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foto-digitál\Velim\zadávací dokumentace\"/>
    </mc:Choice>
  </mc:AlternateContent>
  <bookViews>
    <workbookView xWindow="0" yWindow="0" windowWidth="28800" windowHeight="12345"/>
  </bookViews>
  <sheets>
    <sheet name="Rekapitulace zakázky" sheetId="1" r:id="rId1"/>
    <sheet name="001 - Oprava střechy VB" sheetId="2" r:id="rId2"/>
    <sheet name="002 - Oprava přístřešku" sheetId="3" r:id="rId3"/>
    <sheet name="003 - Oprava vnějšího pláště" sheetId="4" r:id="rId4"/>
    <sheet name="004 - Oprava zpevněných p..." sheetId="5" r:id="rId5"/>
    <sheet name="005 - Oprava veřejných WC" sheetId="6" r:id="rId6"/>
    <sheet name="006 - Oprava vnitřních pr..." sheetId="7" r:id="rId7"/>
    <sheet name="007 - Elektroinstalace a ..." sheetId="8" r:id="rId8"/>
    <sheet name="008 - Vedlejší a ostatní ..." sheetId="9" r:id="rId9"/>
  </sheets>
  <definedNames>
    <definedName name="_xlnm._FilterDatabase" localSheetId="1" hidden="1">'001 - Oprava střechy VB'!$C$127:$K$299</definedName>
    <definedName name="_xlnm._FilterDatabase" localSheetId="2" hidden="1">'002 - Oprava přístřešku'!$C$132:$K$318</definedName>
    <definedName name="_xlnm._FilterDatabase" localSheetId="3" hidden="1">'003 - Oprava vnějšího pláště'!$C$134:$K$424</definedName>
    <definedName name="_xlnm._FilterDatabase" localSheetId="4" hidden="1">'004 - Oprava zpevněných p...'!$C$130:$K$286</definedName>
    <definedName name="_xlnm._FilterDatabase" localSheetId="5" hidden="1">'005 - Oprava veřejných WC'!$C$136:$K$327</definedName>
    <definedName name="_xlnm._FilterDatabase" localSheetId="6" hidden="1">'006 - Oprava vnitřních pr...'!$C$147:$K$709</definedName>
    <definedName name="_xlnm._FilterDatabase" localSheetId="7" hidden="1">'007 - Elektroinstalace a ...'!$C$152:$K$281</definedName>
    <definedName name="_xlnm._FilterDatabase" localSheetId="8" hidden="1">'008 - Vedlejší a ostatní ...'!$C$120:$K$133</definedName>
    <definedName name="_xlnm.Print_Titles" localSheetId="1">'001 - Oprava střechy VB'!$127:$127</definedName>
    <definedName name="_xlnm.Print_Titles" localSheetId="2">'002 - Oprava přístřešku'!$132:$132</definedName>
    <definedName name="_xlnm.Print_Titles" localSheetId="3">'003 - Oprava vnějšího pláště'!$134:$134</definedName>
    <definedName name="_xlnm.Print_Titles" localSheetId="4">'004 - Oprava zpevněných p...'!$130:$130</definedName>
    <definedName name="_xlnm.Print_Titles" localSheetId="5">'005 - Oprava veřejných WC'!$136:$136</definedName>
    <definedName name="_xlnm.Print_Titles" localSheetId="6">'006 - Oprava vnitřních pr...'!$147:$147</definedName>
    <definedName name="_xlnm.Print_Titles" localSheetId="7">'007 - Elektroinstalace a ...'!$152:$152</definedName>
    <definedName name="_xlnm.Print_Titles" localSheetId="8">'008 - Vedlejší a ostatní ...'!$120:$120</definedName>
    <definedName name="_xlnm.Print_Titles" localSheetId="0">'Rekapitulace zakázky'!$92:$92</definedName>
    <definedName name="_xlnm.Print_Area" localSheetId="1">'001 - Oprava střechy VB'!$C$4:$J$76,'001 - Oprava střechy VB'!$C$82:$J$109,'001 - Oprava střechy VB'!$C$115:$J$299</definedName>
    <definedName name="_xlnm.Print_Area" localSheetId="2">'002 - Oprava přístřešku'!$C$4:$J$76,'002 - Oprava přístřešku'!$C$82:$J$114,'002 - Oprava přístřešku'!$C$120:$J$318</definedName>
    <definedName name="_xlnm.Print_Area" localSheetId="3">'003 - Oprava vnějšího pláště'!$C$4:$J$76,'003 - Oprava vnějšího pláště'!$C$82:$J$116,'003 - Oprava vnějšího pláště'!$C$122:$J$424</definedName>
    <definedName name="_xlnm.Print_Area" localSheetId="4">'004 - Oprava zpevněných p...'!$C$4:$J$76,'004 - Oprava zpevněných p...'!$C$82:$J$112,'004 - Oprava zpevněných p...'!$C$118:$J$286</definedName>
    <definedName name="_xlnm.Print_Area" localSheetId="5">'005 - Oprava veřejných WC'!$C$4:$J$76,'005 - Oprava veřejných WC'!$C$82:$J$118,'005 - Oprava veřejných WC'!$C$124:$J$327</definedName>
    <definedName name="_xlnm.Print_Area" localSheetId="6">'006 - Oprava vnitřních pr...'!$C$4:$J$76,'006 - Oprava vnitřních pr...'!$C$82:$J$129,'006 - Oprava vnitřních pr...'!$C$135:$J$709</definedName>
    <definedName name="_xlnm.Print_Area" localSheetId="7">'007 - Elektroinstalace a ...'!$C$4:$J$76,'007 - Elektroinstalace a ...'!$C$82:$J$134,'007 - Elektroinstalace a ...'!$C$140:$J$281</definedName>
    <definedName name="_xlnm.Print_Area" localSheetId="8">'008 - Vedlejší a ostatní ...'!$C$4:$J$76,'008 - Vedlejší a ostatní ...'!$C$82:$J$102,'008 - Vedlejší a ostatní ...'!$C$108:$J$133</definedName>
    <definedName name="_xlnm.Print_Area" localSheetId="0">'Rekapitulace zakázky'!$D$4:$AO$76,'Rekapitulace zakázky'!$C$82:$AQ$103</definedName>
  </definedNames>
  <calcPr calcId="162913"/>
</workbook>
</file>

<file path=xl/calcChain.xml><?xml version="1.0" encoding="utf-8"?>
<calcChain xmlns="http://schemas.openxmlformats.org/spreadsheetml/2006/main">
  <c r="J37" i="9" l="1"/>
  <c r="J36" i="9"/>
  <c r="AY102" i="1"/>
  <c r="J35" i="9"/>
  <c r="AX102" i="1" s="1"/>
  <c r="BI132" i="9"/>
  <c r="BH132" i="9"/>
  <c r="BG132" i="9"/>
  <c r="BF132" i="9"/>
  <c r="T132" i="9"/>
  <c r="T131" i="9"/>
  <c r="R132" i="9"/>
  <c r="R131" i="9" s="1"/>
  <c r="P132" i="9"/>
  <c r="P131" i="9"/>
  <c r="BI130" i="9"/>
  <c r="BH130" i="9"/>
  <c r="BG130" i="9"/>
  <c r="BF130" i="9"/>
  <c r="T130" i="9"/>
  <c r="T129" i="9" s="1"/>
  <c r="R130" i="9"/>
  <c r="R129" i="9" s="1"/>
  <c r="P130" i="9"/>
  <c r="P129" i="9" s="1"/>
  <c r="BI127" i="9"/>
  <c r="BH127" i="9"/>
  <c r="BG127" i="9"/>
  <c r="BF127" i="9"/>
  <c r="T127" i="9"/>
  <c r="T126" i="9"/>
  <c r="R127" i="9"/>
  <c r="R126" i="9" s="1"/>
  <c r="P127" i="9"/>
  <c r="P126" i="9"/>
  <c r="BI124" i="9"/>
  <c r="BH124" i="9"/>
  <c r="BG124" i="9"/>
  <c r="BF124" i="9"/>
  <c r="T124" i="9"/>
  <c r="T123" i="9" s="1"/>
  <c r="T122" i="9" s="1"/>
  <c r="T121" i="9" s="1"/>
  <c r="R124" i="9"/>
  <c r="R123" i="9" s="1"/>
  <c r="R122" i="9" s="1"/>
  <c r="R121" i="9" s="1"/>
  <c r="P124" i="9"/>
  <c r="P123" i="9" s="1"/>
  <c r="P122" i="9" s="1"/>
  <c r="P121" i="9" s="1"/>
  <c r="AU102" i="1" s="1"/>
  <c r="F117" i="9"/>
  <c r="F115" i="9"/>
  <c r="E113" i="9"/>
  <c r="F91" i="9"/>
  <c r="F89" i="9"/>
  <c r="E87" i="9"/>
  <c r="J24" i="9"/>
  <c r="E24" i="9"/>
  <c r="J92" i="9" s="1"/>
  <c r="J23" i="9"/>
  <c r="J21" i="9"/>
  <c r="E21" i="9"/>
  <c r="J91" i="9" s="1"/>
  <c r="J20" i="9"/>
  <c r="J18" i="9"/>
  <c r="E18" i="9"/>
  <c r="F118" i="9" s="1"/>
  <c r="J17" i="9"/>
  <c r="J12" i="9"/>
  <c r="J115" i="9"/>
  <c r="E7" i="9"/>
  <c r="E85" i="9" s="1"/>
  <c r="J37" i="8"/>
  <c r="J36" i="8"/>
  <c r="AY101" i="1" s="1"/>
  <c r="J35" i="8"/>
  <c r="AX101" i="1" s="1"/>
  <c r="BI281" i="8"/>
  <c r="BH281" i="8"/>
  <c r="BG281" i="8"/>
  <c r="BF281" i="8"/>
  <c r="T281" i="8"/>
  <c r="T280" i="8" s="1"/>
  <c r="R281" i="8"/>
  <c r="R280" i="8" s="1"/>
  <c r="P281" i="8"/>
  <c r="P280" i="8" s="1"/>
  <c r="BI279" i="8"/>
  <c r="BH279" i="8"/>
  <c r="BG279" i="8"/>
  <c r="BF279" i="8"/>
  <c r="T279" i="8"/>
  <c r="T278" i="8" s="1"/>
  <c r="R279" i="8"/>
  <c r="R278" i="8" s="1"/>
  <c r="P279" i="8"/>
  <c r="P278" i="8" s="1"/>
  <c r="BI277" i="8"/>
  <c r="BH277" i="8"/>
  <c r="BG277" i="8"/>
  <c r="BF277" i="8"/>
  <c r="T277" i="8"/>
  <c r="T276" i="8" s="1"/>
  <c r="R277" i="8"/>
  <c r="R276" i="8" s="1"/>
  <c r="P277" i="8"/>
  <c r="P276" i="8" s="1"/>
  <c r="BI275" i="8"/>
  <c r="BH275" i="8"/>
  <c r="BG275" i="8"/>
  <c r="BF275" i="8"/>
  <c r="T275" i="8"/>
  <c r="T274" i="8" s="1"/>
  <c r="R275" i="8"/>
  <c r="R274" i="8" s="1"/>
  <c r="P275" i="8"/>
  <c r="P274" i="8" s="1"/>
  <c r="BI273" i="8"/>
  <c r="BH273" i="8"/>
  <c r="BG273" i="8"/>
  <c r="BF273" i="8"/>
  <c r="T273" i="8"/>
  <c r="T272" i="8" s="1"/>
  <c r="R273" i="8"/>
  <c r="R272" i="8" s="1"/>
  <c r="P273" i="8"/>
  <c r="P272" i="8" s="1"/>
  <c r="BI271" i="8"/>
  <c r="BH271" i="8"/>
  <c r="BG271" i="8"/>
  <c r="BF271" i="8"/>
  <c r="T271" i="8"/>
  <c r="R271" i="8"/>
  <c r="P271" i="8"/>
  <c r="BI270" i="8"/>
  <c r="BH270" i="8"/>
  <c r="BG270" i="8"/>
  <c r="BF270" i="8"/>
  <c r="T270" i="8"/>
  <c r="R270" i="8"/>
  <c r="P270" i="8"/>
  <c r="BI268" i="8"/>
  <c r="BH268" i="8"/>
  <c r="BG268" i="8"/>
  <c r="BF268" i="8"/>
  <c r="T268" i="8"/>
  <c r="T267" i="8" s="1"/>
  <c r="R268" i="8"/>
  <c r="R267" i="8" s="1"/>
  <c r="P268" i="8"/>
  <c r="P267" i="8" s="1"/>
  <c r="BI266" i="8"/>
  <c r="BH266" i="8"/>
  <c r="BG266" i="8"/>
  <c r="BF266" i="8"/>
  <c r="T266" i="8"/>
  <c r="T265" i="8" s="1"/>
  <c r="R266" i="8"/>
  <c r="R265" i="8" s="1"/>
  <c r="P266" i="8"/>
  <c r="P265" i="8" s="1"/>
  <c r="BI264" i="8"/>
  <c r="BH264" i="8"/>
  <c r="BG264" i="8"/>
  <c r="BF264" i="8"/>
  <c r="T264" i="8"/>
  <c r="R264" i="8"/>
  <c r="P264" i="8"/>
  <c r="BI263" i="8"/>
  <c r="BH263" i="8"/>
  <c r="BG263" i="8"/>
  <c r="BF263" i="8"/>
  <c r="T263" i="8"/>
  <c r="R263" i="8"/>
  <c r="P263" i="8"/>
  <c r="BI262" i="8"/>
  <c r="BH262" i="8"/>
  <c r="BG262" i="8"/>
  <c r="BF262" i="8"/>
  <c r="T262" i="8"/>
  <c r="R262" i="8"/>
  <c r="P262" i="8"/>
  <c r="BI261" i="8"/>
  <c r="BH261" i="8"/>
  <c r="BG261" i="8"/>
  <c r="BF261" i="8"/>
  <c r="T261" i="8"/>
  <c r="R261" i="8"/>
  <c r="P261" i="8"/>
  <c r="BI260" i="8"/>
  <c r="BH260" i="8"/>
  <c r="BG260" i="8"/>
  <c r="BF260" i="8"/>
  <c r="T260" i="8"/>
  <c r="R260" i="8"/>
  <c r="P260" i="8"/>
  <c r="BI258" i="8"/>
  <c r="BH258" i="8"/>
  <c r="BG258" i="8"/>
  <c r="BF258" i="8"/>
  <c r="T258" i="8"/>
  <c r="R258" i="8"/>
  <c r="P258" i="8"/>
  <c r="BI257" i="8"/>
  <c r="BH257" i="8"/>
  <c r="BG257" i="8"/>
  <c r="BF257" i="8"/>
  <c r="T257" i="8"/>
  <c r="R257" i="8"/>
  <c r="P257" i="8"/>
  <c r="BI255" i="8"/>
  <c r="BH255" i="8"/>
  <c r="BG255" i="8"/>
  <c r="BF255" i="8"/>
  <c r="T255" i="8"/>
  <c r="R255" i="8"/>
  <c r="P255" i="8"/>
  <c r="BI254" i="8"/>
  <c r="BH254" i="8"/>
  <c r="BG254" i="8"/>
  <c r="BF254" i="8"/>
  <c r="T254" i="8"/>
  <c r="R254" i="8"/>
  <c r="P254" i="8"/>
  <c r="BI253" i="8"/>
  <c r="BH253" i="8"/>
  <c r="BG253" i="8"/>
  <c r="BF253" i="8"/>
  <c r="T253" i="8"/>
  <c r="R253" i="8"/>
  <c r="P253" i="8"/>
  <c r="BI252" i="8"/>
  <c r="BH252" i="8"/>
  <c r="BG252" i="8"/>
  <c r="BF252" i="8"/>
  <c r="T252" i="8"/>
  <c r="R252" i="8"/>
  <c r="P252" i="8"/>
  <c r="BI251" i="8"/>
  <c r="BH251" i="8"/>
  <c r="BG251" i="8"/>
  <c r="BF251" i="8"/>
  <c r="T251" i="8"/>
  <c r="R251" i="8"/>
  <c r="P251" i="8"/>
  <c r="BI249" i="8"/>
  <c r="BH249" i="8"/>
  <c r="BG249" i="8"/>
  <c r="BF249" i="8"/>
  <c r="T249" i="8"/>
  <c r="R249" i="8"/>
  <c r="P249" i="8"/>
  <c r="BI248" i="8"/>
  <c r="BH248" i="8"/>
  <c r="BG248" i="8"/>
  <c r="BF248" i="8"/>
  <c r="T248" i="8"/>
  <c r="R248" i="8"/>
  <c r="P248" i="8"/>
  <c r="BI246" i="8"/>
  <c r="BH246" i="8"/>
  <c r="BG246" i="8"/>
  <c r="BF246" i="8"/>
  <c r="T246" i="8"/>
  <c r="R246" i="8"/>
  <c r="P246" i="8"/>
  <c r="BI245" i="8"/>
  <c r="BH245" i="8"/>
  <c r="BG245" i="8"/>
  <c r="BF245" i="8"/>
  <c r="T245" i="8"/>
  <c r="R245" i="8"/>
  <c r="P245" i="8"/>
  <c r="BI243" i="8"/>
  <c r="BH243" i="8"/>
  <c r="BG243" i="8"/>
  <c r="BF243" i="8"/>
  <c r="T243" i="8"/>
  <c r="R243" i="8"/>
  <c r="P243" i="8"/>
  <c r="BI242" i="8"/>
  <c r="BH242" i="8"/>
  <c r="BG242" i="8"/>
  <c r="BF242" i="8"/>
  <c r="T242" i="8"/>
  <c r="R242" i="8"/>
  <c r="P242" i="8"/>
  <c r="BI240" i="8"/>
  <c r="BH240" i="8"/>
  <c r="BG240" i="8"/>
  <c r="BF240" i="8"/>
  <c r="T240" i="8"/>
  <c r="T239" i="8" s="1"/>
  <c r="R240" i="8"/>
  <c r="R239" i="8" s="1"/>
  <c r="P240" i="8"/>
  <c r="P239" i="8" s="1"/>
  <c r="BI238" i="8"/>
  <c r="BH238" i="8"/>
  <c r="BG238" i="8"/>
  <c r="BF238" i="8"/>
  <c r="T238" i="8"/>
  <c r="R238" i="8"/>
  <c r="P238" i="8"/>
  <c r="BI237" i="8"/>
  <c r="BH237" i="8"/>
  <c r="BG237" i="8"/>
  <c r="BF237" i="8"/>
  <c r="T237" i="8"/>
  <c r="R237" i="8"/>
  <c r="P237" i="8"/>
  <c r="BI235" i="8"/>
  <c r="BH235" i="8"/>
  <c r="BG235" i="8"/>
  <c r="BF235" i="8"/>
  <c r="T235" i="8"/>
  <c r="T234" i="8" s="1"/>
  <c r="R235" i="8"/>
  <c r="R234" i="8" s="1"/>
  <c r="P235" i="8"/>
  <c r="P234" i="8" s="1"/>
  <c r="BI233" i="8"/>
  <c r="BH233" i="8"/>
  <c r="BG233" i="8"/>
  <c r="BF233" i="8"/>
  <c r="T233" i="8"/>
  <c r="T232" i="8" s="1"/>
  <c r="R233" i="8"/>
  <c r="R232" i="8" s="1"/>
  <c r="P233" i="8"/>
  <c r="P232" i="8" s="1"/>
  <c r="BI231" i="8"/>
  <c r="BH231" i="8"/>
  <c r="BG231" i="8"/>
  <c r="BF231" i="8"/>
  <c r="T231" i="8"/>
  <c r="R231" i="8"/>
  <c r="P231" i="8"/>
  <c r="BI230" i="8"/>
  <c r="BH230" i="8"/>
  <c r="BG230" i="8"/>
  <c r="BF230" i="8"/>
  <c r="T230" i="8"/>
  <c r="R230" i="8"/>
  <c r="P230" i="8"/>
  <c r="BI229" i="8"/>
  <c r="BH229" i="8"/>
  <c r="BG229" i="8"/>
  <c r="BF229" i="8"/>
  <c r="T229" i="8"/>
  <c r="R229" i="8"/>
  <c r="P229" i="8"/>
  <c r="BI228" i="8"/>
  <c r="BH228" i="8"/>
  <c r="BG228" i="8"/>
  <c r="BF228" i="8"/>
  <c r="T228" i="8"/>
  <c r="R228" i="8"/>
  <c r="P228" i="8"/>
  <c r="BI227" i="8"/>
  <c r="BH227" i="8"/>
  <c r="BG227" i="8"/>
  <c r="BF227" i="8"/>
  <c r="T227" i="8"/>
  <c r="R227" i="8"/>
  <c r="P227" i="8"/>
  <c r="BI226" i="8"/>
  <c r="BH226" i="8"/>
  <c r="BG226" i="8"/>
  <c r="BF226" i="8"/>
  <c r="T226" i="8"/>
  <c r="R226" i="8"/>
  <c r="P226" i="8"/>
  <c r="BI224" i="8"/>
  <c r="BH224" i="8"/>
  <c r="BG224" i="8"/>
  <c r="BF224" i="8"/>
  <c r="T224" i="8"/>
  <c r="R224" i="8"/>
  <c r="P224" i="8"/>
  <c r="BI223" i="8"/>
  <c r="BH223" i="8"/>
  <c r="BG223" i="8"/>
  <c r="BF223" i="8"/>
  <c r="T223" i="8"/>
  <c r="R223" i="8"/>
  <c r="P223" i="8"/>
  <c r="BI222" i="8"/>
  <c r="BH222" i="8"/>
  <c r="BG222" i="8"/>
  <c r="BF222" i="8"/>
  <c r="T222" i="8"/>
  <c r="R222" i="8"/>
  <c r="P222" i="8"/>
  <c r="BI221" i="8"/>
  <c r="BH221" i="8"/>
  <c r="BG221" i="8"/>
  <c r="BF221" i="8"/>
  <c r="T221" i="8"/>
  <c r="R221" i="8"/>
  <c r="P221" i="8"/>
  <c r="BI220" i="8"/>
  <c r="BH220" i="8"/>
  <c r="BG220" i="8"/>
  <c r="BF220" i="8"/>
  <c r="T220" i="8"/>
  <c r="R220" i="8"/>
  <c r="P220" i="8"/>
  <c r="BI219" i="8"/>
  <c r="BH219" i="8"/>
  <c r="BG219" i="8"/>
  <c r="BF219" i="8"/>
  <c r="T219" i="8"/>
  <c r="R219" i="8"/>
  <c r="P219" i="8"/>
  <c r="BI217" i="8"/>
  <c r="BH217" i="8"/>
  <c r="BG217" i="8"/>
  <c r="BF217" i="8"/>
  <c r="T217" i="8"/>
  <c r="R217" i="8"/>
  <c r="P217" i="8"/>
  <c r="BI214" i="8"/>
  <c r="BH214" i="8"/>
  <c r="BG214" i="8"/>
  <c r="BF214" i="8"/>
  <c r="T214" i="8"/>
  <c r="R214" i="8"/>
  <c r="P214" i="8"/>
  <c r="BI213" i="8"/>
  <c r="BH213" i="8"/>
  <c r="BG213" i="8"/>
  <c r="BF213" i="8"/>
  <c r="T213" i="8"/>
  <c r="R213" i="8"/>
  <c r="P213" i="8"/>
  <c r="BI212" i="8"/>
  <c r="BH212" i="8"/>
  <c r="BG212" i="8"/>
  <c r="BF212" i="8"/>
  <c r="T212" i="8"/>
  <c r="R212" i="8"/>
  <c r="P212" i="8"/>
  <c r="BI210" i="8"/>
  <c r="BH210" i="8"/>
  <c r="BG210" i="8"/>
  <c r="BF210" i="8"/>
  <c r="T210" i="8"/>
  <c r="T209" i="8" s="1"/>
  <c r="R210" i="8"/>
  <c r="R209" i="8" s="1"/>
  <c r="P210" i="8"/>
  <c r="P209" i="8" s="1"/>
  <c r="BI208" i="8"/>
  <c r="BH208" i="8"/>
  <c r="BG208" i="8"/>
  <c r="BF208" i="8"/>
  <c r="T208" i="8"/>
  <c r="T207" i="8" s="1"/>
  <c r="R208" i="8"/>
  <c r="R207" i="8" s="1"/>
  <c r="P208" i="8"/>
  <c r="P207" i="8" s="1"/>
  <c r="BI205" i="8"/>
  <c r="BH205" i="8"/>
  <c r="BG205" i="8"/>
  <c r="BF205" i="8"/>
  <c r="T205" i="8"/>
  <c r="R205" i="8"/>
  <c r="P205" i="8"/>
  <c r="BI204" i="8"/>
  <c r="BH204" i="8"/>
  <c r="BG204" i="8"/>
  <c r="BF204" i="8"/>
  <c r="T204" i="8"/>
  <c r="R204" i="8"/>
  <c r="P204" i="8"/>
  <c r="BI202" i="8"/>
  <c r="BH202" i="8"/>
  <c r="BG202" i="8"/>
  <c r="BF202" i="8"/>
  <c r="T202" i="8"/>
  <c r="R202" i="8"/>
  <c r="P202" i="8"/>
  <c r="BI201" i="8"/>
  <c r="BH201" i="8"/>
  <c r="BG201" i="8"/>
  <c r="BF201" i="8"/>
  <c r="T201" i="8"/>
  <c r="R201" i="8"/>
  <c r="P201" i="8"/>
  <c r="BI199" i="8"/>
  <c r="BH199" i="8"/>
  <c r="BG199" i="8"/>
  <c r="BF199" i="8"/>
  <c r="T199" i="8"/>
  <c r="T198" i="8" s="1"/>
  <c r="R199" i="8"/>
  <c r="R198" i="8" s="1"/>
  <c r="P199" i="8"/>
  <c r="P198" i="8" s="1"/>
  <c r="BI197" i="8"/>
  <c r="BH197" i="8"/>
  <c r="BG197" i="8"/>
  <c r="BF197" i="8"/>
  <c r="T197" i="8"/>
  <c r="T196" i="8" s="1"/>
  <c r="R197" i="8"/>
  <c r="R196" i="8" s="1"/>
  <c r="P197" i="8"/>
  <c r="P196" i="8" s="1"/>
  <c r="BI195" i="8"/>
  <c r="BH195" i="8"/>
  <c r="BG195" i="8"/>
  <c r="BF195" i="8"/>
  <c r="T195" i="8"/>
  <c r="R195" i="8"/>
  <c r="P195" i="8"/>
  <c r="BI194" i="8"/>
  <c r="BH194" i="8"/>
  <c r="BG194" i="8"/>
  <c r="BF194" i="8"/>
  <c r="T194" i="8"/>
  <c r="R194" i="8"/>
  <c r="P194" i="8"/>
  <c r="BI193" i="8"/>
  <c r="BH193" i="8"/>
  <c r="BG193" i="8"/>
  <c r="BF193" i="8"/>
  <c r="T193" i="8"/>
  <c r="R193" i="8"/>
  <c r="P193" i="8"/>
  <c r="BI192" i="8"/>
  <c r="BH192" i="8"/>
  <c r="BG192" i="8"/>
  <c r="BF192" i="8"/>
  <c r="T192" i="8"/>
  <c r="R192" i="8"/>
  <c r="P192" i="8"/>
  <c r="BI191" i="8"/>
  <c r="BH191" i="8"/>
  <c r="BG191" i="8"/>
  <c r="BF191" i="8"/>
  <c r="T191" i="8"/>
  <c r="R191" i="8"/>
  <c r="P191" i="8"/>
  <c r="BI190" i="8"/>
  <c r="BH190" i="8"/>
  <c r="BG190" i="8"/>
  <c r="BF190" i="8"/>
  <c r="T190" i="8"/>
  <c r="R190" i="8"/>
  <c r="P190" i="8"/>
  <c r="BI188" i="8"/>
  <c r="BH188" i="8"/>
  <c r="BG188" i="8"/>
  <c r="BF188" i="8"/>
  <c r="T188" i="8"/>
  <c r="T187" i="8" s="1"/>
  <c r="R188" i="8"/>
  <c r="R187" i="8" s="1"/>
  <c r="P188" i="8"/>
  <c r="P187" i="8" s="1"/>
  <c r="BI186" i="8"/>
  <c r="BH186" i="8"/>
  <c r="BG186" i="8"/>
  <c r="BF186" i="8"/>
  <c r="T186" i="8"/>
  <c r="T185" i="8" s="1"/>
  <c r="R186" i="8"/>
  <c r="R185" i="8" s="1"/>
  <c r="P186" i="8"/>
  <c r="P185" i="8" s="1"/>
  <c r="BI184" i="8"/>
  <c r="BH184" i="8"/>
  <c r="BG184" i="8"/>
  <c r="BF184" i="8"/>
  <c r="T184" i="8"/>
  <c r="R184" i="8"/>
  <c r="P184" i="8"/>
  <c r="BI183" i="8"/>
  <c r="BH183" i="8"/>
  <c r="BG183" i="8"/>
  <c r="BF183" i="8"/>
  <c r="T183" i="8"/>
  <c r="R183" i="8"/>
  <c r="P183" i="8"/>
  <c r="BI182" i="8"/>
  <c r="BH182" i="8"/>
  <c r="BG182" i="8"/>
  <c r="BF182" i="8"/>
  <c r="T182" i="8"/>
  <c r="R182" i="8"/>
  <c r="P182" i="8"/>
  <c r="BI181" i="8"/>
  <c r="BH181" i="8"/>
  <c r="BG181" i="8"/>
  <c r="BF181" i="8"/>
  <c r="T181" i="8"/>
  <c r="R181" i="8"/>
  <c r="P181" i="8"/>
  <c r="BI169" i="8"/>
  <c r="BH169" i="8"/>
  <c r="BG169" i="8"/>
  <c r="BF169" i="8"/>
  <c r="T169" i="8"/>
  <c r="R169" i="8"/>
  <c r="P169" i="8"/>
  <c r="BI168" i="8"/>
  <c r="BH168" i="8"/>
  <c r="BG168" i="8"/>
  <c r="BF168" i="8"/>
  <c r="T168" i="8"/>
  <c r="R168" i="8"/>
  <c r="P168" i="8"/>
  <c r="BI167" i="8"/>
  <c r="BH167" i="8"/>
  <c r="BG167" i="8"/>
  <c r="BF167" i="8"/>
  <c r="T167" i="8"/>
  <c r="R167" i="8"/>
  <c r="P167" i="8"/>
  <c r="BI166" i="8"/>
  <c r="BH166" i="8"/>
  <c r="BG166" i="8"/>
  <c r="BF166" i="8"/>
  <c r="T166" i="8"/>
  <c r="R166" i="8"/>
  <c r="P166" i="8"/>
  <c r="BI165" i="8"/>
  <c r="BH165" i="8"/>
  <c r="BG165" i="8"/>
  <c r="BF165" i="8"/>
  <c r="T165" i="8"/>
  <c r="R165" i="8"/>
  <c r="P165" i="8"/>
  <c r="BI163" i="8"/>
  <c r="BH163" i="8"/>
  <c r="BG163" i="8"/>
  <c r="BF163" i="8"/>
  <c r="T163" i="8"/>
  <c r="T162" i="8"/>
  <c r="R163" i="8"/>
  <c r="R162" i="8" s="1"/>
  <c r="P163" i="8"/>
  <c r="P162" i="8"/>
  <c r="BI161" i="8"/>
  <c r="BH161" i="8"/>
  <c r="BG161" i="8"/>
  <c r="BF161" i="8"/>
  <c r="T161" i="8"/>
  <c r="T160" i="8" s="1"/>
  <c r="R161" i="8"/>
  <c r="R160" i="8"/>
  <c r="P161" i="8"/>
  <c r="P160" i="8" s="1"/>
  <c r="BI159" i="8"/>
  <c r="BH159" i="8"/>
  <c r="BG159" i="8"/>
  <c r="BF159" i="8"/>
  <c r="T159" i="8"/>
  <c r="T158" i="8"/>
  <c r="R159" i="8"/>
  <c r="R158" i="8" s="1"/>
  <c r="P159" i="8"/>
  <c r="P158" i="8"/>
  <c r="BI157" i="8"/>
  <c r="BH157" i="8"/>
  <c r="BG157" i="8"/>
  <c r="BF157" i="8"/>
  <c r="T157" i="8"/>
  <c r="T156" i="8" s="1"/>
  <c r="R157" i="8"/>
  <c r="R156" i="8"/>
  <c r="P157" i="8"/>
  <c r="P156" i="8" s="1"/>
  <c r="BI155" i="8"/>
  <c r="BH155" i="8"/>
  <c r="BG155" i="8"/>
  <c r="BF155" i="8"/>
  <c r="T155" i="8"/>
  <c r="T154" i="8"/>
  <c r="R155" i="8"/>
  <c r="R154" i="8" s="1"/>
  <c r="P155" i="8"/>
  <c r="P154" i="8"/>
  <c r="F147" i="8"/>
  <c r="E145" i="8"/>
  <c r="F89" i="8"/>
  <c r="E87" i="8"/>
  <c r="J24" i="8"/>
  <c r="E24" i="8"/>
  <c r="J150" i="8" s="1"/>
  <c r="J23" i="8"/>
  <c r="J21" i="8"/>
  <c r="E21" i="8"/>
  <c r="J149" i="8" s="1"/>
  <c r="J20" i="8"/>
  <c r="J18" i="8"/>
  <c r="E18" i="8"/>
  <c r="F150" i="8" s="1"/>
  <c r="J17" i="8"/>
  <c r="J15" i="8"/>
  <c r="E15" i="8"/>
  <c r="F91" i="8" s="1"/>
  <c r="J14" i="8"/>
  <c r="J12" i="8"/>
  <c r="J147" i="8" s="1"/>
  <c r="E7" i="8"/>
  <c r="E143" i="8"/>
  <c r="J37" i="7"/>
  <c r="J36" i="7"/>
  <c r="AY100" i="1" s="1"/>
  <c r="J35" i="7"/>
  <c r="AX100" i="1" s="1"/>
  <c r="BI709" i="7"/>
  <c r="BH709" i="7"/>
  <c r="BG709" i="7"/>
  <c r="BF709" i="7"/>
  <c r="T709" i="7"/>
  <c r="R709" i="7"/>
  <c r="P709" i="7"/>
  <c r="BI707" i="7"/>
  <c r="BH707" i="7"/>
  <c r="BG707" i="7"/>
  <c r="BF707" i="7"/>
  <c r="T707" i="7"/>
  <c r="R707" i="7"/>
  <c r="P707" i="7"/>
  <c r="BI706" i="7"/>
  <c r="BH706" i="7"/>
  <c r="BG706" i="7"/>
  <c r="BF706" i="7"/>
  <c r="T706" i="7"/>
  <c r="R706" i="7"/>
  <c r="P706" i="7"/>
  <c r="BI704" i="7"/>
  <c r="BH704" i="7"/>
  <c r="BG704" i="7"/>
  <c r="BF704" i="7"/>
  <c r="T704" i="7"/>
  <c r="R704" i="7"/>
  <c r="P704" i="7"/>
  <c r="BI703" i="7"/>
  <c r="BH703" i="7"/>
  <c r="BG703" i="7"/>
  <c r="BF703" i="7"/>
  <c r="T703" i="7"/>
  <c r="R703" i="7"/>
  <c r="P703" i="7"/>
  <c r="BI702" i="7"/>
  <c r="BH702" i="7"/>
  <c r="BG702" i="7"/>
  <c r="BF702" i="7"/>
  <c r="T702" i="7"/>
  <c r="R702" i="7"/>
  <c r="P702" i="7"/>
  <c r="BI701" i="7"/>
  <c r="BH701" i="7"/>
  <c r="BG701" i="7"/>
  <c r="BF701" i="7"/>
  <c r="T701" i="7"/>
  <c r="R701" i="7"/>
  <c r="P701" i="7"/>
  <c r="BI694" i="7"/>
  <c r="BH694" i="7"/>
  <c r="BG694" i="7"/>
  <c r="BF694" i="7"/>
  <c r="T694" i="7"/>
  <c r="R694" i="7"/>
  <c r="P694" i="7"/>
  <c r="BI692" i="7"/>
  <c r="BH692" i="7"/>
  <c r="BG692" i="7"/>
  <c r="BF692" i="7"/>
  <c r="T692" i="7"/>
  <c r="R692" i="7"/>
  <c r="P692" i="7"/>
  <c r="BI688" i="7"/>
  <c r="BH688" i="7"/>
  <c r="BG688" i="7"/>
  <c r="BF688" i="7"/>
  <c r="T688" i="7"/>
  <c r="R688" i="7"/>
  <c r="P688" i="7"/>
  <c r="BI687" i="7"/>
  <c r="BH687" i="7"/>
  <c r="BG687" i="7"/>
  <c r="BF687" i="7"/>
  <c r="T687" i="7"/>
  <c r="R687" i="7"/>
  <c r="P687" i="7"/>
  <c r="BI686" i="7"/>
  <c r="BH686" i="7"/>
  <c r="BG686" i="7"/>
  <c r="BF686" i="7"/>
  <c r="T686" i="7"/>
  <c r="R686" i="7"/>
  <c r="P686" i="7"/>
  <c r="BI685" i="7"/>
  <c r="BH685" i="7"/>
  <c r="BG685" i="7"/>
  <c r="BF685" i="7"/>
  <c r="T685" i="7"/>
  <c r="R685" i="7"/>
  <c r="P685" i="7"/>
  <c r="BI680" i="7"/>
  <c r="BH680" i="7"/>
  <c r="BG680" i="7"/>
  <c r="BF680" i="7"/>
  <c r="T680" i="7"/>
  <c r="R680" i="7"/>
  <c r="P680" i="7"/>
  <c r="BI679" i="7"/>
  <c r="BH679" i="7"/>
  <c r="BG679" i="7"/>
  <c r="BF679" i="7"/>
  <c r="T679" i="7"/>
  <c r="R679" i="7"/>
  <c r="P679" i="7"/>
  <c r="BI677" i="7"/>
  <c r="BH677" i="7"/>
  <c r="BG677" i="7"/>
  <c r="BF677" i="7"/>
  <c r="T677" i="7"/>
  <c r="R677" i="7"/>
  <c r="P677" i="7"/>
  <c r="BI675" i="7"/>
  <c r="BH675" i="7"/>
  <c r="BG675" i="7"/>
  <c r="BF675" i="7"/>
  <c r="T675" i="7"/>
  <c r="R675" i="7"/>
  <c r="P675" i="7"/>
  <c r="BI673" i="7"/>
  <c r="BH673" i="7"/>
  <c r="BG673" i="7"/>
  <c r="BF673" i="7"/>
  <c r="T673" i="7"/>
  <c r="R673" i="7"/>
  <c r="P673" i="7"/>
  <c r="BI672" i="7"/>
  <c r="BH672" i="7"/>
  <c r="BG672" i="7"/>
  <c r="BF672" i="7"/>
  <c r="T672" i="7"/>
  <c r="R672" i="7"/>
  <c r="P672" i="7"/>
  <c r="BI669" i="7"/>
  <c r="BH669" i="7"/>
  <c r="BG669" i="7"/>
  <c r="BF669" i="7"/>
  <c r="T669" i="7"/>
  <c r="R669" i="7"/>
  <c r="P669" i="7"/>
  <c r="BI668" i="7"/>
  <c r="BH668" i="7"/>
  <c r="BG668" i="7"/>
  <c r="BF668" i="7"/>
  <c r="T668" i="7"/>
  <c r="R668" i="7"/>
  <c r="P668" i="7"/>
  <c r="BI666" i="7"/>
  <c r="BH666" i="7"/>
  <c r="BG666" i="7"/>
  <c r="BF666" i="7"/>
  <c r="T666" i="7"/>
  <c r="R666" i="7"/>
  <c r="P666" i="7"/>
  <c r="BI664" i="7"/>
  <c r="BH664" i="7"/>
  <c r="BG664" i="7"/>
  <c r="BF664" i="7"/>
  <c r="T664" i="7"/>
  <c r="R664" i="7"/>
  <c r="P664" i="7"/>
  <c r="BI663" i="7"/>
  <c r="BH663" i="7"/>
  <c r="BG663" i="7"/>
  <c r="BF663" i="7"/>
  <c r="T663" i="7"/>
  <c r="R663" i="7"/>
  <c r="P663" i="7"/>
  <c r="BI662" i="7"/>
  <c r="BH662" i="7"/>
  <c r="BG662" i="7"/>
  <c r="BF662" i="7"/>
  <c r="T662" i="7"/>
  <c r="R662" i="7"/>
  <c r="P662" i="7"/>
  <c r="BI660" i="7"/>
  <c r="BH660" i="7"/>
  <c r="BG660" i="7"/>
  <c r="BF660" i="7"/>
  <c r="T660" i="7"/>
  <c r="R660" i="7"/>
  <c r="P660" i="7"/>
  <c r="BI659" i="7"/>
  <c r="BH659" i="7"/>
  <c r="BG659" i="7"/>
  <c r="BF659" i="7"/>
  <c r="T659" i="7"/>
  <c r="R659" i="7"/>
  <c r="P659" i="7"/>
  <c r="BI650" i="7"/>
  <c r="BH650" i="7"/>
  <c r="BG650" i="7"/>
  <c r="BF650" i="7"/>
  <c r="T650" i="7"/>
  <c r="R650" i="7"/>
  <c r="P650" i="7"/>
  <c r="BI638" i="7"/>
  <c r="BH638" i="7"/>
  <c r="BG638" i="7"/>
  <c r="BF638" i="7"/>
  <c r="T638" i="7"/>
  <c r="R638" i="7"/>
  <c r="P638" i="7"/>
  <c r="BI637" i="7"/>
  <c r="BH637" i="7"/>
  <c r="BG637" i="7"/>
  <c r="BF637" i="7"/>
  <c r="T637" i="7"/>
  <c r="R637" i="7"/>
  <c r="P637" i="7"/>
  <c r="BI629" i="7"/>
  <c r="BH629" i="7"/>
  <c r="BG629" i="7"/>
  <c r="BF629" i="7"/>
  <c r="T629" i="7"/>
  <c r="R629" i="7"/>
  <c r="P629" i="7"/>
  <c r="BI624" i="7"/>
  <c r="BH624" i="7"/>
  <c r="BG624" i="7"/>
  <c r="BF624" i="7"/>
  <c r="T624" i="7"/>
  <c r="R624" i="7"/>
  <c r="P624" i="7"/>
  <c r="BI623" i="7"/>
  <c r="BH623" i="7"/>
  <c r="BG623" i="7"/>
  <c r="BF623" i="7"/>
  <c r="T623" i="7"/>
  <c r="R623" i="7"/>
  <c r="P623" i="7"/>
  <c r="BI622" i="7"/>
  <c r="BH622" i="7"/>
  <c r="BG622" i="7"/>
  <c r="BF622" i="7"/>
  <c r="T622" i="7"/>
  <c r="R622" i="7"/>
  <c r="P622" i="7"/>
  <c r="BI621" i="7"/>
  <c r="BH621" i="7"/>
  <c r="BG621" i="7"/>
  <c r="BF621" i="7"/>
  <c r="T621" i="7"/>
  <c r="R621" i="7"/>
  <c r="P621" i="7"/>
  <c r="BI620" i="7"/>
  <c r="BH620" i="7"/>
  <c r="BG620" i="7"/>
  <c r="BF620" i="7"/>
  <c r="T620" i="7"/>
  <c r="R620" i="7"/>
  <c r="P620" i="7"/>
  <c r="BI616" i="7"/>
  <c r="BH616" i="7"/>
  <c r="BG616" i="7"/>
  <c r="BF616" i="7"/>
  <c r="T616" i="7"/>
  <c r="R616" i="7"/>
  <c r="P616" i="7"/>
  <c r="BI608" i="7"/>
  <c r="BH608" i="7"/>
  <c r="BG608" i="7"/>
  <c r="BF608" i="7"/>
  <c r="T608" i="7"/>
  <c r="R608" i="7"/>
  <c r="P608" i="7"/>
  <c r="BI607" i="7"/>
  <c r="BH607" i="7"/>
  <c r="BG607" i="7"/>
  <c r="BF607" i="7"/>
  <c r="T607" i="7"/>
  <c r="R607" i="7"/>
  <c r="P607" i="7"/>
  <c r="BI595" i="7"/>
  <c r="BH595" i="7"/>
  <c r="BG595" i="7"/>
  <c r="BF595" i="7"/>
  <c r="T595" i="7"/>
  <c r="R595" i="7"/>
  <c r="P595" i="7"/>
  <c r="BI593" i="7"/>
  <c r="BH593" i="7"/>
  <c r="BG593" i="7"/>
  <c r="BF593" i="7"/>
  <c r="T593" i="7"/>
  <c r="R593" i="7"/>
  <c r="P593" i="7"/>
  <c r="BI592" i="7"/>
  <c r="BH592" i="7"/>
  <c r="BG592" i="7"/>
  <c r="BF592" i="7"/>
  <c r="T592" i="7"/>
  <c r="R592" i="7"/>
  <c r="P592" i="7"/>
  <c r="BI590" i="7"/>
  <c r="BH590" i="7"/>
  <c r="BG590" i="7"/>
  <c r="BF590" i="7"/>
  <c r="T590" i="7"/>
  <c r="R590" i="7"/>
  <c r="P590" i="7"/>
  <c r="BI584" i="7"/>
  <c r="BH584" i="7"/>
  <c r="BG584" i="7"/>
  <c r="BF584" i="7"/>
  <c r="T584" i="7"/>
  <c r="R584" i="7"/>
  <c r="P584" i="7"/>
  <c r="BI581" i="7"/>
  <c r="BH581" i="7"/>
  <c r="BG581" i="7"/>
  <c r="BF581" i="7"/>
  <c r="T581" i="7"/>
  <c r="R581" i="7"/>
  <c r="P581" i="7"/>
  <c r="BI574" i="7"/>
  <c r="BH574" i="7"/>
  <c r="BG574" i="7"/>
  <c r="BF574" i="7"/>
  <c r="T574" i="7"/>
  <c r="R574" i="7"/>
  <c r="P574" i="7"/>
  <c r="BI573" i="7"/>
  <c r="BH573" i="7"/>
  <c r="BG573" i="7"/>
  <c r="BF573" i="7"/>
  <c r="T573" i="7"/>
  <c r="R573" i="7"/>
  <c r="P573" i="7"/>
  <c r="BI568" i="7"/>
  <c r="BH568" i="7"/>
  <c r="BG568" i="7"/>
  <c r="BF568" i="7"/>
  <c r="T568" i="7"/>
  <c r="R568" i="7"/>
  <c r="P568" i="7"/>
  <c r="BI565" i="7"/>
  <c r="BH565" i="7"/>
  <c r="BG565" i="7"/>
  <c r="BF565" i="7"/>
  <c r="T565" i="7"/>
  <c r="R565" i="7"/>
  <c r="P565" i="7"/>
  <c r="BI558" i="7"/>
  <c r="BH558" i="7"/>
  <c r="BG558" i="7"/>
  <c r="BF558" i="7"/>
  <c r="T558" i="7"/>
  <c r="R558" i="7"/>
  <c r="P558" i="7"/>
  <c r="BI549" i="7"/>
  <c r="BH549" i="7"/>
  <c r="BG549" i="7"/>
  <c r="BF549" i="7"/>
  <c r="T549" i="7"/>
  <c r="R549" i="7"/>
  <c r="P549" i="7"/>
  <c r="BI547" i="7"/>
  <c r="BH547" i="7"/>
  <c r="BG547" i="7"/>
  <c r="BF547" i="7"/>
  <c r="T547" i="7"/>
  <c r="R547" i="7"/>
  <c r="P547" i="7"/>
  <c r="BI545" i="7"/>
  <c r="BH545" i="7"/>
  <c r="BG545" i="7"/>
  <c r="BF545" i="7"/>
  <c r="T545" i="7"/>
  <c r="R545" i="7"/>
  <c r="P545" i="7"/>
  <c r="BI537" i="7"/>
  <c r="BH537" i="7"/>
  <c r="BG537" i="7"/>
  <c r="BF537" i="7"/>
  <c r="T537" i="7"/>
  <c r="R537" i="7"/>
  <c r="P537" i="7"/>
  <c r="BI535" i="7"/>
  <c r="BH535" i="7"/>
  <c r="BG535" i="7"/>
  <c r="BF535" i="7"/>
  <c r="T535" i="7"/>
  <c r="R535" i="7"/>
  <c r="P535" i="7"/>
  <c r="BI534" i="7"/>
  <c r="BH534" i="7"/>
  <c r="BG534" i="7"/>
  <c r="BF534" i="7"/>
  <c r="T534" i="7"/>
  <c r="R534" i="7"/>
  <c r="P534" i="7"/>
  <c r="BI533" i="7"/>
  <c r="BH533" i="7"/>
  <c r="BG533" i="7"/>
  <c r="BF533" i="7"/>
  <c r="T533" i="7"/>
  <c r="R533" i="7"/>
  <c r="P533" i="7"/>
  <c r="BI532" i="7"/>
  <c r="BH532" i="7"/>
  <c r="BG532" i="7"/>
  <c r="BF532" i="7"/>
  <c r="T532" i="7"/>
  <c r="R532" i="7"/>
  <c r="P532" i="7"/>
  <c r="BI531" i="7"/>
  <c r="BH531" i="7"/>
  <c r="BG531" i="7"/>
  <c r="BF531" i="7"/>
  <c r="T531" i="7"/>
  <c r="R531" i="7"/>
  <c r="P531" i="7"/>
  <c r="BI530" i="7"/>
  <c r="BH530" i="7"/>
  <c r="BG530" i="7"/>
  <c r="BF530" i="7"/>
  <c r="T530" i="7"/>
  <c r="R530" i="7"/>
  <c r="P530" i="7"/>
  <c r="BI529" i="7"/>
  <c r="BH529" i="7"/>
  <c r="BG529" i="7"/>
  <c r="BF529" i="7"/>
  <c r="T529" i="7"/>
  <c r="R529" i="7"/>
  <c r="P529" i="7"/>
  <c r="BI526" i="7"/>
  <c r="BH526" i="7"/>
  <c r="BG526" i="7"/>
  <c r="BF526" i="7"/>
  <c r="T526" i="7"/>
  <c r="R526" i="7"/>
  <c r="P526" i="7"/>
  <c r="BI525" i="7"/>
  <c r="BH525" i="7"/>
  <c r="BG525" i="7"/>
  <c r="BF525" i="7"/>
  <c r="T525" i="7"/>
  <c r="R525" i="7"/>
  <c r="P525" i="7"/>
  <c r="BI523" i="7"/>
  <c r="BH523" i="7"/>
  <c r="BG523" i="7"/>
  <c r="BF523" i="7"/>
  <c r="T523" i="7"/>
  <c r="R523" i="7"/>
  <c r="P523" i="7"/>
  <c r="BI521" i="7"/>
  <c r="BH521" i="7"/>
  <c r="BG521" i="7"/>
  <c r="BF521" i="7"/>
  <c r="T521" i="7"/>
  <c r="R521" i="7"/>
  <c r="P521" i="7"/>
  <c r="BI519" i="7"/>
  <c r="BH519" i="7"/>
  <c r="BG519" i="7"/>
  <c r="BF519" i="7"/>
  <c r="T519" i="7"/>
  <c r="R519" i="7"/>
  <c r="P519" i="7"/>
  <c r="BI518" i="7"/>
  <c r="BH518" i="7"/>
  <c r="BG518" i="7"/>
  <c r="BF518" i="7"/>
  <c r="T518" i="7"/>
  <c r="R518" i="7"/>
  <c r="P518" i="7"/>
  <c r="BI517" i="7"/>
  <c r="BH517" i="7"/>
  <c r="BG517" i="7"/>
  <c r="BF517" i="7"/>
  <c r="T517" i="7"/>
  <c r="R517" i="7"/>
  <c r="P517" i="7"/>
  <c r="BI516" i="7"/>
  <c r="BH516" i="7"/>
  <c r="BG516" i="7"/>
  <c r="BF516" i="7"/>
  <c r="T516" i="7"/>
  <c r="R516" i="7"/>
  <c r="P516" i="7"/>
  <c r="BI511" i="7"/>
  <c r="BH511" i="7"/>
  <c r="BG511" i="7"/>
  <c r="BF511" i="7"/>
  <c r="T511" i="7"/>
  <c r="R511" i="7"/>
  <c r="P511" i="7"/>
  <c r="BI509" i="7"/>
  <c r="BH509" i="7"/>
  <c r="BG509" i="7"/>
  <c r="BF509" i="7"/>
  <c r="T509" i="7"/>
  <c r="R509" i="7"/>
  <c r="P509" i="7"/>
  <c r="BI504" i="7"/>
  <c r="BH504" i="7"/>
  <c r="BG504" i="7"/>
  <c r="BF504" i="7"/>
  <c r="T504" i="7"/>
  <c r="R504" i="7"/>
  <c r="P504" i="7"/>
  <c r="BI503" i="7"/>
  <c r="BH503" i="7"/>
  <c r="BG503" i="7"/>
  <c r="BF503" i="7"/>
  <c r="T503" i="7"/>
  <c r="R503" i="7"/>
  <c r="P503" i="7"/>
  <c r="BI498" i="7"/>
  <c r="BH498" i="7"/>
  <c r="BG498" i="7"/>
  <c r="BF498" i="7"/>
  <c r="T498" i="7"/>
  <c r="R498" i="7"/>
  <c r="P498" i="7"/>
  <c r="BI496" i="7"/>
  <c r="BH496" i="7"/>
  <c r="BG496" i="7"/>
  <c r="BF496" i="7"/>
  <c r="T496" i="7"/>
  <c r="R496" i="7"/>
  <c r="P496" i="7"/>
  <c r="BI489" i="7"/>
  <c r="BH489" i="7"/>
  <c r="BG489" i="7"/>
  <c r="BF489" i="7"/>
  <c r="T489" i="7"/>
  <c r="R489" i="7"/>
  <c r="P489" i="7"/>
  <c r="BI487" i="7"/>
  <c r="BH487" i="7"/>
  <c r="BG487" i="7"/>
  <c r="BF487" i="7"/>
  <c r="T487" i="7"/>
  <c r="R487" i="7"/>
  <c r="P487" i="7"/>
  <c r="BI486" i="7"/>
  <c r="BH486" i="7"/>
  <c r="BG486" i="7"/>
  <c r="BF486" i="7"/>
  <c r="T486" i="7"/>
  <c r="R486" i="7"/>
  <c r="P486" i="7"/>
  <c r="BI485" i="7"/>
  <c r="BH485" i="7"/>
  <c r="BG485" i="7"/>
  <c r="BF485" i="7"/>
  <c r="T485" i="7"/>
  <c r="R485" i="7"/>
  <c r="P485" i="7"/>
  <c r="BI484" i="7"/>
  <c r="BH484" i="7"/>
  <c r="BG484" i="7"/>
  <c r="BF484" i="7"/>
  <c r="T484" i="7"/>
  <c r="R484" i="7"/>
  <c r="P484" i="7"/>
  <c r="BI482" i="7"/>
  <c r="BH482" i="7"/>
  <c r="BG482" i="7"/>
  <c r="BF482" i="7"/>
  <c r="T482" i="7"/>
  <c r="R482" i="7"/>
  <c r="P482" i="7"/>
  <c r="BI481" i="7"/>
  <c r="BH481" i="7"/>
  <c r="BG481" i="7"/>
  <c r="BF481" i="7"/>
  <c r="T481" i="7"/>
  <c r="R481" i="7"/>
  <c r="P481" i="7"/>
  <c r="BI479" i="7"/>
  <c r="BH479" i="7"/>
  <c r="BG479" i="7"/>
  <c r="BF479" i="7"/>
  <c r="T479" i="7"/>
  <c r="R479" i="7"/>
  <c r="P479" i="7"/>
  <c r="BI477" i="7"/>
  <c r="BH477" i="7"/>
  <c r="BG477" i="7"/>
  <c r="BF477" i="7"/>
  <c r="T477" i="7"/>
  <c r="R477" i="7"/>
  <c r="P477" i="7"/>
  <c r="BI475" i="7"/>
  <c r="BH475" i="7"/>
  <c r="BG475" i="7"/>
  <c r="BF475" i="7"/>
  <c r="T475" i="7"/>
  <c r="R475" i="7"/>
  <c r="P475" i="7"/>
  <c r="BI471" i="7"/>
  <c r="BH471" i="7"/>
  <c r="BG471" i="7"/>
  <c r="BF471" i="7"/>
  <c r="T471" i="7"/>
  <c r="R471" i="7"/>
  <c r="P471" i="7"/>
  <c r="BI469" i="7"/>
  <c r="BH469" i="7"/>
  <c r="BG469" i="7"/>
  <c r="BF469" i="7"/>
  <c r="T469" i="7"/>
  <c r="R469" i="7"/>
  <c r="P469" i="7"/>
  <c r="BI464" i="7"/>
  <c r="BH464" i="7"/>
  <c r="BG464" i="7"/>
  <c r="BF464" i="7"/>
  <c r="T464" i="7"/>
  <c r="R464" i="7"/>
  <c r="P464" i="7"/>
  <c r="BI457" i="7"/>
  <c r="BH457" i="7"/>
  <c r="BG457" i="7"/>
  <c r="BF457" i="7"/>
  <c r="T457" i="7"/>
  <c r="R457" i="7"/>
  <c r="P457" i="7"/>
  <c r="BI456" i="7"/>
  <c r="BH456" i="7"/>
  <c r="BG456" i="7"/>
  <c r="BF456" i="7"/>
  <c r="T456" i="7"/>
  <c r="R456" i="7"/>
  <c r="P456" i="7"/>
  <c r="BI455" i="7"/>
  <c r="BH455" i="7"/>
  <c r="BG455" i="7"/>
  <c r="BF455" i="7"/>
  <c r="T455" i="7"/>
  <c r="R455" i="7"/>
  <c r="P455" i="7"/>
  <c r="BI453" i="7"/>
  <c r="BH453" i="7"/>
  <c r="BG453" i="7"/>
  <c r="BF453" i="7"/>
  <c r="T453" i="7"/>
  <c r="R453" i="7"/>
  <c r="P453" i="7"/>
  <c r="BI452" i="7"/>
  <c r="BH452" i="7"/>
  <c r="BG452" i="7"/>
  <c r="BF452" i="7"/>
  <c r="T452" i="7"/>
  <c r="R452" i="7"/>
  <c r="P452" i="7"/>
  <c r="BI451" i="7"/>
  <c r="BH451" i="7"/>
  <c r="BG451" i="7"/>
  <c r="BF451" i="7"/>
  <c r="T451" i="7"/>
  <c r="R451" i="7"/>
  <c r="P451" i="7"/>
  <c r="BI450" i="7"/>
  <c r="BH450" i="7"/>
  <c r="BG450" i="7"/>
  <c r="BF450" i="7"/>
  <c r="T450" i="7"/>
  <c r="R450" i="7"/>
  <c r="P450" i="7"/>
  <c r="BI449" i="7"/>
  <c r="BH449" i="7"/>
  <c r="BG449" i="7"/>
  <c r="BF449" i="7"/>
  <c r="T449" i="7"/>
  <c r="R449" i="7"/>
  <c r="P449" i="7"/>
  <c r="BI448" i="7"/>
  <c r="BH448" i="7"/>
  <c r="BG448" i="7"/>
  <c r="BF448" i="7"/>
  <c r="T448" i="7"/>
  <c r="R448" i="7"/>
  <c r="P448" i="7"/>
  <c r="BI446" i="7"/>
  <c r="BH446" i="7"/>
  <c r="BG446" i="7"/>
  <c r="BF446" i="7"/>
  <c r="T446" i="7"/>
  <c r="R446" i="7"/>
  <c r="P446" i="7"/>
  <c r="BI444" i="7"/>
  <c r="BH444" i="7"/>
  <c r="BG444" i="7"/>
  <c r="BF444" i="7"/>
  <c r="T444" i="7"/>
  <c r="R444" i="7"/>
  <c r="P444" i="7"/>
  <c r="BI443" i="7"/>
  <c r="BH443" i="7"/>
  <c r="BG443" i="7"/>
  <c r="BF443" i="7"/>
  <c r="T443" i="7"/>
  <c r="R443" i="7"/>
  <c r="P443" i="7"/>
  <c r="BI442" i="7"/>
  <c r="BH442" i="7"/>
  <c r="BG442" i="7"/>
  <c r="BF442" i="7"/>
  <c r="T442" i="7"/>
  <c r="R442" i="7"/>
  <c r="P442" i="7"/>
  <c r="BI440" i="7"/>
  <c r="BH440" i="7"/>
  <c r="BG440" i="7"/>
  <c r="BF440" i="7"/>
  <c r="T440" i="7"/>
  <c r="R440" i="7"/>
  <c r="P440" i="7"/>
  <c r="BI438" i="7"/>
  <c r="BH438" i="7"/>
  <c r="BG438" i="7"/>
  <c r="BF438" i="7"/>
  <c r="T438" i="7"/>
  <c r="R438" i="7"/>
  <c r="P438" i="7"/>
  <c r="BI437" i="7"/>
  <c r="BH437" i="7"/>
  <c r="BG437" i="7"/>
  <c r="BF437" i="7"/>
  <c r="T437" i="7"/>
  <c r="R437" i="7"/>
  <c r="P437" i="7"/>
  <c r="BI435" i="7"/>
  <c r="BH435" i="7"/>
  <c r="BG435" i="7"/>
  <c r="BF435" i="7"/>
  <c r="T435" i="7"/>
  <c r="R435" i="7"/>
  <c r="P435" i="7"/>
  <c r="BI434" i="7"/>
  <c r="BH434" i="7"/>
  <c r="BG434" i="7"/>
  <c r="BF434" i="7"/>
  <c r="T434" i="7"/>
  <c r="R434" i="7"/>
  <c r="P434" i="7"/>
  <c r="BI433" i="7"/>
  <c r="BH433" i="7"/>
  <c r="BG433" i="7"/>
  <c r="BF433" i="7"/>
  <c r="T433" i="7"/>
  <c r="R433" i="7"/>
  <c r="P433" i="7"/>
  <c r="BI432" i="7"/>
  <c r="BH432" i="7"/>
  <c r="BG432" i="7"/>
  <c r="BF432" i="7"/>
  <c r="T432" i="7"/>
  <c r="R432" i="7"/>
  <c r="P432" i="7"/>
  <c r="BI430" i="7"/>
  <c r="BH430" i="7"/>
  <c r="BG430" i="7"/>
  <c r="BF430" i="7"/>
  <c r="T430" i="7"/>
  <c r="R430" i="7"/>
  <c r="P430" i="7"/>
  <c r="BI429" i="7"/>
  <c r="BH429" i="7"/>
  <c r="BG429" i="7"/>
  <c r="BF429" i="7"/>
  <c r="T429" i="7"/>
  <c r="R429" i="7"/>
  <c r="P429" i="7"/>
  <c r="BI428" i="7"/>
  <c r="BH428" i="7"/>
  <c r="BG428" i="7"/>
  <c r="BF428" i="7"/>
  <c r="T428" i="7"/>
  <c r="R428" i="7"/>
  <c r="P428" i="7"/>
  <c r="BI427" i="7"/>
  <c r="BH427" i="7"/>
  <c r="BG427" i="7"/>
  <c r="BF427" i="7"/>
  <c r="T427" i="7"/>
  <c r="R427" i="7"/>
  <c r="P427" i="7"/>
  <c r="BI426" i="7"/>
  <c r="BH426" i="7"/>
  <c r="BG426" i="7"/>
  <c r="BF426" i="7"/>
  <c r="T426" i="7"/>
  <c r="R426" i="7"/>
  <c r="P426" i="7"/>
  <c r="BI425" i="7"/>
  <c r="BH425" i="7"/>
  <c r="BG425" i="7"/>
  <c r="BF425" i="7"/>
  <c r="T425" i="7"/>
  <c r="R425" i="7"/>
  <c r="P425" i="7"/>
  <c r="BI424" i="7"/>
  <c r="BH424" i="7"/>
  <c r="BG424" i="7"/>
  <c r="BF424" i="7"/>
  <c r="T424" i="7"/>
  <c r="R424" i="7"/>
  <c r="P424" i="7"/>
  <c r="BI423" i="7"/>
  <c r="BH423" i="7"/>
  <c r="BG423" i="7"/>
  <c r="BF423" i="7"/>
  <c r="T423" i="7"/>
  <c r="R423" i="7"/>
  <c r="P423" i="7"/>
  <c r="BI418" i="7"/>
  <c r="BH418" i="7"/>
  <c r="BG418" i="7"/>
  <c r="BF418" i="7"/>
  <c r="T418" i="7"/>
  <c r="R418" i="7"/>
  <c r="P418" i="7"/>
  <c r="BI416" i="7"/>
  <c r="BH416" i="7"/>
  <c r="BG416" i="7"/>
  <c r="BF416" i="7"/>
  <c r="T416" i="7"/>
  <c r="R416" i="7"/>
  <c r="P416" i="7"/>
  <c r="BI415" i="7"/>
  <c r="BH415" i="7"/>
  <c r="BG415" i="7"/>
  <c r="BF415" i="7"/>
  <c r="T415" i="7"/>
  <c r="R415" i="7"/>
  <c r="P415" i="7"/>
  <c r="BI414" i="7"/>
  <c r="BH414" i="7"/>
  <c r="BG414" i="7"/>
  <c r="BF414" i="7"/>
  <c r="T414" i="7"/>
  <c r="R414" i="7"/>
  <c r="P414" i="7"/>
  <c r="BI413" i="7"/>
  <c r="BH413" i="7"/>
  <c r="BG413" i="7"/>
  <c r="BF413" i="7"/>
  <c r="T413" i="7"/>
  <c r="R413" i="7"/>
  <c r="P413" i="7"/>
  <c r="BI412" i="7"/>
  <c r="BH412" i="7"/>
  <c r="BG412" i="7"/>
  <c r="BF412" i="7"/>
  <c r="T412" i="7"/>
  <c r="R412" i="7"/>
  <c r="P412" i="7"/>
  <c r="BI411" i="7"/>
  <c r="BH411" i="7"/>
  <c r="BG411" i="7"/>
  <c r="BF411" i="7"/>
  <c r="T411" i="7"/>
  <c r="R411" i="7"/>
  <c r="P411" i="7"/>
  <c r="BI409" i="7"/>
  <c r="BH409" i="7"/>
  <c r="BG409" i="7"/>
  <c r="BF409" i="7"/>
  <c r="T409" i="7"/>
  <c r="R409" i="7"/>
  <c r="P409" i="7"/>
  <c r="BI408" i="7"/>
  <c r="BH408" i="7"/>
  <c r="BG408" i="7"/>
  <c r="BF408" i="7"/>
  <c r="T408" i="7"/>
  <c r="R408" i="7"/>
  <c r="P408" i="7"/>
  <c r="BI407" i="7"/>
  <c r="BH407" i="7"/>
  <c r="BG407" i="7"/>
  <c r="BF407" i="7"/>
  <c r="T407" i="7"/>
  <c r="R407" i="7"/>
  <c r="P407" i="7"/>
  <c r="BI406" i="7"/>
  <c r="BH406" i="7"/>
  <c r="BG406" i="7"/>
  <c r="BF406" i="7"/>
  <c r="T406" i="7"/>
  <c r="R406" i="7"/>
  <c r="P406" i="7"/>
  <c r="BI405" i="7"/>
  <c r="BH405" i="7"/>
  <c r="BG405" i="7"/>
  <c r="BF405" i="7"/>
  <c r="T405" i="7"/>
  <c r="R405" i="7"/>
  <c r="P405" i="7"/>
  <c r="BI403" i="7"/>
  <c r="BH403" i="7"/>
  <c r="BG403" i="7"/>
  <c r="BF403" i="7"/>
  <c r="T403" i="7"/>
  <c r="R403" i="7"/>
  <c r="P403" i="7"/>
  <c r="BI402" i="7"/>
  <c r="BH402" i="7"/>
  <c r="BG402" i="7"/>
  <c r="BF402" i="7"/>
  <c r="T402" i="7"/>
  <c r="R402" i="7"/>
  <c r="P402" i="7"/>
  <c r="BI401" i="7"/>
  <c r="BH401" i="7"/>
  <c r="BG401" i="7"/>
  <c r="BF401" i="7"/>
  <c r="T401" i="7"/>
  <c r="R401" i="7"/>
  <c r="P401" i="7"/>
  <c r="BI400" i="7"/>
  <c r="BH400" i="7"/>
  <c r="BG400" i="7"/>
  <c r="BF400" i="7"/>
  <c r="T400" i="7"/>
  <c r="R400" i="7"/>
  <c r="P400" i="7"/>
  <c r="BI399" i="7"/>
  <c r="BH399" i="7"/>
  <c r="BG399" i="7"/>
  <c r="BF399" i="7"/>
  <c r="T399" i="7"/>
  <c r="R399" i="7"/>
  <c r="P399" i="7"/>
  <c r="BI398" i="7"/>
  <c r="BH398" i="7"/>
  <c r="BG398" i="7"/>
  <c r="BF398" i="7"/>
  <c r="T398" i="7"/>
  <c r="R398" i="7"/>
  <c r="P398" i="7"/>
  <c r="BI396" i="7"/>
  <c r="BH396" i="7"/>
  <c r="BG396" i="7"/>
  <c r="BF396" i="7"/>
  <c r="T396" i="7"/>
  <c r="R396" i="7"/>
  <c r="P396" i="7"/>
  <c r="BI395" i="7"/>
  <c r="BH395" i="7"/>
  <c r="BG395" i="7"/>
  <c r="BF395" i="7"/>
  <c r="T395" i="7"/>
  <c r="R395" i="7"/>
  <c r="P395" i="7"/>
  <c r="BI394" i="7"/>
  <c r="BH394" i="7"/>
  <c r="BG394" i="7"/>
  <c r="BF394" i="7"/>
  <c r="T394" i="7"/>
  <c r="R394" i="7"/>
  <c r="P394" i="7"/>
  <c r="BI393" i="7"/>
  <c r="BH393" i="7"/>
  <c r="BG393" i="7"/>
  <c r="BF393" i="7"/>
  <c r="T393" i="7"/>
  <c r="R393" i="7"/>
  <c r="P393" i="7"/>
  <c r="BI392" i="7"/>
  <c r="BH392" i="7"/>
  <c r="BG392" i="7"/>
  <c r="BF392" i="7"/>
  <c r="T392" i="7"/>
  <c r="R392" i="7"/>
  <c r="P392" i="7"/>
  <c r="BI391" i="7"/>
  <c r="BH391" i="7"/>
  <c r="BG391" i="7"/>
  <c r="BF391" i="7"/>
  <c r="T391" i="7"/>
  <c r="R391" i="7"/>
  <c r="P391" i="7"/>
  <c r="BI389" i="7"/>
  <c r="BH389" i="7"/>
  <c r="BG389" i="7"/>
  <c r="BF389" i="7"/>
  <c r="T389" i="7"/>
  <c r="R389" i="7"/>
  <c r="P389" i="7"/>
  <c r="BI386" i="7"/>
  <c r="BH386" i="7"/>
  <c r="BG386" i="7"/>
  <c r="BF386" i="7"/>
  <c r="T386" i="7"/>
  <c r="R386" i="7"/>
  <c r="P386" i="7"/>
  <c r="BI384" i="7"/>
  <c r="BH384" i="7"/>
  <c r="BG384" i="7"/>
  <c r="BF384" i="7"/>
  <c r="T384" i="7"/>
  <c r="R384" i="7"/>
  <c r="P384" i="7"/>
  <c r="BI383" i="7"/>
  <c r="BH383" i="7"/>
  <c r="BG383" i="7"/>
  <c r="BF383" i="7"/>
  <c r="T383" i="7"/>
  <c r="R383" i="7"/>
  <c r="P383" i="7"/>
  <c r="BI382" i="7"/>
  <c r="BH382" i="7"/>
  <c r="BG382" i="7"/>
  <c r="BF382" i="7"/>
  <c r="T382" i="7"/>
  <c r="R382" i="7"/>
  <c r="P382" i="7"/>
  <c r="BI379" i="7"/>
  <c r="BH379" i="7"/>
  <c r="BG379" i="7"/>
  <c r="BF379" i="7"/>
  <c r="T379" i="7"/>
  <c r="R379" i="7"/>
  <c r="P379" i="7"/>
  <c r="BI378" i="7"/>
  <c r="BH378" i="7"/>
  <c r="BG378" i="7"/>
  <c r="BF378" i="7"/>
  <c r="T378" i="7"/>
  <c r="R378" i="7"/>
  <c r="P378" i="7"/>
  <c r="BI376" i="7"/>
  <c r="BH376" i="7"/>
  <c r="BG376" i="7"/>
  <c r="BF376" i="7"/>
  <c r="T376" i="7"/>
  <c r="R376" i="7"/>
  <c r="P376" i="7"/>
  <c r="BI374" i="7"/>
  <c r="BH374" i="7"/>
  <c r="BG374" i="7"/>
  <c r="BF374" i="7"/>
  <c r="T374" i="7"/>
  <c r="R374" i="7"/>
  <c r="P374" i="7"/>
  <c r="BI371" i="7"/>
  <c r="BH371" i="7"/>
  <c r="BG371" i="7"/>
  <c r="BF371" i="7"/>
  <c r="T371" i="7"/>
  <c r="R371" i="7"/>
  <c r="P371" i="7"/>
  <c r="BI368" i="7"/>
  <c r="BH368" i="7"/>
  <c r="BG368" i="7"/>
  <c r="BF368" i="7"/>
  <c r="T368" i="7"/>
  <c r="R368" i="7"/>
  <c r="P368" i="7"/>
  <c r="BI367" i="7"/>
  <c r="BH367" i="7"/>
  <c r="BG367" i="7"/>
  <c r="BF367" i="7"/>
  <c r="T367" i="7"/>
  <c r="R367" i="7"/>
  <c r="P367" i="7"/>
  <c r="BI365" i="7"/>
  <c r="BH365" i="7"/>
  <c r="BG365" i="7"/>
  <c r="BF365" i="7"/>
  <c r="T365" i="7"/>
  <c r="R365" i="7"/>
  <c r="P365" i="7"/>
  <c r="BI363" i="7"/>
  <c r="BH363" i="7"/>
  <c r="BG363" i="7"/>
  <c r="BF363" i="7"/>
  <c r="T363" i="7"/>
  <c r="R363" i="7"/>
  <c r="P363" i="7"/>
  <c r="BI362" i="7"/>
  <c r="BH362" i="7"/>
  <c r="BG362" i="7"/>
  <c r="BF362" i="7"/>
  <c r="T362" i="7"/>
  <c r="R362" i="7"/>
  <c r="P362" i="7"/>
  <c r="BI360" i="7"/>
  <c r="BH360" i="7"/>
  <c r="BG360" i="7"/>
  <c r="BF360" i="7"/>
  <c r="T360" i="7"/>
  <c r="R360" i="7"/>
  <c r="P360" i="7"/>
  <c r="BI358" i="7"/>
  <c r="BH358" i="7"/>
  <c r="BG358" i="7"/>
  <c r="BF358" i="7"/>
  <c r="T358" i="7"/>
  <c r="R358" i="7"/>
  <c r="P358" i="7"/>
  <c r="BI357" i="7"/>
  <c r="BH357" i="7"/>
  <c r="BG357" i="7"/>
  <c r="BF357" i="7"/>
  <c r="T357" i="7"/>
  <c r="R357" i="7"/>
  <c r="P357" i="7"/>
  <c r="BI355" i="7"/>
  <c r="BH355" i="7"/>
  <c r="BG355" i="7"/>
  <c r="BF355" i="7"/>
  <c r="T355" i="7"/>
  <c r="R355" i="7"/>
  <c r="P355" i="7"/>
  <c r="BI354" i="7"/>
  <c r="BH354" i="7"/>
  <c r="BG354" i="7"/>
  <c r="BF354" i="7"/>
  <c r="T354" i="7"/>
  <c r="R354" i="7"/>
  <c r="P354" i="7"/>
  <c r="BI351" i="7"/>
  <c r="BH351" i="7"/>
  <c r="BG351" i="7"/>
  <c r="BF351" i="7"/>
  <c r="T351" i="7"/>
  <c r="R351" i="7"/>
  <c r="P351" i="7"/>
  <c r="BI349" i="7"/>
  <c r="BH349" i="7"/>
  <c r="BG349" i="7"/>
  <c r="BF349" i="7"/>
  <c r="T349" i="7"/>
  <c r="R349" i="7"/>
  <c r="P349" i="7"/>
  <c r="BI346" i="7"/>
  <c r="BH346" i="7"/>
  <c r="BG346" i="7"/>
  <c r="BF346" i="7"/>
  <c r="T346" i="7"/>
  <c r="R346" i="7"/>
  <c r="P346" i="7"/>
  <c r="BI337" i="7"/>
  <c r="BH337" i="7"/>
  <c r="BG337" i="7"/>
  <c r="BF337" i="7"/>
  <c r="T337" i="7"/>
  <c r="R337" i="7"/>
  <c r="P337" i="7"/>
  <c r="BI335" i="7"/>
  <c r="BH335" i="7"/>
  <c r="BG335" i="7"/>
  <c r="BF335" i="7"/>
  <c r="T335" i="7"/>
  <c r="R335" i="7"/>
  <c r="P335" i="7"/>
  <c r="BI333" i="7"/>
  <c r="BH333" i="7"/>
  <c r="BG333" i="7"/>
  <c r="BF333" i="7"/>
  <c r="T333" i="7"/>
  <c r="R333" i="7"/>
  <c r="P333" i="7"/>
  <c r="BI331" i="7"/>
  <c r="BH331" i="7"/>
  <c r="BG331" i="7"/>
  <c r="BF331" i="7"/>
  <c r="T331" i="7"/>
  <c r="R331" i="7"/>
  <c r="P331" i="7"/>
  <c r="BI329" i="7"/>
  <c r="BH329" i="7"/>
  <c r="BG329" i="7"/>
  <c r="BF329" i="7"/>
  <c r="T329" i="7"/>
  <c r="T328" i="7"/>
  <c r="R329" i="7"/>
  <c r="R328" i="7" s="1"/>
  <c r="P329" i="7"/>
  <c r="P328" i="7"/>
  <c r="BI326" i="7"/>
  <c r="BH326" i="7"/>
  <c r="BG326" i="7"/>
  <c r="BF326" i="7"/>
  <c r="T326" i="7"/>
  <c r="R326" i="7"/>
  <c r="P326" i="7"/>
  <c r="BI325" i="7"/>
  <c r="BH325" i="7"/>
  <c r="BG325" i="7"/>
  <c r="BF325" i="7"/>
  <c r="T325" i="7"/>
  <c r="R325" i="7"/>
  <c r="P325" i="7"/>
  <c r="BI323" i="7"/>
  <c r="BH323" i="7"/>
  <c r="BG323" i="7"/>
  <c r="BF323" i="7"/>
  <c r="T323" i="7"/>
  <c r="R323" i="7"/>
  <c r="P323" i="7"/>
  <c r="BI322" i="7"/>
  <c r="BH322" i="7"/>
  <c r="BG322" i="7"/>
  <c r="BF322" i="7"/>
  <c r="T322" i="7"/>
  <c r="R322" i="7"/>
  <c r="P322" i="7"/>
  <c r="BI320" i="7"/>
  <c r="BH320" i="7"/>
  <c r="BG320" i="7"/>
  <c r="BF320" i="7"/>
  <c r="T320" i="7"/>
  <c r="R320" i="7"/>
  <c r="P320" i="7"/>
  <c r="BI317" i="7"/>
  <c r="BH317" i="7"/>
  <c r="BG317" i="7"/>
  <c r="BF317" i="7"/>
  <c r="T317" i="7"/>
  <c r="R317" i="7"/>
  <c r="P317" i="7"/>
  <c r="BI315" i="7"/>
  <c r="BH315" i="7"/>
  <c r="BG315" i="7"/>
  <c r="BF315" i="7"/>
  <c r="T315" i="7"/>
  <c r="R315" i="7"/>
  <c r="P315" i="7"/>
  <c r="BI314" i="7"/>
  <c r="BH314" i="7"/>
  <c r="BG314" i="7"/>
  <c r="BF314" i="7"/>
  <c r="T314" i="7"/>
  <c r="R314" i="7"/>
  <c r="P314" i="7"/>
  <c r="BI313" i="7"/>
  <c r="BH313" i="7"/>
  <c r="BG313" i="7"/>
  <c r="BF313" i="7"/>
  <c r="T313" i="7"/>
  <c r="R313" i="7"/>
  <c r="P313" i="7"/>
  <c r="BI310" i="7"/>
  <c r="BH310" i="7"/>
  <c r="BG310" i="7"/>
  <c r="BF310" i="7"/>
  <c r="T310" i="7"/>
  <c r="R310" i="7"/>
  <c r="P310" i="7"/>
  <c r="BI309" i="7"/>
  <c r="BH309" i="7"/>
  <c r="BG309" i="7"/>
  <c r="BF309" i="7"/>
  <c r="T309" i="7"/>
  <c r="R309" i="7"/>
  <c r="P309" i="7"/>
  <c r="BI308" i="7"/>
  <c r="BH308" i="7"/>
  <c r="BG308" i="7"/>
  <c r="BF308" i="7"/>
  <c r="T308" i="7"/>
  <c r="R308" i="7"/>
  <c r="P308" i="7"/>
  <c r="BI306" i="7"/>
  <c r="BH306" i="7"/>
  <c r="BG306" i="7"/>
  <c r="BF306" i="7"/>
  <c r="T306" i="7"/>
  <c r="R306" i="7"/>
  <c r="P306" i="7"/>
  <c r="BI305" i="7"/>
  <c r="BH305" i="7"/>
  <c r="BG305" i="7"/>
  <c r="BF305" i="7"/>
  <c r="T305" i="7"/>
  <c r="R305" i="7"/>
  <c r="P305" i="7"/>
  <c r="BI303" i="7"/>
  <c r="BH303" i="7"/>
  <c r="BG303" i="7"/>
  <c r="BF303" i="7"/>
  <c r="T303" i="7"/>
  <c r="R303" i="7"/>
  <c r="P303" i="7"/>
  <c r="BI302" i="7"/>
  <c r="BH302" i="7"/>
  <c r="BG302" i="7"/>
  <c r="BF302" i="7"/>
  <c r="T302" i="7"/>
  <c r="R302" i="7"/>
  <c r="P302" i="7"/>
  <c r="BI300" i="7"/>
  <c r="BH300" i="7"/>
  <c r="BG300" i="7"/>
  <c r="BF300" i="7"/>
  <c r="T300" i="7"/>
  <c r="R300" i="7"/>
  <c r="P300" i="7"/>
  <c r="BI298" i="7"/>
  <c r="BH298" i="7"/>
  <c r="BG298" i="7"/>
  <c r="BF298" i="7"/>
  <c r="T298" i="7"/>
  <c r="R298" i="7"/>
  <c r="P298" i="7"/>
  <c r="BI296" i="7"/>
  <c r="BH296" i="7"/>
  <c r="BG296" i="7"/>
  <c r="BF296" i="7"/>
  <c r="T296" i="7"/>
  <c r="R296" i="7"/>
  <c r="P296" i="7"/>
  <c r="BI292" i="7"/>
  <c r="BH292" i="7"/>
  <c r="BG292" i="7"/>
  <c r="BF292" i="7"/>
  <c r="T292" i="7"/>
  <c r="R292" i="7"/>
  <c r="P292" i="7"/>
  <c r="BI290" i="7"/>
  <c r="BH290" i="7"/>
  <c r="BG290" i="7"/>
  <c r="BF290" i="7"/>
  <c r="T290" i="7"/>
  <c r="R290" i="7"/>
  <c r="P290" i="7"/>
  <c r="BI288" i="7"/>
  <c r="BH288" i="7"/>
  <c r="BG288" i="7"/>
  <c r="BF288" i="7"/>
  <c r="T288" i="7"/>
  <c r="R288" i="7"/>
  <c r="P288" i="7"/>
  <c r="BI287" i="7"/>
  <c r="BH287" i="7"/>
  <c r="BG287" i="7"/>
  <c r="BF287" i="7"/>
  <c r="T287" i="7"/>
  <c r="R287" i="7"/>
  <c r="P287" i="7"/>
  <c r="BI286" i="7"/>
  <c r="BH286" i="7"/>
  <c r="BG286" i="7"/>
  <c r="BF286" i="7"/>
  <c r="T286" i="7"/>
  <c r="R286" i="7"/>
  <c r="P286" i="7"/>
  <c r="BI280" i="7"/>
  <c r="BH280" i="7"/>
  <c r="BG280" i="7"/>
  <c r="BF280" i="7"/>
  <c r="T280" i="7"/>
  <c r="R280" i="7"/>
  <c r="P280" i="7"/>
  <c r="BI269" i="7"/>
  <c r="BH269" i="7"/>
  <c r="BG269" i="7"/>
  <c r="BF269" i="7"/>
  <c r="T269" i="7"/>
  <c r="R269" i="7"/>
  <c r="P269" i="7"/>
  <c r="BI268" i="7"/>
  <c r="BH268" i="7"/>
  <c r="BG268" i="7"/>
  <c r="BF268" i="7"/>
  <c r="T268" i="7"/>
  <c r="R268" i="7"/>
  <c r="P268" i="7"/>
  <c r="BI259" i="7"/>
  <c r="BH259" i="7"/>
  <c r="BG259" i="7"/>
  <c r="BF259" i="7"/>
  <c r="T259" i="7"/>
  <c r="R259" i="7"/>
  <c r="P259" i="7"/>
  <c r="BI249" i="7"/>
  <c r="BH249" i="7"/>
  <c r="BG249" i="7"/>
  <c r="BF249" i="7"/>
  <c r="T249" i="7"/>
  <c r="R249" i="7"/>
  <c r="P249" i="7"/>
  <c r="BI248" i="7"/>
  <c r="BH248" i="7"/>
  <c r="BG248" i="7"/>
  <c r="BF248" i="7"/>
  <c r="T248" i="7"/>
  <c r="R248" i="7"/>
  <c r="P248" i="7"/>
  <c r="BI238" i="7"/>
  <c r="BH238" i="7"/>
  <c r="BG238" i="7"/>
  <c r="BF238" i="7"/>
  <c r="T238" i="7"/>
  <c r="R238" i="7"/>
  <c r="P238" i="7"/>
  <c r="BI229" i="7"/>
  <c r="BH229" i="7"/>
  <c r="BG229" i="7"/>
  <c r="BF229" i="7"/>
  <c r="T229" i="7"/>
  <c r="R229" i="7"/>
  <c r="P229" i="7"/>
  <c r="BI228" i="7"/>
  <c r="BH228" i="7"/>
  <c r="BG228" i="7"/>
  <c r="BF228" i="7"/>
  <c r="T228" i="7"/>
  <c r="R228" i="7"/>
  <c r="P228" i="7"/>
  <c r="BI223" i="7"/>
  <c r="BH223" i="7"/>
  <c r="BG223" i="7"/>
  <c r="BF223" i="7"/>
  <c r="T223" i="7"/>
  <c r="R223" i="7"/>
  <c r="P223" i="7"/>
  <c r="BI221" i="7"/>
  <c r="BH221" i="7"/>
  <c r="BG221" i="7"/>
  <c r="BF221" i="7"/>
  <c r="T221" i="7"/>
  <c r="R221" i="7"/>
  <c r="P221" i="7"/>
  <c r="BI218" i="7"/>
  <c r="BH218" i="7"/>
  <c r="BG218" i="7"/>
  <c r="BF218" i="7"/>
  <c r="T218" i="7"/>
  <c r="R218" i="7"/>
  <c r="P218" i="7"/>
  <c r="BI213" i="7"/>
  <c r="BH213" i="7"/>
  <c r="BG213" i="7"/>
  <c r="BF213" i="7"/>
  <c r="T213" i="7"/>
  <c r="R213" i="7"/>
  <c r="P213" i="7"/>
  <c r="BI201" i="7"/>
  <c r="BH201" i="7"/>
  <c r="BG201" i="7"/>
  <c r="BF201" i="7"/>
  <c r="T201" i="7"/>
  <c r="R201" i="7"/>
  <c r="P201" i="7"/>
  <c r="BI199" i="7"/>
  <c r="BH199" i="7"/>
  <c r="BG199" i="7"/>
  <c r="BF199" i="7"/>
  <c r="T199" i="7"/>
  <c r="R199" i="7"/>
  <c r="P199" i="7"/>
  <c r="BI197" i="7"/>
  <c r="BH197" i="7"/>
  <c r="BG197" i="7"/>
  <c r="BF197" i="7"/>
  <c r="T197" i="7"/>
  <c r="R197" i="7"/>
  <c r="P197" i="7"/>
  <c r="BI187" i="7"/>
  <c r="BH187" i="7"/>
  <c r="BG187" i="7"/>
  <c r="BF187" i="7"/>
  <c r="T187" i="7"/>
  <c r="R187" i="7"/>
  <c r="P187" i="7"/>
  <c r="BI186" i="7"/>
  <c r="BH186" i="7"/>
  <c r="BG186" i="7"/>
  <c r="BF186" i="7"/>
  <c r="T186" i="7"/>
  <c r="R186" i="7"/>
  <c r="P186" i="7"/>
  <c r="BI172" i="7"/>
  <c r="BH172" i="7"/>
  <c r="BG172" i="7"/>
  <c r="BF172" i="7"/>
  <c r="T172" i="7"/>
  <c r="R172" i="7"/>
  <c r="P172" i="7"/>
  <c r="BI169" i="7"/>
  <c r="BH169" i="7"/>
  <c r="BG169" i="7"/>
  <c r="BF169" i="7"/>
  <c r="T169" i="7"/>
  <c r="T168" i="7" s="1"/>
  <c r="R169" i="7"/>
  <c r="R168" i="7" s="1"/>
  <c r="P169" i="7"/>
  <c r="P168" i="7" s="1"/>
  <c r="BI164" i="7"/>
  <c r="BH164" i="7"/>
  <c r="BG164" i="7"/>
  <c r="BF164" i="7"/>
  <c r="T164" i="7"/>
  <c r="R164" i="7"/>
  <c r="P164" i="7"/>
  <c r="BI162" i="7"/>
  <c r="BH162" i="7"/>
  <c r="BG162" i="7"/>
  <c r="BF162" i="7"/>
  <c r="T162" i="7"/>
  <c r="R162" i="7"/>
  <c r="P162" i="7"/>
  <c r="BI161" i="7"/>
  <c r="BH161" i="7"/>
  <c r="BG161" i="7"/>
  <c r="BF161" i="7"/>
  <c r="T161" i="7"/>
  <c r="R161" i="7"/>
  <c r="P161" i="7"/>
  <c r="BI160" i="7"/>
  <c r="BH160" i="7"/>
  <c r="BG160" i="7"/>
  <c r="BF160" i="7"/>
  <c r="T160" i="7"/>
  <c r="R160" i="7"/>
  <c r="P160" i="7"/>
  <c r="BI158" i="7"/>
  <c r="BH158" i="7"/>
  <c r="BG158" i="7"/>
  <c r="BF158" i="7"/>
  <c r="T158" i="7"/>
  <c r="R158" i="7"/>
  <c r="P158" i="7"/>
  <c r="BI156" i="7"/>
  <c r="BH156" i="7"/>
  <c r="BG156" i="7"/>
  <c r="BF156" i="7"/>
  <c r="T156" i="7"/>
  <c r="R156" i="7"/>
  <c r="P156" i="7"/>
  <c r="BI155" i="7"/>
  <c r="BH155" i="7"/>
  <c r="BG155" i="7"/>
  <c r="BF155" i="7"/>
  <c r="T155" i="7"/>
  <c r="R155" i="7"/>
  <c r="P155" i="7"/>
  <c r="BI151" i="7"/>
  <c r="BH151" i="7"/>
  <c r="BG151" i="7"/>
  <c r="BF151" i="7"/>
  <c r="T151" i="7"/>
  <c r="R151" i="7"/>
  <c r="P151" i="7"/>
  <c r="J145" i="7"/>
  <c r="F144" i="7"/>
  <c r="F142" i="7"/>
  <c r="E140" i="7"/>
  <c r="J92" i="7"/>
  <c r="F91" i="7"/>
  <c r="F89" i="7"/>
  <c r="E87" i="7"/>
  <c r="J21" i="7"/>
  <c r="E21" i="7"/>
  <c r="J91" i="7" s="1"/>
  <c r="J20" i="7"/>
  <c r="J18" i="7"/>
  <c r="E18" i="7"/>
  <c r="F145" i="7" s="1"/>
  <c r="J17" i="7"/>
  <c r="J12" i="7"/>
  <c r="J142" i="7" s="1"/>
  <c r="E7" i="7"/>
  <c r="E138" i="7"/>
  <c r="J37" i="6"/>
  <c r="J36" i="6"/>
  <c r="AY99" i="1"/>
  <c r="J35" i="6"/>
  <c r="AX99" i="1"/>
  <c r="BI327" i="6"/>
  <c r="BH327" i="6"/>
  <c r="BG327" i="6"/>
  <c r="BF327" i="6"/>
  <c r="T327" i="6"/>
  <c r="R327" i="6"/>
  <c r="P327" i="6"/>
  <c r="BI325" i="6"/>
  <c r="BH325" i="6"/>
  <c r="BG325" i="6"/>
  <c r="BF325" i="6"/>
  <c r="T325" i="6"/>
  <c r="R325" i="6"/>
  <c r="P325" i="6"/>
  <c r="BI323" i="6"/>
  <c r="BH323" i="6"/>
  <c r="BG323" i="6"/>
  <c r="BF323" i="6"/>
  <c r="T323" i="6"/>
  <c r="R323" i="6"/>
  <c r="P323" i="6"/>
  <c r="BI321" i="6"/>
  <c r="BH321" i="6"/>
  <c r="BG321" i="6"/>
  <c r="BF321" i="6"/>
  <c r="T321" i="6"/>
  <c r="R321" i="6"/>
  <c r="P321" i="6"/>
  <c r="BI319" i="6"/>
  <c r="BH319" i="6"/>
  <c r="BG319" i="6"/>
  <c r="BF319" i="6"/>
  <c r="T319" i="6"/>
  <c r="R319" i="6"/>
  <c r="P319" i="6"/>
  <c r="BI317" i="6"/>
  <c r="BH317" i="6"/>
  <c r="BG317" i="6"/>
  <c r="BF317" i="6"/>
  <c r="T317" i="6"/>
  <c r="R317" i="6"/>
  <c r="P317" i="6"/>
  <c r="BI316" i="6"/>
  <c r="BH316" i="6"/>
  <c r="BG316" i="6"/>
  <c r="BF316" i="6"/>
  <c r="T316" i="6"/>
  <c r="R316" i="6"/>
  <c r="P316" i="6"/>
  <c r="BI313" i="6"/>
  <c r="BH313" i="6"/>
  <c r="BG313" i="6"/>
  <c r="BF313" i="6"/>
  <c r="T313" i="6"/>
  <c r="R313" i="6"/>
  <c r="P313" i="6"/>
  <c r="BI311" i="6"/>
  <c r="BH311" i="6"/>
  <c r="BG311" i="6"/>
  <c r="BF311" i="6"/>
  <c r="T311" i="6"/>
  <c r="R311" i="6"/>
  <c r="P311" i="6"/>
  <c r="BI309" i="6"/>
  <c r="BH309" i="6"/>
  <c r="BG309" i="6"/>
  <c r="BF309" i="6"/>
  <c r="T309" i="6"/>
  <c r="R309" i="6"/>
  <c r="P309" i="6"/>
  <c r="BI308" i="6"/>
  <c r="BH308" i="6"/>
  <c r="BG308" i="6"/>
  <c r="BF308" i="6"/>
  <c r="T308" i="6"/>
  <c r="R308" i="6"/>
  <c r="P308" i="6"/>
  <c r="BI305" i="6"/>
  <c r="BH305" i="6"/>
  <c r="BG305" i="6"/>
  <c r="BF305" i="6"/>
  <c r="T305" i="6"/>
  <c r="R305" i="6"/>
  <c r="P305" i="6"/>
  <c r="BI304" i="6"/>
  <c r="BH304" i="6"/>
  <c r="BG304" i="6"/>
  <c r="BF304" i="6"/>
  <c r="T304" i="6"/>
  <c r="R304" i="6"/>
  <c r="P304" i="6"/>
  <c r="BI302" i="6"/>
  <c r="BH302" i="6"/>
  <c r="BG302" i="6"/>
  <c r="BF302" i="6"/>
  <c r="T302" i="6"/>
  <c r="R302" i="6"/>
  <c r="P302" i="6"/>
  <c r="BI301" i="6"/>
  <c r="BH301" i="6"/>
  <c r="BG301" i="6"/>
  <c r="BF301" i="6"/>
  <c r="T301" i="6"/>
  <c r="R301" i="6"/>
  <c r="P301" i="6"/>
  <c r="BI299" i="6"/>
  <c r="BH299" i="6"/>
  <c r="BG299" i="6"/>
  <c r="BF299" i="6"/>
  <c r="T299" i="6"/>
  <c r="R299" i="6"/>
  <c r="P299" i="6"/>
  <c r="BI298" i="6"/>
  <c r="BH298" i="6"/>
  <c r="BG298" i="6"/>
  <c r="BF298" i="6"/>
  <c r="T298" i="6"/>
  <c r="R298" i="6"/>
  <c r="P298" i="6"/>
  <c r="BI297" i="6"/>
  <c r="BH297" i="6"/>
  <c r="BG297" i="6"/>
  <c r="BF297" i="6"/>
  <c r="T297" i="6"/>
  <c r="R297" i="6"/>
  <c r="P297" i="6"/>
  <c r="BI296" i="6"/>
  <c r="BH296" i="6"/>
  <c r="BG296" i="6"/>
  <c r="BF296" i="6"/>
  <c r="T296" i="6"/>
  <c r="R296" i="6"/>
  <c r="P296" i="6"/>
  <c r="BI294" i="6"/>
  <c r="BH294" i="6"/>
  <c r="BG294" i="6"/>
  <c r="BF294" i="6"/>
  <c r="T294" i="6"/>
  <c r="R294" i="6"/>
  <c r="P294" i="6"/>
  <c r="BI293" i="6"/>
  <c r="BH293" i="6"/>
  <c r="BG293" i="6"/>
  <c r="BF293" i="6"/>
  <c r="T293" i="6"/>
  <c r="R293" i="6"/>
  <c r="P293" i="6"/>
  <c r="BI291" i="6"/>
  <c r="BH291" i="6"/>
  <c r="BG291" i="6"/>
  <c r="BF291" i="6"/>
  <c r="T291" i="6"/>
  <c r="R291" i="6"/>
  <c r="P291" i="6"/>
  <c r="BI290" i="6"/>
  <c r="BH290" i="6"/>
  <c r="BG290" i="6"/>
  <c r="BF290" i="6"/>
  <c r="T290" i="6"/>
  <c r="R290" i="6"/>
  <c r="P290" i="6"/>
  <c r="BI288" i="6"/>
  <c r="BH288" i="6"/>
  <c r="BG288" i="6"/>
  <c r="BF288" i="6"/>
  <c r="T288" i="6"/>
  <c r="R288" i="6"/>
  <c r="P288" i="6"/>
  <c r="BI287" i="6"/>
  <c r="BH287" i="6"/>
  <c r="BG287" i="6"/>
  <c r="BF287" i="6"/>
  <c r="T287" i="6"/>
  <c r="R287" i="6"/>
  <c r="P287" i="6"/>
  <c r="BI286" i="6"/>
  <c r="BH286" i="6"/>
  <c r="BG286" i="6"/>
  <c r="BF286" i="6"/>
  <c r="T286" i="6"/>
  <c r="R286" i="6"/>
  <c r="P286" i="6"/>
  <c r="BI284" i="6"/>
  <c r="BH284" i="6"/>
  <c r="BG284" i="6"/>
  <c r="BF284" i="6"/>
  <c r="T284" i="6"/>
  <c r="R284" i="6"/>
  <c r="P284" i="6"/>
  <c r="BI283" i="6"/>
  <c r="BH283" i="6"/>
  <c r="BG283" i="6"/>
  <c r="BF283" i="6"/>
  <c r="T283" i="6"/>
  <c r="R283" i="6"/>
  <c r="P283" i="6"/>
  <c r="BI282" i="6"/>
  <c r="BH282" i="6"/>
  <c r="BG282" i="6"/>
  <c r="BF282" i="6"/>
  <c r="T282" i="6"/>
  <c r="R282" i="6"/>
  <c r="P282" i="6"/>
  <c r="BI281" i="6"/>
  <c r="BH281" i="6"/>
  <c r="BG281" i="6"/>
  <c r="BF281" i="6"/>
  <c r="T281" i="6"/>
  <c r="R281" i="6"/>
  <c r="P281" i="6"/>
  <c r="BI280" i="6"/>
  <c r="BH280" i="6"/>
  <c r="BG280" i="6"/>
  <c r="BF280" i="6"/>
  <c r="T280" i="6"/>
  <c r="R280" i="6"/>
  <c r="P280" i="6"/>
  <c r="BI279" i="6"/>
  <c r="BH279" i="6"/>
  <c r="BG279" i="6"/>
  <c r="BF279" i="6"/>
  <c r="T279" i="6"/>
  <c r="R279" i="6"/>
  <c r="P279" i="6"/>
  <c r="BI278" i="6"/>
  <c r="BH278" i="6"/>
  <c r="BG278" i="6"/>
  <c r="BF278" i="6"/>
  <c r="T278" i="6"/>
  <c r="R278" i="6"/>
  <c r="P278" i="6"/>
  <c r="BI277" i="6"/>
  <c r="BH277" i="6"/>
  <c r="BG277" i="6"/>
  <c r="BF277" i="6"/>
  <c r="T277" i="6"/>
  <c r="R277" i="6"/>
  <c r="P277" i="6"/>
  <c r="BI276" i="6"/>
  <c r="BH276" i="6"/>
  <c r="BG276" i="6"/>
  <c r="BF276" i="6"/>
  <c r="T276" i="6"/>
  <c r="R276" i="6"/>
  <c r="P276" i="6"/>
  <c r="BI275" i="6"/>
  <c r="BH275" i="6"/>
  <c r="BG275" i="6"/>
  <c r="BF275" i="6"/>
  <c r="T275" i="6"/>
  <c r="R275" i="6"/>
  <c r="P275" i="6"/>
  <c r="BI274" i="6"/>
  <c r="BH274" i="6"/>
  <c r="BG274" i="6"/>
  <c r="BF274" i="6"/>
  <c r="T274" i="6"/>
  <c r="R274" i="6"/>
  <c r="P274" i="6"/>
  <c r="BI273" i="6"/>
  <c r="BH273" i="6"/>
  <c r="BG273" i="6"/>
  <c r="BF273" i="6"/>
  <c r="T273" i="6"/>
  <c r="R273" i="6"/>
  <c r="P273" i="6"/>
  <c r="BI272" i="6"/>
  <c r="BH272" i="6"/>
  <c r="BG272" i="6"/>
  <c r="BF272" i="6"/>
  <c r="T272" i="6"/>
  <c r="R272" i="6"/>
  <c r="P272" i="6"/>
  <c r="BI270" i="6"/>
  <c r="BH270" i="6"/>
  <c r="BG270" i="6"/>
  <c r="BF270" i="6"/>
  <c r="T270" i="6"/>
  <c r="R270" i="6"/>
  <c r="P270" i="6"/>
  <c r="BI268" i="6"/>
  <c r="BH268" i="6"/>
  <c r="BG268" i="6"/>
  <c r="BF268" i="6"/>
  <c r="T268" i="6"/>
  <c r="R268" i="6"/>
  <c r="P268" i="6"/>
  <c r="BI266" i="6"/>
  <c r="BH266" i="6"/>
  <c r="BG266" i="6"/>
  <c r="BF266" i="6"/>
  <c r="T266" i="6"/>
  <c r="R266" i="6"/>
  <c r="P266" i="6"/>
  <c r="BI265" i="6"/>
  <c r="BH265" i="6"/>
  <c r="BG265" i="6"/>
  <c r="BF265" i="6"/>
  <c r="T265" i="6"/>
  <c r="R265" i="6"/>
  <c r="P265" i="6"/>
  <c r="BI264" i="6"/>
  <c r="BH264" i="6"/>
  <c r="BG264" i="6"/>
  <c r="BF264" i="6"/>
  <c r="T264" i="6"/>
  <c r="R264" i="6"/>
  <c r="P264" i="6"/>
  <c r="BI263" i="6"/>
  <c r="BH263" i="6"/>
  <c r="BG263" i="6"/>
  <c r="BF263" i="6"/>
  <c r="T263" i="6"/>
  <c r="R263" i="6"/>
  <c r="P263" i="6"/>
  <c r="BI262" i="6"/>
  <c r="BH262" i="6"/>
  <c r="BG262" i="6"/>
  <c r="BF262" i="6"/>
  <c r="T262" i="6"/>
  <c r="R262" i="6"/>
  <c r="P262" i="6"/>
  <c r="BI261" i="6"/>
  <c r="BH261" i="6"/>
  <c r="BG261" i="6"/>
  <c r="BF261" i="6"/>
  <c r="T261" i="6"/>
  <c r="R261" i="6"/>
  <c r="P261" i="6"/>
  <c r="BI260" i="6"/>
  <c r="BH260" i="6"/>
  <c r="BG260" i="6"/>
  <c r="BF260" i="6"/>
  <c r="T260" i="6"/>
  <c r="R260" i="6"/>
  <c r="P260" i="6"/>
  <c r="BI259" i="6"/>
  <c r="BH259" i="6"/>
  <c r="BG259" i="6"/>
  <c r="BF259" i="6"/>
  <c r="T259" i="6"/>
  <c r="R259" i="6"/>
  <c r="P259" i="6"/>
  <c r="BI257" i="6"/>
  <c r="BH257" i="6"/>
  <c r="BG257" i="6"/>
  <c r="BF257" i="6"/>
  <c r="T257" i="6"/>
  <c r="R257" i="6"/>
  <c r="P257" i="6"/>
  <c r="BI256" i="6"/>
  <c r="BH256" i="6"/>
  <c r="BG256" i="6"/>
  <c r="BF256" i="6"/>
  <c r="T256" i="6"/>
  <c r="R256" i="6"/>
  <c r="P256" i="6"/>
  <c r="BI255" i="6"/>
  <c r="BH255" i="6"/>
  <c r="BG255" i="6"/>
  <c r="BF255" i="6"/>
  <c r="T255" i="6"/>
  <c r="R255" i="6"/>
  <c r="P255" i="6"/>
  <c r="BI254" i="6"/>
  <c r="BH254" i="6"/>
  <c r="BG254" i="6"/>
  <c r="BF254" i="6"/>
  <c r="T254" i="6"/>
  <c r="R254" i="6"/>
  <c r="P254" i="6"/>
  <c r="BI253" i="6"/>
  <c r="BH253" i="6"/>
  <c r="BG253" i="6"/>
  <c r="BF253" i="6"/>
  <c r="T253" i="6"/>
  <c r="R253" i="6"/>
  <c r="P253" i="6"/>
  <c r="BI252" i="6"/>
  <c r="BH252" i="6"/>
  <c r="BG252" i="6"/>
  <c r="BF252" i="6"/>
  <c r="T252" i="6"/>
  <c r="R252" i="6"/>
  <c r="P252" i="6"/>
  <c r="BI250" i="6"/>
  <c r="BH250" i="6"/>
  <c r="BG250" i="6"/>
  <c r="BF250" i="6"/>
  <c r="T250" i="6"/>
  <c r="R250" i="6"/>
  <c r="P250" i="6"/>
  <c r="BI248" i="6"/>
  <c r="BH248" i="6"/>
  <c r="BG248" i="6"/>
  <c r="BF248" i="6"/>
  <c r="T248" i="6"/>
  <c r="R248" i="6"/>
  <c r="P248" i="6"/>
  <c r="BI247" i="6"/>
  <c r="BH247" i="6"/>
  <c r="BG247" i="6"/>
  <c r="BF247" i="6"/>
  <c r="T247" i="6"/>
  <c r="R247" i="6"/>
  <c r="P247" i="6"/>
  <c r="BI246" i="6"/>
  <c r="BH246" i="6"/>
  <c r="BG246" i="6"/>
  <c r="BF246" i="6"/>
  <c r="T246" i="6"/>
  <c r="R246" i="6"/>
  <c r="P246" i="6"/>
  <c r="BI245" i="6"/>
  <c r="BH245" i="6"/>
  <c r="BG245" i="6"/>
  <c r="BF245" i="6"/>
  <c r="T245" i="6"/>
  <c r="R245" i="6"/>
  <c r="P245" i="6"/>
  <c r="BI243" i="6"/>
  <c r="BH243" i="6"/>
  <c r="BG243" i="6"/>
  <c r="BF243" i="6"/>
  <c r="T243" i="6"/>
  <c r="R243" i="6"/>
  <c r="P243" i="6"/>
  <c r="BI242" i="6"/>
  <c r="BH242" i="6"/>
  <c r="BG242" i="6"/>
  <c r="BF242" i="6"/>
  <c r="T242" i="6"/>
  <c r="R242" i="6"/>
  <c r="P242" i="6"/>
  <c r="BI240" i="6"/>
  <c r="BH240" i="6"/>
  <c r="BG240" i="6"/>
  <c r="BF240" i="6"/>
  <c r="T240" i="6"/>
  <c r="R240" i="6"/>
  <c r="P240" i="6"/>
  <c r="BI238" i="6"/>
  <c r="BH238" i="6"/>
  <c r="BG238" i="6"/>
  <c r="BF238" i="6"/>
  <c r="T238" i="6"/>
  <c r="R238" i="6"/>
  <c r="P238" i="6"/>
  <c r="BI237" i="6"/>
  <c r="BH237" i="6"/>
  <c r="BG237" i="6"/>
  <c r="BF237" i="6"/>
  <c r="T237" i="6"/>
  <c r="R237" i="6"/>
  <c r="P237" i="6"/>
  <c r="BI235" i="6"/>
  <c r="BH235" i="6"/>
  <c r="BG235" i="6"/>
  <c r="BF235" i="6"/>
  <c r="T235" i="6"/>
  <c r="R235" i="6"/>
  <c r="P235" i="6"/>
  <c r="BI233" i="6"/>
  <c r="BH233" i="6"/>
  <c r="BG233" i="6"/>
  <c r="BF233" i="6"/>
  <c r="T233" i="6"/>
  <c r="R233" i="6"/>
  <c r="P233" i="6"/>
  <c r="BI232" i="6"/>
  <c r="BH232" i="6"/>
  <c r="BG232" i="6"/>
  <c r="BF232" i="6"/>
  <c r="T232" i="6"/>
  <c r="R232" i="6"/>
  <c r="P232" i="6"/>
  <c r="BI231" i="6"/>
  <c r="BH231" i="6"/>
  <c r="BG231" i="6"/>
  <c r="BF231" i="6"/>
  <c r="T231" i="6"/>
  <c r="R231" i="6"/>
  <c r="P231" i="6"/>
  <c r="BI229" i="6"/>
  <c r="BH229" i="6"/>
  <c r="BG229" i="6"/>
  <c r="BF229" i="6"/>
  <c r="T229" i="6"/>
  <c r="R229" i="6"/>
  <c r="P229" i="6"/>
  <c r="BI227" i="6"/>
  <c r="BH227" i="6"/>
  <c r="BG227" i="6"/>
  <c r="BF227" i="6"/>
  <c r="T227" i="6"/>
  <c r="R227" i="6"/>
  <c r="P227" i="6"/>
  <c r="BI226" i="6"/>
  <c r="BH226" i="6"/>
  <c r="BG226" i="6"/>
  <c r="BF226" i="6"/>
  <c r="T226" i="6"/>
  <c r="R226" i="6"/>
  <c r="P226" i="6"/>
  <c r="BI224" i="6"/>
  <c r="BH224" i="6"/>
  <c r="BG224" i="6"/>
  <c r="BF224" i="6"/>
  <c r="T224" i="6"/>
  <c r="R224" i="6"/>
  <c r="P224" i="6"/>
  <c r="BI222" i="6"/>
  <c r="BH222" i="6"/>
  <c r="BG222" i="6"/>
  <c r="BF222" i="6"/>
  <c r="T222" i="6"/>
  <c r="R222" i="6"/>
  <c r="P222" i="6"/>
  <c r="BI221" i="6"/>
  <c r="BH221" i="6"/>
  <c r="BG221" i="6"/>
  <c r="BF221" i="6"/>
  <c r="T221" i="6"/>
  <c r="R221" i="6"/>
  <c r="P221" i="6"/>
  <c r="BI219" i="6"/>
  <c r="BH219" i="6"/>
  <c r="BG219" i="6"/>
  <c r="BF219" i="6"/>
  <c r="T219" i="6"/>
  <c r="R219" i="6"/>
  <c r="P219" i="6"/>
  <c r="BI218" i="6"/>
  <c r="BH218" i="6"/>
  <c r="BG218" i="6"/>
  <c r="BF218" i="6"/>
  <c r="T218" i="6"/>
  <c r="R218" i="6"/>
  <c r="P218" i="6"/>
  <c r="BI215" i="6"/>
  <c r="BH215" i="6"/>
  <c r="BG215" i="6"/>
  <c r="BF215" i="6"/>
  <c r="T215" i="6"/>
  <c r="R215" i="6"/>
  <c r="P215" i="6"/>
  <c r="BI213" i="6"/>
  <c r="BH213" i="6"/>
  <c r="BG213" i="6"/>
  <c r="BF213" i="6"/>
  <c r="T213" i="6"/>
  <c r="R213" i="6"/>
  <c r="P213" i="6"/>
  <c r="BI210" i="6"/>
  <c r="BH210" i="6"/>
  <c r="BG210" i="6"/>
  <c r="BF210" i="6"/>
  <c r="T210" i="6"/>
  <c r="R210" i="6"/>
  <c r="P210" i="6"/>
  <c r="BI209" i="6"/>
  <c r="BH209" i="6"/>
  <c r="BG209" i="6"/>
  <c r="BF209" i="6"/>
  <c r="T209" i="6"/>
  <c r="R209" i="6"/>
  <c r="P209" i="6"/>
  <c r="BI206" i="6"/>
  <c r="BH206" i="6"/>
  <c r="BG206" i="6"/>
  <c r="BF206" i="6"/>
  <c r="T206" i="6"/>
  <c r="T205" i="6" s="1"/>
  <c r="R206" i="6"/>
  <c r="R205" i="6" s="1"/>
  <c r="P206" i="6"/>
  <c r="P205" i="6" s="1"/>
  <c r="BI203" i="6"/>
  <c r="BH203" i="6"/>
  <c r="BG203" i="6"/>
  <c r="BF203" i="6"/>
  <c r="T203" i="6"/>
  <c r="R203" i="6"/>
  <c r="P203" i="6"/>
  <c r="BI202" i="6"/>
  <c r="BH202" i="6"/>
  <c r="BG202" i="6"/>
  <c r="BF202" i="6"/>
  <c r="T202" i="6"/>
  <c r="R202" i="6"/>
  <c r="P202" i="6"/>
  <c r="BI200" i="6"/>
  <c r="BH200" i="6"/>
  <c r="BG200" i="6"/>
  <c r="BF200" i="6"/>
  <c r="T200" i="6"/>
  <c r="R200" i="6"/>
  <c r="P200" i="6"/>
  <c r="BI198" i="6"/>
  <c r="BH198" i="6"/>
  <c r="BG198" i="6"/>
  <c r="BF198" i="6"/>
  <c r="T198" i="6"/>
  <c r="R198" i="6"/>
  <c r="P198" i="6"/>
  <c r="BI197" i="6"/>
  <c r="BH197" i="6"/>
  <c r="BG197" i="6"/>
  <c r="BF197" i="6"/>
  <c r="T197" i="6"/>
  <c r="R197" i="6"/>
  <c r="P197" i="6"/>
  <c r="BI196" i="6"/>
  <c r="BH196" i="6"/>
  <c r="BG196" i="6"/>
  <c r="BF196" i="6"/>
  <c r="T196" i="6"/>
  <c r="R196" i="6"/>
  <c r="P196" i="6"/>
  <c r="BI194" i="6"/>
  <c r="BH194" i="6"/>
  <c r="BG194" i="6"/>
  <c r="BF194" i="6"/>
  <c r="T194" i="6"/>
  <c r="R194" i="6"/>
  <c r="P194" i="6"/>
  <c r="BI193" i="6"/>
  <c r="BH193" i="6"/>
  <c r="BG193" i="6"/>
  <c r="BF193" i="6"/>
  <c r="T193" i="6"/>
  <c r="R193" i="6"/>
  <c r="P193" i="6"/>
  <c r="BI192" i="6"/>
  <c r="BH192" i="6"/>
  <c r="BG192" i="6"/>
  <c r="BF192" i="6"/>
  <c r="T192" i="6"/>
  <c r="R192" i="6"/>
  <c r="P192" i="6"/>
  <c r="BI191" i="6"/>
  <c r="BH191" i="6"/>
  <c r="BG191" i="6"/>
  <c r="BF191" i="6"/>
  <c r="T191" i="6"/>
  <c r="R191" i="6"/>
  <c r="P191" i="6"/>
  <c r="BI190" i="6"/>
  <c r="BH190" i="6"/>
  <c r="BG190" i="6"/>
  <c r="BF190" i="6"/>
  <c r="T190" i="6"/>
  <c r="R190" i="6"/>
  <c r="P190" i="6"/>
  <c r="BI188" i="6"/>
  <c r="BH188" i="6"/>
  <c r="BG188" i="6"/>
  <c r="BF188" i="6"/>
  <c r="T188" i="6"/>
  <c r="R188" i="6"/>
  <c r="P188" i="6"/>
  <c r="BI186" i="6"/>
  <c r="BH186" i="6"/>
  <c r="BG186" i="6"/>
  <c r="BF186" i="6"/>
  <c r="T186" i="6"/>
  <c r="R186" i="6"/>
  <c r="P186" i="6"/>
  <c r="BI185" i="6"/>
  <c r="BH185" i="6"/>
  <c r="BG185" i="6"/>
  <c r="BF185" i="6"/>
  <c r="T185" i="6"/>
  <c r="R185" i="6"/>
  <c r="P185" i="6"/>
  <c r="BI180" i="6"/>
  <c r="BH180" i="6"/>
  <c r="BG180" i="6"/>
  <c r="BF180" i="6"/>
  <c r="T180" i="6"/>
  <c r="R180" i="6"/>
  <c r="P180" i="6"/>
  <c r="BI179" i="6"/>
  <c r="BH179" i="6"/>
  <c r="BG179" i="6"/>
  <c r="BF179" i="6"/>
  <c r="T179" i="6"/>
  <c r="R179" i="6"/>
  <c r="P179" i="6"/>
  <c r="BI177" i="6"/>
  <c r="BH177" i="6"/>
  <c r="BG177" i="6"/>
  <c r="BF177" i="6"/>
  <c r="T177" i="6"/>
  <c r="R177" i="6"/>
  <c r="P177" i="6"/>
  <c r="BI176" i="6"/>
  <c r="BH176" i="6"/>
  <c r="BG176" i="6"/>
  <c r="BF176" i="6"/>
  <c r="T176" i="6"/>
  <c r="R176" i="6"/>
  <c r="P176" i="6"/>
  <c r="BI174" i="6"/>
  <c r="BH174" i="6"/>
  <c r="BG174" i="6"/>
  <c r="BF174" i="6"/>
  <c r="T174" i="6"/>
  <c r="R174" i="6"/>
  <c r="P174" i="6"/>
  <c r="BI171" i="6"/>
  <c r="BH171" i="6"/>
  <c r="BG171" i="6"/>
  <c r="BF171" i="6"/>
  <c r="T171" i="6"/>
  <c r="R171" i="6"/>
  <c r="P171" i="6"/>
  <c r="BI170" i="6"/>
  <c r="BH170" i="6"/>
  <c r="BG170" i="6"/>
  <c r="BF170" i="6"/>
  <c r="T170" i="6"/>
  <c r="R170" i="6"/>
  <c r="P170" i="6"/>
  <c r="BI168" i="6"/>
  <c r="BH168" i="6"/>
  <c r="BG168" i="6"/>
  <c r="BF168" i="6"/>
  <c r="T168" i="6"/>
  <c r="R168" i="6"/>
  <c r="P168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3" i="6"/>
  <c r="BH163" i="6"/>
  <c r="BG163" i="6"/>
  <c r="BF163" i="6"/>
  <c r="T163" i="6"/>
  <c r="R163" i="6"/>
  <c r="P163" i="6"/>
  <c r="BI161" i="6"/>
  <c r="BH161" i="6"/>
  <c r="BG161" i="6"/>
  <c r="BF161" i="6"/>
  <c r="T161" i="6"/>
  <c r="R161" i="6"/>
  <c r="P161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4" i="6"/>
  <c r="BH154" i="6"/>
  <c r="BG154" i="6"/>
  <c r="BF154" i="6"/>
  <c r="T154" i="6"/>
  <c r="R154" i="6"/>
  <c r="P154" i="6"/>
  <c r="BI152" i="6"/>
  <c r="BH152" i="6"/>
  <c r="BG152" i="6"/>
  <c r="BF152" i="6"/>
  <c r="T152" i="6"/>
  <c r="R152" i="6"/>
  <c r="P152" i="6"/>
  <c r="BI150" i="6"/>
  <c r="BH150" i="6"/>
  <c r="BG150" i="6"/>
  <c r="BF150" i="6"/>
  <c r="T150" i="6"/>
  <c r="R150" i="6"/>
  <c r="P150" i="6"/>
  <c r="BI148" i="6"/>
  <c r="BH148" i="6"/>
  <c r="BG148" i="6"/>
  <c r="BF148" i="6"/>
  <c r="T148" i="6"/>
  <c r="R148" i="6"/>
  <c r="P148" i="6"/>
  <c r="BI146" i="6"/>
  <c r="BH146" i="6"/>
  <c r="BG146" i="6"/>
  <c r="BF146" i="6"/>
  <c r="T146" i="6"/>
  <c r="R146" i="6"/>
  <c r="P146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0" i="6"/>
  <c r="BH140" i="6"/>
  <c r="BG140" i="6"/>
  <c r="BF140" i="6"/>
  <c r="T140" i="6"/>
  <c r="R140" i="6"/>
  <c r="P140" i="6"/>
  <c r="J134" i="6"/>
  <c r="F133" i="6"/>
  <c r="F131" i="6"/>
  <c r="E129" i="6"/>
  <c r="J92" i="6"/>
  <c r="F91" i="6"/>
  <c r="F89" i="6"/>
  <c r="E87" i="6"/>
  <c r="J21" i="6"/>
  <c r="E21" i="6"/>
  <c r="J133" i="6"/>
  <c r="J20" i="6"/>
  <c r="J18" i="6"/>
  <c r="E18" i="6"/>
  <c r="F92" i="6"/>
  <c r="J17" i="6"/>
  <c r="J12" i="6"/>
  <c r="J89" i="6" s="1"/>
  <c r="E7" i="6"/>
  <c r="E127" i="6" s="1"/>
  <c r="J37" i="5"/>
  <c r="J36" i="5"/>
  <c r="AY98" i="1"/>
  <c r="J35" i="5"/>
  <c r="AX98" i="1"/>
  <c r="BI284" i="5"/>
  <c r="BH284" i="5"/>
  <c r="BG284" i="5"/>
  <c r="BF284" i="5"/>
  <c r="T284" i="5"/>
  <c r="R284" i="5"/>
  <c r="P284" i="5"/>
  <c r="BI283" i="5"/>
  <c r="BH283" i="5"/>
  <c r="BG283" i="5"/>
  <c r="BF283" i="5"/>
  <c r="T283" i="5"/>
  <c r="R283" i="5"/>
  <c r="P283" i="5"/>
  <c r="BI281" i="5"/>
  <c r="BH281" i="5"/>
  <c r="BG281" i="5"/>
  <c r="BF281" i="5"/>
  <c r="T281" i="5"/>
  <c r="R281" i="5"/>
  <c r="P281" i="5"/>
  <c r="BI280" i="5"/>
  <c r="BH280" i="5"/>
  <c r="BG280" i="5"/>
  <c r="BF280" i="5"/>
  <c r="T280" i="5"/>
  <c r="R280" i="5"/>
  <c r="P280" i="5"/>
  <c r="BI279" i="5"/>
  <c r="BH279" i="5"/>
  <c r="BG279" i="5"/>
  <c r="BF279" i="5"/>
  <c r="T279" i="5"/>
  <c r="R279" i="5"/>
  <c r="P279" i="5"/>
  <c r="BI277" i="5"/>
  <c r="BH277" i="5"/>
  <c r="BG277" i="5"/>
  <c r="BF277" i="5"/>
  <c r="T277" i="5"/>
  <c r="R277" i="5"/>
  <c r="P277" i="5"/>
  <c r="BI276" i="5"/>
  <c r="BH276" i="5"/>
  <c r="BG276" i="5"/>
  <c r="BF276" i="5"/>
  <c r="T276" i="5"/>
  <c r="R276" i="5"/>
  <c r="P276" i="5"/>
  <c r="BI274" i="5"/>
  <c r="BH274" i="5"/>
  <c r="BG274" i="5"/>
  <c r="BF274" i="5"/>
  <c r="T274" i="5"/>
  <c r="R274" i="5"/>
  <c r="P274" i="5"/>
  <c r="BI272" i="5"/>
  <c r="BH272" i="5"/>
  <c r="BG272" i="5"/>
  <c r="BF272" i="5"/>
  <c r="T272" i="5"/>
  <c r="R272" i="5"/>
  <c r="P272" i="5"/>
  <c r="BI270" i="5"/>
  <c r="BH270" i="5"/>
  <c r="BG270" i="5"/>
  <c r="BF270" i="5"/>
  <c r="T270" i="5"/>
  <c r="R270" i="5"/>
  <c r="P270" i="5"/>
  <c r="BI267" i="5"/>
  <c r="BH267" i="5"/>
  <c r="BG267" i="5"/>
  <c r="BF267" i="5"/>
  <c r="T267" i="5"/>
  <c r="T266" i="5"/>
  <c r="R267" i="5"/>
  <c r="R266" i="5"/>
  <c r="P267" i="5"/>
  <c r="P266" i="5"/>
  <c r="BI264" i="5"/>
  <c r="BH264" i="5"/>
  <c r="BG264" i="5"/>
  <c r="BF264" i="5"/>
  <c r="T264" i="5"/>
  <c r="R264" i="5"/>
  <c r="P264" i="5"/>
  <c r="BI262" i="5"/>
  <c r="BH262" i="5"/>
  <c r="BG262" i="5"/>
  <c r="BF262" i="5"/>
  <c r="T262" i="5"/>
  <c r="R262" i="5"/>
  <c r="P262" i="5"/>
  <c r="BI261" i="5"/>
  <c r="BH261" i="5"/>
  <c r="BG261" i="5"/>
  <c r="BF261" i="5"/>
  <c r="T261" i="5"/>
  <c r="R261" i="5"/>
  <c r="P261" i="5"/>
  <c r="BI260" i="5"/>
  <c r="BH260" i="5"/>
  <c r="BG260" i="5"/>
  <c r="BF260" i="5"/>
  <c r="T260" i="5"/>
  <c r="R260" i="5"/>
  <c r="P260" i="5"/>
  <c r="BI258" i="5"/>
  <c r="BH258" i="5"/>
  <c r="BG258" i="5"/>
  <c r="BF258" i="5"/>
  <c r="T258" i="5"/>
  <c r="R258" i="5"/>
  <c r="P258" i="5"/>
  <c r="BI257" i="5"/>
  <c r="BH257" i="5"/>
  <c r="BG257" i="5"/>
  <c r="BF257" i="5"/>
  <c r="T257" i="5"/>
  <c r="R257" i="5"/>
  <c r="P257" i="5"/>
  <c r="BI255" i="5"/>
  <c r="BH255" i="5"/>
  <c r="BG255" i="5"/>
  <c r="BF255" i="5"/>
  <c r="T255" i="5"/>
  <c r="R255" i="5"/>
  <c r="P255" i="5"/>
  <c r="BI253" i="5"/>
  <c r="BH253" i="5"/>
  <c r="BG253" i="5"/>
  <c r="BF253" i="5"/>
  <c r="T253" i="5"/>
  <c r="R253" i="5"/>
  <c r="P253" i="5"/>
  <c r="BI251" i="5"/>
  <c r="BH251" i="5"/>
  <c r="BG251" i="5"/>
  <c r="BF251" i="5"/>
  <c r="T251" i="5"/>
  <c r="R251" i="5"/>
  <c r="P251" i="5"/>
  <c r="BI250" i="5"/>
  <c r="BH250" i="5"/>
  <c r="BG250" i="5"/>
  <c r="BF250" i="5"/>
  <c r="T250" i="5"/>
  <c r="R250" i="5"/>
  <c r="P250" i="5"/>
  <c r="BI245" i="5"/>
  <c r="BH245" i="5"/>
  <c r="BG245" i="5"/>
  <c r="BF245" i="5"/>
  <c r="T245" i="5"/>
  <c r="R245" i="5"/>
  <c r="P245" i="5"/>
  <c r="BI241" i="5"/>
  <c r="BH241" i="5"/>
  <c r="BG241" i="5"/>
  <c r="BF241" i="5"/>
  <c r="T241" i="5"/>
  <c r="R241" i="5"/>
  <c r="P241" i="5"/>
  <c r="BI236" i="5"/>
  <c r="BH236" i="5"/>
  <c r="BG236" i="5"/>
  <c r="BF236" i="5"/>
  <c r="T236" i="5"/>
  <c r="R236" i="5"/>
  <c r="P236" i="5"/>
  <c r="BI234" i="5"/>
  <c r="BH234" i="5"/>
  <c r="BG234" i="5"/>
  <c r="BF234" i="5"/>
  <c r="T234" i="5"/>
  <c r="R234" i="5"/>
  <c r="P234" i="5"/>
  <c r="BI233" i="5"/>
  <c r="BH233" i="5"/>
  <c r="BG233" i="5"/>
  <c r="BF233" i="5"/>
  <c r="T233" i="5"/>
  <c r="R233" i="5"/>
  <c r="P233" i="5"/>
  <c r="BI232" i="5"/>
  <c r="BH232" i="5"/>
  <c r="BG232" i="5"/>
  <c r="BF232" i="5"/>
  <c r="T232" i="5"/>
  <c r="R232" i="5"/>
  <c r="P232" i="5"/>
  <c r="BI231" i="5"/>
  <c r="BH231" i="5"/>
  <c r="BG231" i="5"/>
  <c r="BF231" i="5"/>
  <c r="T231" i="5"/>
  <c r="R231" i="5"/>
  <c r="P231" i="5"/>
  <c r="BI228" i="5"/>
  <c r="BH228" i="5"/>
  <c r="BG228" i="5"/>
  <c r="BF228" i="5"/>
  <c r="T228" i="5"/>
  <c r="R228" i="5"/>
  <c r="P228" i="5"/>
  <c r="BI227" i="5"/>
  <c r="BH227" i="5"/>
  <c r="BG227" i="5"/>
  <c r="BF227" i="5"/>
  <c r="T227" i="5"/>
  <c r="R227" i="5"/>
  <c r="P227" i="5"/>
  <c r="BI226" i="5"/>
  <c r="BH226" i="5"/>
  <c r="BG226" i="5"/>
  <c r="BF226" i="5"/>
  <c r="T226" i="5"/>
  <c r="R226" i="5"/>
  <c r="P226" i="5"/>
  <c r="BI225" i="5"/>
  <c r="BH225" i="5"/>
  <c r="BG225" i="5"/>
  <c r="BF225" i="5"/>
  <c r="T225" i="5"/>
  <c r="R225" i="5"/>
  <c r="P225" i="5"/>
  <c r="BI223" i="5"/>
  <c r="BH223" i="5"/>
  <c r="BG223" i="5"/>
  <c r="BF223" i="5"/>
  <c r="T223" i="5"/>
  <c r="R223" i="5"/>
  <c r="P223" i="5"/>
  <c r="BI222" i="5"/>
  <c r="BH222" i="5"/>
  <c r="BG222" i="5"/>
  <c r="BF222" i="5"/>
  <c r="T222" i="5"/>
  <c r="R222" i="5"/>
  <c r="P222" i="5"/>
  <c r="BI221" i="5"/>
  <c r="BH221" i="5"/>
  <c r="BG221" i="5"/>
  <c r="BF221" i="5"/>
  <c r="T221" i="5"/>
  <c r="R221" i="5"/>
  <c r="P221" i="5"/>
  <c r="BI220" i="5"/>
  <c r="BH220" i="5"/>
  <c r="BG220" i="5"/>
  <c r="BF220" i="5"/>
  <c r="T220" i="5"/>
  <c r="R220" i="5"/>
  <c r="P220" i="5"/>
  <c r="BI218" i="5"/>
  <c r="BH218" i="5"/>
  <c r="BG218" i="5"/>
  <c r="BF218" i="5"/>
  <c r="T218" i="5"/>
  <c r="R218" i="5"/>
  <c r="P218" i="5"/>
  <c r="BI217" i="5"/>
  <c r="BH217" i="5"/>
  <c r="BG217" i="5"/>
  <c r="BF217" i="5"/>
  <c r="T217" i="5"/>
  <c r="R217" i="5"/>
  <c r="P217" i="5"/>
  <c r="BI215" i="5"/>
  <c r="BH215" i="5"/>
  <c r="BG215" i="5"/>
  <c r="BF215" i="5"/>
  <c r="T215" i="5"/>
  <c r="R215" i="5"/>
  <c r="P215" i="5"/>
  <c r="BI211" i="5"/>
  <c r="BH211" i="5"/>
  <c r="BG211" i="5"/>
  <c r="BF211" i="5"/>
  <c r="T211" i="5"/>
  <c r="R211" i="5"/>
  <c r="P211" i="5"/>
  <c r="BI208" i="5"/>
  <c r="BH208" i="5"/>
  <c r="BG208" i="5"/>
  <c r="BF208" i="5"/>
  <c r="T208" i="5"/>
  <c r="R208" i="5"/>
  <c r="P208" i="5"/>
  <c r="BI206" i="5"/>
  <c r="BH206" i="5"/>
  <c r="BG206" i="5"/>
  <c r="BF206" i="5"/>
  <c r="T206" i="5"/>
  <c r="R206" i="5"/>
  <c r="P206" i="5"/>
  <c r="BI200" i="5"/>
  <c r="BH200" i="5"/>
  <c r="BG200" i="5"/>
  <c r="BF200" i="5"/>
  <c r="T200" i="5"/>
  <c r="R200" i="5"/>
  <c r="P200" i="5"/>
  <c r="BI199" i="5"/>
  <c r="BH199" i="5"/>
  <c r="BG199" i="5"/>
  <c r="BF199" i="5"/>
  <c r="T199" i="5"/>
  <c r="R199" i="5"/>
  <c r="P199" i="5"/>
  <c r="BI197" i="5"/>
  <c r="BH197" i="5"/>
  <c r="BG197" i="5"/>
  <c r="BF197" i="5"/>
  <c r="T197" i="5"/>
  <c r="R197" i="5"/>
  <c r="P197" i="5"/>
  <c r="BI195" i="5"/>
  <c r="BH195" i="5"/>
  <c r="BG195" i="5"/>
  <c r="BF195" i="5"/>
  <c r="T195" i="5"/>
  <c r="R195" i="5"/>
  <c r="P195" i="5"/>
  <c r="BI192" i="5"/>
  <c r="BH192" i="5"/>
  <c r="BG192" i="5"/>
  <c r="BF192" i="5"/>
  <c r="T192" i="5"/>
  <c r="R192" i="5"/>
  <c r="P192" i="5"/>
  <c r="BI187" i="5"/>
  <c r="BH187" i="5"/>
  <c r="BG187" i="5"/>
  <c r="BF187" i="5"/>
  <c r="T187" i="5"/>
  <c r="R187" i="5"/>
  <c r="P187" i="5"/>
  <c r="BI185" i="5"/>
  <c r="BH185" i="5"/>
  <c r="BG185" i="5"/>
  <c r="BF185" i="5"/>
  <c r="T185" i="5"/>
  <c r="R185" i="5"/>
  <c r="P185" i="5"/>
  <c r="BI183" i="5"/>
  <c r="BH183" i="5"/>
  <c r="BG183" i="5"/>
  <c r="BF183" i="5"/>
  <c r="T183" i="5"/>
  <c r="R183" i="5"/>
  <c r="P183" i="5"/>
  <c r="BI179" i="5"/>
  <c r="BH179" i="5"/>
  <c r="BG179" i="5"/>
  <c r="BF179" i="5"/>
  <c r="T179" i="5"/>
  <c r="R179" i="5"/>
  <c r="P179" i="5"/>
  <c r="BI177" i="5"/>
  <c r="BH177" i="5"/>
  <c r="BG177" i="5"/>
  <c r="BF177" i="5"/>
  <c r="T177" i="5"/>
  <c r="R177" i="5"/>
  <c r="P177" i="5"/>
  <c r="BI175" i="5"/>
  <c r="BH175" i="5"/>
  <c r="BG175" i="5"/>
  <c r="BF175" i="5"/>
  <c r="T175" i="5"/>
  <c r="R175" i="5"/>
  <c r="P175" i="5"/>
  <c r="BI173" i="5"/>
  <c r="BH173" i="5"/>
  <c r="BG173" i="5"/>
  <c r="BF173" i="5"/>
  <c r="T173" i="5"/>
  <c r="R173" i="5"/>
  <c r="P173" i="5"/>
  <c r="BI170" i="5"/>
  <c r="BH170" i="5"/>
  <c r="BG170" i="5"/>
  <c r="BF170" i="5"/>
  <c r="T170" i="5"/>
  <c r="R170" i="5"/>
  <c r="P170" i="5"/>
  <c r="BI168" i="5"/>
  <c r="BH168" i="5"/>
  <c r="BG168" i="5"/>
  <c r="BF168" i="5"/>
  <c r="T168" i="5"/>
  <c r="R168" i="5"/>
  <c r="P168" i="5"/>
  <c r="BI164" i="5"/>
  <c r="BH164" i="5"/>
  <c r="BG164" i="5"/>
  <c r="BF164" i="5"/>
  <c r="T164" i="5"/>
  <c r="R164" i="5"/>
  <c r="P164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5" i="5"/>
  <c r="BH155" i="5"/>
  <c r="BG155" i="5"/>
  <c r="BF155" i="5"/>
  <c r="T155" i="5"/>
  <c r="R155" i="5"/>
  <c r="P155" i="5"/>
  <c r="BI153" i="5"/>
  <c r="BH153" i="5"/>
  <c r="BG153" i="5"/>
  <c r="BF153" i="5"/>
  <c r="T153" i="5"/>
  <c r="R153" i="5"/>
  <c r="P153" i="5"/>
  <c r="BI148" i="5"/>
  <c r="BH148" i="5"/>
  <c r="BG148" i="5"/>
  <c r="BF148" i="5"/>
  <c r="T148" i="5"/>
  <c r="R148" i="5"/>
  <c r="P148" i="5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39" i="5"/>
  <c r="BH139" i="5"/>
  <c r="BG139" i="5"/>
  <c r="BF139" i="5"/>
  <c r="T139" i="5"/>
  <c r="R139" i="5"/>
  <c r="P139" i="5"/>
  <c r="BI136" i="5"/>
  <c r="BH136" i="5"/>
  <c r="BG136" i="5"/>
  <c r="BF136" i="5"/>
  <c r="T136" i="5"/>
  <c r="T135" i="5" s="1"/>
  <c r="R136" i="5"/>
  <c r="R135" i="5" s="1"/>
  <c r="P136" i="5"/>
  <c r="P135" i="5" s="1"/>
  <c r="BI133" i="5"/>
  <c r="BH133" i="5"/>
  <c r="BG133" i="5"/>
  <c r="BF133" i="5"/>
  <c r="T133" i="5"/>
  <c r="T132" i="5" s="1"/>
  <c r="R133" i="5"/>
  <c r="R132" i="5" s="1"/>
  <c r="P133" i="5"/>
  <c r="P132" i="5" s="1"/>
  <c r="J128" i="5"/>
  <c r="F127" i="5"/>
  <c r="F125" i="5"/>
  <c r="E123" i="5"/>
  <c r="J92" i="5"/>
  <c r="F91" i="5"/>
  <c r="F89" i="5"/>
  <c r="E87" i="5"/>
  <c r="J21" i="5"/>
  <c r="E21" i="5"/>
  <c r="J127" i="5"/>
  <c r="J20" i="5"/>
  <c r="J18" i="5"/>
  <c r="E18" i="5"/>
  <c r="F128" i="5"/>
  <c r="J17" i="5"/>
  <c r="J12" i="5"/>
  <c r="J125" i="5" s="1"/>
  <c r="E7" i="5"/>
  <c r="E121" i="5" s="1"/>
  <c r="J37" i="4"/>
  <c r="J36" i="4"/>
  <c r="AY97" i="1"/>
  <c r="J35" i="4"/>
  <c r="AX97" i="1"/>
  <c r="BI423" i="4"/>
  <c r="BH423" i="4"/>
  <c r="BG423" i="4"/>
  <c r="BF423" i="4"/>
  <c r="T423" i="4"/>
  <c r="R423" i="4"/>
  <c r="P423" i="4"/>
  <c r="BI422" i="4"/>
  <c r="BH422" i="4"/>
  <c r="BG422" i="4"/>
  <c r="BF422" i="4"/>
  <c r="T422" i="4"/>
  <c r="R422" i="4"/>
  <c r="P422" i="4"/>
  <c r="BI420" i="4"/>
  <c r="BH420" i="4"/>
  <c r="BG420" i="4"/>
  <c r="BF420" i="4"/>
  <c r="T420" i="4"/>
  <c r="R420" i="4"/>
  <c r="P420" i="4"/>
  <c r="BI418" i="4"/>
  <c r="BH418" i="4"/>
  <c r="BG418" i="4"/>
  <c r="BF418" i="4"/>
  <c r="T418" i="4"/>
  <c r="R418" i="4"/>
  <c r="P418" i="4"/>
  <c r="BI416" i="4"/>
  <c r="BH416" i="4"/>
  <c r="BG416" i="4"/>
  <c r="BF416" i="4"/>
  <c r="T416" i="4"/>
  <c r="R416" i="4"/>
  <c r="P416" i="4"/>
  <c r="BI414" i="4"/>
  <c r="BH414" i="4"/>
  <c r="BG414" i="4"/>
  <c r="BF414" i="4"/>
  <c r="T414" i="4"/>
  <c r="R414" i="4"/>
  <c r="P414" i="4"/>
  <c r="BI412" i="4"/>
  <c r="BH412" i="4"/>
  <c r="BG412" i="4"/>
  <c r="BF412" i="4"/>
  <c r="T412" i="4"/>
  <c r="R412" i="4"/>
  <c r="P412" i="4"/>
  <c r="BI410" i="4"/>
  <c r="BH410" i="4"/>
  <c r="BG410" i="4"/>
  <c r="BF410" i="4"/>
  <c r="T410" i="4"/>
  <c r="R410" i="4"/>
  <c r="P410" i="4"/>
  <c r="BI408" i="4"/>
  <c r="BH408" i="4"/>
  <c r="BG408" i="4"/>
  <c r="BF408" i="4"/>
  <c r="T408" i="4"/>
  <c r="R408" i="4"/>
  <c r="P408" i="4"/>
  <c r="BI407" i="4"/>
  <c r="BH407" i="4"/>
  <c r="BG407" i="4"/>
  <c r="BF407" i="4"/>
  <c r="T407" i="4"/>
  <c r="R407" i="4"/>
  <c r="P407" i="4"/>
  <c r="BI403" i="4"/>
  <c r="BH403" i="4"/>
  <c r="BG403" i="4"/>
  <c r="BF403" i="4"/>
  <c r="T403" i="4"/>
  <c r="R403" i="4"/>
  <c r="P403" i="4"/>
  <c r="BI401" i="4"/>
  <c r="BH401" i="4"/>
  <c r="BG401" i="4"/>
  <c r="BF401" i="4"/>
  <c r="T401" i="4"/>
  <c r="R401" i="4"/>
  <c r="P401" i="4"/>
  <c r="BI400" i="4"/>
  <c r="BH400" i="4"/>
  <c r="BG400" i="4"/>
  <c r="BF400" i="4"/>
  <c r="T400" i="4"/>
  <c r="R400" i="4"/>
  <c r="P400" i="4"/>
  <c r="BI399" i="4"/>
  <c r="BH399" i="4"/>
  <c r="BG399" i="4"/>
  <c r="BF399" i="4"/>
  <c r="T399" i="4"/>
  <c r="R399" i="4"/>
  <c r="P399" i="4"/>
  <c r="BI398" i="4"/>
  <c r="BH398" i="4"/>
  <c r="BG398" i="4"/>
  <c r="BF398" i="4"/>
  <c r="T398" i="4"/>
  <c r="R398" i="4"/>
  <c r="P398" i="4"/>
  <c r="BI396" i="4"/>
  <c r="BH396" i="4"/>
  <c r="BG396" i="4"/>
  <c r="BF396" i="4"/>
  <c r="T396" i="4"/>
  <c r="R396" i="4"/>
  <c r="P396" i="4"/>
  <c r="BI395" i="4"/>
  <c r="BH395" i="4"/>
  <c r="BG395" i="4"/>
  <c r="BF395" i="4"/>
  <c r="T395" i="4"/>
  <c r="R395" i="4"/>
  <c r="P395" i="4"/>
  <c r="BI394" i="4"/>
  <c r="BH394" i="4"/>
  <c r="BG394" i="4"/>
  <c r="BF394" i="4"/>
  <c r="T394" i="4"/>
  <c r="R394" i="4"/>
  <c r="P394" i="4"/>
  <c r="BI393" i="4"/>
  <c r="BH393" i="4"/>
  <c r="BG393" i="4"/>
  <c r="BF393" i="4"/>
  <c r="T393" i="4"/>
  <c r="R393" i="4"/>
  <c r="P393" i="4"/>
  <c r="BI391" i="4"/>
  <c r="BH391" i="4"/>
  <c r="BG391" i="4"/>
  <c r="BF391" i="4"/>
  <c r="T391" i="4"/>
  <c r="R391" i="4"/>
  <c r="P391" i="4"/>
  <c r="BI390" i="4"/>
  <c r="BH390" i="4"/>
  <c r="BG390" i="4"/>
  <c r="BF390" i="4"/>
  <c r="T390" i="4"/>
  <c r="R390" i="4"/>
  <c r="P390" i="4"/>
  <c r="BI388" i="4"/>
  <c r="BH388" i="4"/>
  <c r="BG388" i="4"/>
  <c r="BF388" i="4"/>
  <c r="T388" i="4"/>
  <c r="R388" i="4"/>
  <c r="P388" i="4"/>
  <c r="BI385" i="4"/>
  <c r="BH385" i="4"/>
  <c r="BG385" i="4"/>
  <c r="BF385" i="4"/>
  <c r="T385" i="4"/>
  <c r="R385" i="4"/>
  <c r="P385" i="4"/>
  <c r="BI384" i="4"/>
  <c r="BH384" i="4"/>
  <c r="BG384" i="4"/>
  <c r="BF384" i="4"/>
  <c r="T384" i="4"/>
  <c r="R384" i="4"/>
  <c r="P384" i="4"/>
  <c r="BI382" i="4"/>
  <c r="BH382" i="4"/>
  <c r="BG382" i="4"/>
  <c r="BF382" i="4"/>
  <c r="T382" i="4"/>
  <c r="R382" i="4"/>
  <c r="P382" i="4"/>
  <c r="BI381" i="4"/>
  <c r="BH381" i="4"/>
  <c r="BG381" i="4"/>
  <c r="BF381" i="4"/>
  <c r="T381" i="4"/>
  <c r="R381" i="4"/>
  <c r="P381" i="4"/>
  <c r="BI379" i="4"/>
  <c r="BH379" i="4"/>
  <c r="BG379" i="4"/>
  <c r="BF379" i="4"/>
  <c r="T379" i="4"/>
  <c r="R379" i="4"/>
  <c r="P379" i="4"/>
  <c r="BI378" i="4"/>
  <c r="BH378" i="4"/>
  <c r="BG378" i="4"/>
  <c r="BF378" i="4"/>
  <c r="T378" i="4"/>
  <c r="R378" i="4"/>
  <c r="P378" i="4"/>
  <c r="BI376" i="4"/>
  <c r="BH376" i="4"/>
  <c r="BG376" i="4"/>
  <c r="BF376" i="4"/>
  <c r="T376" i="4"/>
  <c r="R376" i="4"/>
  <c r="P376" i="4"/>
  <c r="BI374" i="4"/>
  <c r="BH374" i="4"/>
  <c r="BG374" i="4"/>
  <c r="BF374" i="4"/>
  <c r="T374" i="4"/>
  <c r="R374" i="4"/>
  <c r="P374" i="4"/>
  <c r="BI373" i="4"/>
  <c r="BH373" i="4"/>
  <c r="BG373" i="4"/>
  <c r="BF373" i="4"/>
  <c r="T373" i="4"/>
  <c r="R373" i="4"/>
  <c r="P373" i="4"/>
  <c r="BI371" i="4"/>
  <c r="BH371" i="4"/>
  <c r="BG371" i="4"/>
  <c r="BF371" i="4"/>
  <c r="T371" i="4"/>
  <c r="R371" i="4"/>
  <c r="P371" i="4"/>
  <c r="BI369" i="4"/>
  <c r="BH369" i="4"/>
  <c r="BG369" i="4"/>
  <c r="BF369" i="4"/>
  <c r="T369" i="4"/>
  <c r="R369" i="4"/>
  <c r="P369" i="4"/>
  <c r="BI368" i="4"/>
  <c r="BH368" i="4"/>
  <c r="BG368" i="4"/>
  <c r="BF368" i="4"/>
  <c r="T368" i="4"/>
  <c r="R368" i="4"/>
  <c r="P368" i="4"/>
  <c r="BI362" i="4"/>
  <c r="BH362" i="4"/>
  <c r="BG362" i="4"/>
  <c r="BF362" i="4"/>
  <c r="T362" i="4"/>
  <c r="R362" i="4"/>
  <c r="P362" i="4"/>
  <c r="BI361" i="4"/>
  <c r="BH361" i="4"/>
  <c r="BG361" i="4"/>
  <c r="BF361" i="4"/>
  <c r="T361" i="4"/>
  <c r="R361" i="4"/>
  <c r="P361" i="4"/>
  <c r="BI360" i="4"/>
  <c r="BH360" i="4"/>
  <c r="BG360" i="4"/>
  <c r="BF360" i="4"/>
  <c r="T360" i="4"/>
  <c r="R360" i="4"/>
  <c r="P360" i="4"/>
  <c r="BI357" i="4"/>
  <c r="BH357" i="4"/>
  <c r="BG357" i="4"/>
  <c r="BF357" i="4"/>
  <c r="T357" i="4"/>
  <c r="R357" i="4"/>
  <c r="P357" i="4"/>
  <c r="BI354" i="4"/>
  <c r="BH354" i="4"/>
  <c r="BG354" i="4"/>
  <c r="BF354" i="4"/>
  <c r="T354" i="4"/>
  <c r="R354" i="4"/>
  <c r="P354" i="4"/>
  <c r="BI353" i="4"/>
  <c r="BH353" i="4"/>
  <c r="BG353" i="4"/>
  <c r="BF353" i="4"/>
  <c r="T353" i="4"/>
  <c r="R353" i="4"/>
  <c r="P353" i="4"/>
  <c r="BI350" i="4"/>
  <c r="BH350" i="4"/>
  <c r="BG350" i="4"/>
  <c r="BF350" i="4"/>
  <c r="T350" i="4"/>
  <c r="R350" i="4"/>
  <c r="P350" i="4"/>
  <c r="BI348" i="4"/>
  <c r="BH348" i="4"/>
  <c r="BG348" i="4"/>
  <c r="BF348" i="4"/>
  <c r="T348" i="4"/>
  <c r="R348" i="4"/>
  <c r="P348" i="4"/>
  <c r="BI347" i="4"/>
  <c r="BH347" i="4"/>
  <c r="BG347" i="4"/>
  <c r="BF347" i="4"/>
  <c r="T347" i="4"/>
  <c r="R347" i="4"/>
  <c r="P347" i="4"/>
  <c r="BI344" i="4"/>
  <c r="BH344" i="4"/>
  <c r="BG344" i="4"/>
  <c r="BF344" i="4"/>
  <c r="T344" i="4"/>
  <c r="R344" i="4"/>
  <c r="P344" i="4"/>
  <c r="BI341" i="4"/>
  <c r="BH341" i="4"/>
  <c r="BG341" i="4"/>
  <c r="BF341" i="4"/>
  <c r="T341" i="4"/>
  <c r="R341" i="4"/>
  <c r="P341" i="4"/>
  <c r="BI338" i="4"/>
  <c r="BH338" i="4"/>
  <c r="BG338" i="4"/>
  <c r="BF338" i="4"/>
  <c r="T338" i="4"/>
  <c r="R338" i="4"/>
  <c r="P338" i="4"/>
  <c r="BI336" i="4"/>
  <c r="BH336" i="4"/>
  <c r="BG336" i="4"/>
  <c r="BF336" i="4"/>
  <c r="T336" i="4"/>
  <c r="R336" i="4"/>
  <c r="P336" i="4"/>
  <c r="BI333" i="4"/>
  <c r="BH333" i="4"/>
  <c r="BG333" i="4"/>
  <c r="BF333" i="4"/>
  <c r="T333" i="4"/>
  <c r="R333" i="4"/>
  <c r="P333" i="4"/>
  <c r="BI330" i="4"/>
  <c r="BH330" i="4"/>
  <c r="BG330" i="4"/>
  <c r="BF330" i="4"/>
  <c r="T330" i="4"/>
  <c r="R330" i="4"/>
  <c r="P330" i="4"/>
  <c r="BI327" i="4"/>
  <c r="BH327" i="4"/>
  <c r="BG327" i="4"/>
  <c r="BF327" i="4"/>
  <c r="T327" i="4"/>
  <c r="R327" i="4"/>
  <c r="P327" i="4"/>
  <c r="BI320" i="4"/>
  <c r="BH320" i="4"/>
  <c r="BG320" i="4"/>
  <c r="BF320" i="4"/>
  <c r="T320" i="4"/>
  <c r="R320" i="4"/>
  <c r="P320" i="4"/>
  <c r="BI318" i="4"/>
  <c r="BH318" i="4"/>
  <c r="BG318" i="4"/>
  <c r="BF318" i="4"/>
  <c r="T318" i="4"/>
  <c r="R318" i="4"/>
  <c r="P318" i="4"/>
  <c r="BI316" i="4"/>
  <c r="BH316" i="4"/>
  <c r="BG316" i="4"/>
  <c r="BF316" i="4"/>
  <c r="T316" i="4"/>
  <c r="R316" i="4"/>
  <c r="P316" i="4"/>
  <c r="BI314" i="4"/>
  <c r="BH314" i="4"/>
  <c r="BG314" i="4"/>
  <c r="BF314" i="4"/>
  <c r="T314" i="4"/>
  <c r="R314" i="4"/>
  <c r="P314" i="4"/>
  <c r="BI312" i="4"/>
  <c r="BH312" i="4"/>
  <c r="BG312" i="4"/>
  <c r="BF312" i="4"/>
  <c r="T312" i="4"/>
  <c r="R312" i="4"/>
  <c r="P312" i="4"/>
  <c r="BI310" i="4"/>
  <c r="BH310" i="4"/>
  <c r="BG310" i="4"/>
  <c r="BF310" i="4"/>
  <c r="T310" i="4"/>
  <c r="R310" i="4"/>
  <c r="P310" i="4"/>
  <c r="BI308" i="4"/>
  <c r="BH308" i="4"/>
  <c r="BG308" i="4"/>
  <c r="BF308" i="4"/>
  <c r="T308" i="4"/>
  <c r="R308" i="4"/>
  <c r="P308" i="4"/>
  <c r="BI302" i="4"/>
  <c r="BH302" i="4"/>
  <c r="BG302" i="4"/>
  <c r="BF302" i="4"/>
  <c r="T302" i="4"/>
  <c r="R302" i="4"/>
  <c r="P302" i="4"/>
  <c r="BI300" i="4"/>
  <c r="BH300" i="4"/>
  <c r="BG300" i="4"/>
  <c r="BF300" i="4"/>
  <c r="T300" i="4"/>
  <c r="R300" i="4"/>
  <c r="P300" i="4"/>
  <c r="BI299" i="4"/>
  <c r="BH299" i="4"/>
  <c r="BG299" i="4"/>
  <c r="BF299" i="4"/>
  <c r="T299" i="4"/>
  <c r="R299" i="4"/>
  <c r="P299" i="4"/>
  <c r="BI296" i="4"/>
  <c r="BH296" i="4"/>
  <c r="BG296" i="4"/>
  <c r="BF296" i="4"/>
  <c r="T296" i="4"/>
  <c r="R296" i="4"/>
  <c r="P296" i="4"/>
  <c r="BI295" i="4"/>
  <c r="BH295" i="4"/>
  <c r="BG295" i="4"/>
  <c r="BF295" i="4"/>
  <c r="T295" i="4"/>
  <c r="R295" i="4"/>
  <c r="P295" i="4"/>
  <c r="BI293" i="4"/>
  <c r="BH293" i="4"/>
  <c r="BG293" i="4"/>
  <c r="BF293" i="4"/>
  <c r="T293" i="4"/>
  <c r="R293" i="4"/>
  <c r="P293" i="4"/>
  <c r="BI292" i="4"/>
  <c r="BH292" i="4"/>
  <c r="BG292" i="4"/>
  <c r="BF292" i="4"/>
  <c r="T292" i="4"/>
  <c r="R292" i="4"/>
  <c r="P292" i="4"/>
  <c r="BI291" i="4"/>
  <c r="BH291" i="4"/>
  <c r="BG291" i="4"/>
  <c r="BF291" i="4"/>
  <c r="T291" i="4"/>
  <c r="R291" i="4"/>
  <c r="P291" i="4"/>
  <c r="BI290" i="4"/>
  <c r="BH290" i="4"/>
  <c r="BG290" i="4"/>
  <c r="BF290" i="4"/>
  <c r="T290" i="4"/>
  <c r="R290" i="4"/>
  <c r="P290" i="4"/>
  <c r="BI289" i="4"/>
  <c r="BH289" i="4"/>
  <c r="BG289" i="4"/>
  <c r="BF289" i="4"/>
  <c r="T289" i="4"/>
  <c r="R289" i="4"/>
  <c r="P289" i="4"/>
  <c r="BI286" i="4"/>
  <c r="BH286" i="4"/>
  <c r="BG286" i="4"/>
  <c r="BF286" i="4"/>
  <c r="T286" i="4"/>
  <c r="R286" i="4"/>
  <c r="P286" i="4"/>
  <c r="BI285" i="4"/>
  <c r="BH285" i="4"/>
  <c r="BG285" i="4"/>
  <c r="BF285" i="4"/>
  <c r="T285" i="4"/>
  <c r="R285" i="4"/>
  <c r="P285" i="4"/>
  <c r="BI283" i="4"/>
  <c r="BH283" i="4"/>
  <c r="BG283" i="4"/>
  <c r="BF283" i="4"/>
  <c r="T283" i="4"/>
  <c r="R283" i="4"/>
  <c r="P283" i="4"/>
  <c r="BI281" i="4"/>
  <c r="BH281" i="4"/>
  <c r="BG281" i="4"/>
  <c r="BF281" i="4"/>
  <c r="T281" i="4"/>
  <c r="R281" i="4"/>
  <c r="P281" i="4"/>
  <c r="BI280" i="4"/>
  <c r="BH280" i="4"/>
  <c r="BG280" i="4"/>
  <c r="BF280" i="4"/>
  <c r="T280" i="4"/>
  <c r="R280" i="4"/>
  <c r="P280" i="4"/>
  <c r="BI279" i="4"/>
  <c r="BH279" i="4"/>
  <c r="BG279" i="4"/>
  <c r="BF279" i="4"/>
  <c r="T279" i="4"/>
  <c r="R279" i="4"/>
  <c r="P279" i="4"/>
  <c r="BI278" i="4"/>
  <c r="BH278" i="4"/>
  <c r="BG278" i="4"/>
  <c r="BF278" i="4"/>
  <c r="T278" i="4"/>
  <c r="R278" i="4"/>
  <c r="P278" i="4"/>
  <c r="BI277" i="4"/>
  <c r="BH277" i="4"/>
  <c r="BG277" i="4"/>
  <c r="BF277" i="4"/>
  <c r="T277" i="4"/>
  <c r="R277" i="4"/>
  <c r="P277" i="4"/>
  <c r="BI274" i="4"/>
  <c r="BH274" i="4"/>
  <c r="BG274" i="4"/>
  <c r="BF274" i="4"/>
  <c r="T274" i="4"/>
  <c r="R274" i="4"/>
  <c r="P274" i="4"/>
  <c r="BI273" i="4"/>
  <c r="BH273" i="4"/>
  <c r="BG273" i="4"/>
  <c r="BF273" i="4"/>
  <c r="T273" i="4"/>
  <c r="R273" i="4"/>
  <c r="P273" i="4"/>
  <c r="BI272" i="4"/>
  <c r="BH272" i="4"/>
  <c r="BG272" i="4"/>
  <c r="BF272" i="4"/>
  <c r="T272" i="4"/>
  <c r="R272" i="4"/>
  <c r="P272" i="4"/>
  <c r="BI269" i="4"/>
  <c r="BH269" i="4"/>
  <c r="BG269" i="4"/>
  <c r="BF269" i="4"/>
  <c r="T269" i="4"/>
  <c r="T268" i="4"/>
  <c r="R269" i="4"/>
  <c r="R268" i="4"/>
  <c r="P269" i="4"/>
  <c r="P268" i="4"/>
  <c r="BI266" i="4"/>
  <c r="BH266" i="4"/>
  <c r="BG266" i="4"/>
  <c r="BF266" i="4"/>
  <c r="T266" i="4"/>
  <c r="R266" i="4"/>
  <c r="P266" i="4"/>
  <c r="BI265" i="4"/>
  <c r="BH265" i="4"/>
  <c r="BG265" i="4"/>
  <c r="BF265" i="4"/>
  <c r="T265" i="4"/>
  <c r="R265" i="4"/>
  <c r="P265" i="4"/>
  <c r="BI264" i="4"/>
  <c r="BH264" i="4"/>
  <c r="BG264" i="4"/>
  <c r="BF264" i="4"/>
  <c r="T264" i="4"/>
  <c r="R264" i="4"/>
  <c r="P264" i="4"/>
  <c r="BI261" i="4"/>
  <c r="BH261" i="4"/>
  <c r="BG261" i="4"/>
  <c r="BF261" i="4"/>
  <c r="T261" i="4"/>
  <c r="R261" i="4"/>
  <c r="P261" i="4"/>
  <c r="BI259" i="4"/>
  <c r="BH259" i="4"/>
  <c r="BG259" i="4"/>
  <c r="BF259" i="4"/>
  <c r="T259" i="4"/>
  <c r="R259" i="4"/>
  <c r="P259" i="4"/>
  <c r="BI258" i="4"/>
  <c r="BH258" i="4"/>
  <c r="BG258" i="4"/>
  <c r="BF258" i="4"/>
  <c r="T258" i="4"/>
  <c r="R258" i="4"/>
  <c r="P258" i="4"/>
  <c r="BI257" i="4"/>
  <c r="BH257" i="4"/>
  <c r="BG257" i="4"/>
  <c r="BF257" i="4"/>
  <c r="T257" i="4"/>
  <c r="R257" i="4"/>
  <c r="P257" i="4"/>
  <c r="BI254" i="4"/>
  <c r="BH254" i="4"/>
  <c r="BG254" i="4"/>
  <c r="BF254" i="4"/>
  <c r="T254" i="4"/>
  <c r="R254" i="4"/>
  <c r="P254" i="4"/>
  <c r="BI253" i="4"/>
  <c r="BH253" i="4"/>
  <c r="BG253" i="4"/>
  <c r="BF253" i="4"/>
  <c r="T253" i="4"/>
  <c r="R253" i="4"/>
  <c r="P253" i="4"/>
  <c r="BI251" i="4"/>
  <c r="BH251" i="4"/>
  <c r="BG251" i="4"/>
  <c r="BF251" i="4"/>
  <c r="T251" i="4"/>
  <c r="R251" i="4"/>
  <c r="P251" i="4"/>
  <c r="BI249" i="4"/>
  <c r="BH249" i="4"/>
  <c r="BG249" i="4"/>
  <c r="BF249" i="4"/>
  <c r="T249" i="4"/>
  <c r="R249" i="4"/>
  <c r="P249" i="4"/>
  <c r="BI247" i="4"/>
  <c r="BH247" i="4"/>
  <c r="BG247" i="4"/>
  <c r="BF247" i="4"/>
  <c r="T247" i="4"/>
  <c r="R247" i="4"/>
  <c r="P247" i="4"/>
  <c r="BI242" i="4"/>
  <c r="BH242" i="4"/>
  <c r="BG242" i="4"/>
  <c r="BF242" i="4"/>
  <c r="T242" i="4"/>
  <c r="R242" i="4"/>
  <c r="P242" i="4"/>
  <c r="BI241" i="4"/>
  <c r="BH241" i="4"/>
  <c r="BG241" i="4"/>
  <c r="BF241" i="4"/>
  <c r="T241" i="4"/>
  <c r="R241" i="4"/>
  <c r="P241" i="4"/>
  <c r="BI239" i="4"/>
  <c r="BH239" i="4"/>
  <c r="BG239" i="4"/>
  <c r="BF239" i="4"/>
  <c r="T239" i="4"/>
  <c r="R239" i="4"/>
  <c r="P239" i="4"/>
  <c r="BI235" i="4"/>
  <c r="BH235" i="4"/>
  <c r="BG235" i="4"/>
  <c r="BF235" i="4"/>
  <c r="T235" i="4"/>
  <c r="R235" i="4"/>
  <c r="P235" i="4"/>
  <c r="BI229" i="4"/>
  <c r="BH229" i="4"/>
  <c r="BG229" i="4"/>
  <c r="BF229" i="4"/>
  <c r="T229" i="4"/>
  <c r="R229" i="4"/>
  <c r="P229" i="4"/>
  <c r="BI227" i="4"/>
  <c r="BH227" i="4"/>
  <c r="BG227" i="4"/>
  <c r="BF227" i="4"/>
  <c r="T227" i="4"/>
  <c r="R227" i="4"/>
  <c r="P227" i="4"/>
  <c r="BI219" i="4"/>
  <c r="BH219" i="4"/>
  <c r="BG219" i="4"/>
  <c r="BF219" i="4"/>
  <c r="T219" i="4"/>
  <c r="R219" i="4"/>
  <c r="P219" i="4"/>
  <c r="BI218" i="4"/>
  <c r="BH218" i="4"/>
  <c r="BG218" i="4"/>
  <c r="BF218" i="4"/>
  <c r="T218" i="4"/>
  <c r="R218" i="4"/>
  <c r="P218" i="4"/>
  <c r="BI216" i="4"/>
  <c r="BH216" i="4"/>
  <c r="BG216" i="4"/>
  <c r="BF216" i="4"/>
  <c r="T216" i="4"/>
  <c r="R216" i="4"/>
  <c r="P216" i="4"/>
  <c r="BI215" i="4"/>
  <c r="BH215" i="4"/>
  <c r="BG215" i="4"/>
  <c r="BF215" i="4"/>
  <c r="T215" i="4"/>
  <c r="R215" i="4"/>
  <c r="P215" i="4"/>
  <c r="BI214" i="4"/>
  <c r="BH214" i="4"/>
  <c r="BG214" i="4"/>
  <c r="BF214" i="4"/>
  <c r="T214" i="4"/>
  <c r="R214" i="4"/>
  <c r="P214" i="4"/>
  <c r="BI212" i="4"/>
  <c r="BH212" i="4"/>
  <c r="BG212" i="4"/>
  <c r="BF212" i="4"/>
  <c r="T212" i="4"/>
  <c r="R212" i="4"/>
  <c r="P212" i="4"/>
  <c r="BI207" i="4"/>
  <c r="BH207" i="4"/>
  <c r="BG207" i="4"/>
  <c r="BF207" i="4"/>
  <c r="T207" i="4"/>
  <c r="R207" i="4"/>
  <c r="P207" i="4"/>
  <c r="BI206" i="4"/>
  <c r="BH206" i="4"/>
  <c r="BG206" i="4"/>
  <c r="BF206" i="4"/>
  <c r="T206" i="4"/>
  <c r="R206" i="4"/>
  <c r="P206" i="4"/>
  <c r="BI205" i="4"/>
  <c r="BH205" i="4"/>
  <c r="BG205" i="4"/>
  <c r="BF205" i="4"/>
  <c r="T205" i="4"/>
  <c r="R205" i="4"/>
  <c r="P205" i="4"/>
  <c r="BI203" i="4"/>
  <c r="BH203" i="4"/>
  <c r="BG203" i="4"/>
  <c r="BF203" i="4"/>
  <c r="T203" i="4"/>
  <c r="R203" i="4"/>
  <c r="P203" i="4"/>
  <c r="BI202" i="4"/>
  <c r="BH202" i="4"/>
  <c r="BG202" i="4"/>
  <c r="BF202" i="4"/>
  <c r="T202" i="4"/>
  <c r="R202" i="4"/>
  <c r="P202" i="4"/>
  <c r="BI198" i="4"/>
  <c r="BH198" i="4"/>
  <c r="BG198" i="4"/>
  <c r="BF198" i="4"/>
  <c r="T198" i="4"/>
  <c r="R198" i="4"/>
  <c r="P198" i="4"/>
  <c r="BI194" i="4"/>
  <c r="BH194" i="4"/>
  <c r="BG194" i="4"/>
  <c r="BF194" i="4"/>
  <c r="T194" i="4"/>
  <c r="R194" i="4"/>
  <c r="P194" i="4"/>
  <c r="BI193" i="4"/>
  <c r="BH193" i="4"/>
  <c r="BG193" i="4"/>
  <c r="BF193" i="4"/>
  <c r="T193" i="4"/>
  <c r="R193" i="4"/>
  <c r="P193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6" i="4"/>
  <c r="BH186" i="4"/>
  <c r="BG186" i="4"/>
  <c r="BF186" i="4"/>
  <c r="T186" i="4"/>
  <c r="R186" i="4"/>
  <c r="P186" i="4"/>
  <c r="BI180" i="4"/>
  <c r="BH180" i="4"/>
  <c r="BG180" i="4"/>
  <c r="BF180" i="4"/>
  <c r="T180" i="4"/>
  <c r="R180" i="4"/>
  <c r="P180" i="4"/>
  <c r="BI178" i="4"/>
  <c r="BH178" i="4"/>
  <c r="BG178" i="4"/>
  <c r="BF178" i="4"/>
  <c r="T178" i="4"/>
  <c r="R178" i="4"/>
  <c r="P178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68" i="4"/>
  <c r="BH168" i="4"/>
  <c r="BG168" i="4"/>
  <c r="BF168" i="4"/>
  <c r="T168" i="4"/>
  <c r="R168" i="4"/>
  <c r="P168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R156" i="4"/>
  <c r="P156" i="4"/>
  <c r="BI151" i="4"/>
  <c r="BH151" i="4"/>
  <c r="BG151" i="4"/>
  <c r="BF151" i="4"/>
  <c r="T151" i="4"/>
  <c r="R151" i="4"/>
  <c r="P151" i="4"/>
  <c r="BI140" i="4"/>
  <c r="BH140" i="4"/>
  <c r="BG140" i="4"/>
  <c r="BF140" i="4"/>
  <c r="T140" i="4"/>
  <c r="R140" i="4"/>
  <c r="P140" i="4"/>
  <c r="BI137" i="4"/>
  <c r="BH137" i="4"/>
  <c r="BG137" i="4"/>
  <c r="BF137" i="4"/>
  <c r="T137" i="4"/>
  <c r="T136" i="4" s="1"/>
  <c r="R137" i="4"/>
  <c r="R136" i="4" s="1"/>
  <c r="P137" i="4"/>
  <c r="P136" i="4" s="1"/>
  <c r="J132" i="4"/>
  <c r="F131" i="4"/>
  <c r="F129" i="4"/>
  <c r="E127" i="4"/>
  <c r="J92" i="4"/>
  <c r="F91" i="4"/>
  <c r="F89" i="4"/>
  <c r="E87" i="4"/>
  <c r="J21" i="4"/>
  <c r="E21" i="4"/>
  <c r="J131" i="4"/>
  <c r="J20" i="4"/>
  <c r="J18" i="4"/>
  <c r="E18" i="4"/>
  <c r="F92" i="4"/>
  <c r="J17" i="4"/>
  <c r="J12" i="4"/>
  <c r="J129" i="4" s="1"/>
  <c r="E7" i="4"/>
  <c r="E85" i="4" s="1"/>
  <c r="J37" i="3"/>
  <c r="J36" i="3"/>
  <c r="AY96" i="1"/>
  <c r="J35" i="3"/>
  <c r="AX96" i="1"/>
  <c r="BI317" i="3"/>
  <c r="BH317" i="3"/>
  <c r="BG317" i="3"/>
  <c r="BF317" i="3"/>
  <c r="T317" i="3"/>
  <c r="R317" i="3"/>
  <c r="P317" i="3"/>
  <c r="BI316" i="3"/>
  <c r="BH316" i="3"/>
  <c r="BG316" i="3"/>
  <c r="BF316" i="3"/>
  <c r="T316" i="3"/>
  <c r="R316" i="3"/>
  <c r="P316" i="3"/>
  <c r="BI315" i="3"/>
  <c r="BH315" i="3"/>
  <c r="BG315" i="3"/>
  <c r="BF315" i="3"/>
  <c r="T315" i="3"/>
  <c r="R315" i="3"/>
  <c r="P315" i="3"/>
  <c r="BI314" i="3"/>
  <c r="BH314" i="3"/>
  <c r="BG314" i="3"/>
  <c r="BF314" i="3"/>
  <c r="T314" i="3"/>
  <c r="R314" i="3"/>
  <c r="P314" i="3"/>
  <c r="BI311" i="3"/>
  <c r="BH311" i="3"/>
  <c r="BG311" i="3"/>
  <c r="BF311" i="3"/>
  <c r="T311" i="3"/>
  <c r="R311" i="3"/>
  <c r="P311" i="3"/>
  <c r="BI310" i="3"/>
  <c r="BH310" i="3"/>
  <c r="BG310" i="3"/>
  <c r="BF310" i="3"/>
  <c r="T310" i="3"/>
  <c r="R310" i="3"/>
  <c r="P310" i="3"/>
  <c r="BI307" i="3"/>
  <c r="BH307" i="3"/>
  <c r="BG307" i="3"/>
  <c r="BF307" i="3"/>
  <c r="T307" i="3"/>
  <c r="R307" i="3"/>
  <c r="P307" i="3"/>
  <c r="BI306" i="3"/>
  <c r="BH306" i="3"/>
  <c r="BG306" i="3"/>
  <c r="BF306" i="3"/>
  <c r="T306" i="3"/>
  <c r="R306" i="3"/>
  <c r="P306" i="3"/>
  <c r="BI305" i="3"/>
  <c r="BH305" i="3"/>
  <c r="BG305" i="3"/>
  <c r="BF305" i="3"/>
  <c r="T305" i="3"/>
  <c r="R305" i="3"/>
  <c r="P305" i="3"/>
  <c r="BI303" i="3"/>
  <c r="BH303" i="3"/>
  <c r="BG303" i="3"/>
  <c r="BF303" i="3"/>
  <c r="T303" i="3"/>
  <c r="R303" i="3"/>
  <c r="P303" i="3"/>
  <c r="BI302" i="3"/>
  <c r="BH302" i="3"/>
  <c r="BG302" i="3"/>
  <c r="BF302" i="3"/>
  <c r="T302" i="3"/>
  <c r="R302" i="3"/>
  <c r="P302" i="3"/>
  <c r="BI296" i="3"/>
  <c r="BH296" i="3"/>
  <c r="BG296" i="3"/>
  <c r="BF296" i="3"/>
  <c r="T296" i="3"/>
  <c r="R296" i="3"/>
  <c r="P296" i="3"/>
  <c r="BI294" i="3"/>
  <c r="BH294" i="3"/>
  <c r="BG294" i="3"/>
  <c r="BF294" i="3"/>
  <c r="T294" i="3"/>
  <c r="R294" i="3"/>
  <c r="P294" i="3"/>
  <c r="BI293" i="3"/>
  <c r="BH293" i="3"/>
  <c r="BG293" i="3"/>
  <c r="BF293" i="3"/>
  <c r="T293" i="3"/>
  <c r="R293" i="3"/>
  <c r="P293" i="3"/>
  <c r="BI291" i="3"/>
  <c r="BH291" i="3"/>
  <c r="BG291" i="3"/>
  <c r="BF291" i="3"/>
  <c r="T291" i="3"/>
  <c r="R291" i="3"/>
  <c r="P291" i="3"/>
  <c r="BI289" i="3"/>
  <c r="BH289" i="3"/>
  <c r="BG289" i="3"/>
  <c r="BF289" i="3"/>
  <c r="T289" i="3"/>
  <c r="R289" i="3"/>
  <c r="P289" i="3"/>
  <c r="BI287" i="3"/>
  <c r="BH287" i="3"/>
  <c r="BG287" i="3"/>
  <c r="BF287" i="3"/>
  <c r="T287" i="3"/>
  <c r="R287" i="3"/>
  <c r="P287" i="3"/>
  <c r="BI282" i="3"/>
  <c r="BH282" i="3"/>
  <c r="BG282" i="3"/>
  <c r="BF282" i="3"/>
  <c r="T282" i="3"/>
  <c r="R282" i="3"/>
  <c r="P282" i="3"/>
  <c r="BI280" i="3"/>
  <c r="BH280" i="3"/>
  <c r="BG280" i="3"/>
  <c r="BF280" i="3"/>
  <c r="T280" i="3"/>
  <c r="R280" i="3"/>
  <c r="P280" i="3"/>
  <c r="BI279" i="3"/>
  <c r="BH279" i="3"/>
  <c r="BG279" i="3"/>
  <c r="BF279" i="3"/>
  <c r="T279" i="3"/>
  <c r="R279" i="3"/>
  <c r="P279" i="3"/>
  <c r="BI278" i="3"/>
  <c r="BH278" i="3"/>
  <c r="BG278" i="3"/>
  <c r="BF278" i="3"/>
  <c r="T278" i="3"/>
  <c r="R278" i="3"/>
  <c r="P278" i="3"/>
  <c r="BI276" i="3"/>
  <c r="BH276" i="3"/>
  <c r="BG276" i="3"/>
  <c r="BF276" i="3"/>
  <c r="T276" i="3"/>
  <c r="R276" i="3"/>
  <c r="P276" i="3"/>
  <c r="BI271" i="3"/>
  <c r="BH271" i="3"/>
  <c r="BG271" i="3"/>
  <c r="BF271" i="3"/>
  <c r="T271" i="3"/>
  <c r="R271" i="3"/>
  <c r="P271" i="3"/>
  <c r="BI270" i="3"/>
  <c r="BH270" i="3"/>
  <c r="BG270" i="3"/>
  <c r="BF270" i="3"/>
  <c r="T270" i="3"/>
  <c r="R270" i="3"/>
  <c r="P270" i="3"/>
  <c r="BI265" i="3"/>
  <c r="BH265" i="3"/>
  <c r="BG265" i="3"/>
  <c r="BF265" i="3"/>
  <c r="T265" i="3"/>
  <c r="R265" i="3"/>
  <c r="P265" i="3"/>
  <c r="BI263" i="3"/>
  <c r="BH263" i="3"/>
  <c r="BG263" i="3"/>
  <c r="BF263" i="3"/>
  <c r="T263" i="3"/>
  <c r="R263" i="3"/>
  <c r="P263" i="3"/>
  <c r="BI261" i="3"/>
  <c r="BH261" i="3"/>
  <c r="BG261" i="3"/>
  <c r="BF261" i="3"/>
  <c r="T261" i="3"/>
  <c r="R261" i="3"/>
  <c r="P261" i="3"/>
  <c r="BI260" i="3"/>
  <c r="BH260" i="3"/>
  <c r="BG260" i="3"/>
  <c r="BF260" i="3"/>
  <c r="T260" i="3"/>
  <c r="R260" i="3"/>
  <c r="P260" i="3"/>
  <c r="BI259" i="3"/>
  <c r="BH259" i="3"/>
  <c r="BG259" i="3"/>
  <c r="BF259" i="3"/>
  <c r="T259" i="3"/>
  <c r="R259" i="3"/>
  <c r="P259" i="3"/>
  <c r="BI258" i="3"/>
  <c r="BH258" i="3"/>
  <c r="BG258" i="3"/>
  <c r="BF258" i="3"/>
  <c r="T258" i="3"/>
  <c r="R258" i="3"/>
  <c r="P258" i="3"/>
  <c r="BI257" i="3"/>
  <c r="BH257" i="3"/>
  <c r="BG257" i="3"/>
  <c r="BF257" i="3"/>
  <c r="T257" i="3"/>
  <c r="R257" i="3"/>
  <c r="P257" i="3"/>
  <c r="BI255" i="3"/>
  <c r="BH255" i="3"/>
  <c r="BG255" i="3"/>
  <c r="BF255" i="3"/>
  <c r="T255" i="3"/>
  <c r="R255" i="3"/>
  <c r="P255" i="3"/>
  <c r="BI254" i="3"/>
  <c r="BH254" i="3"/>
  <c r="BG254" i="3"/>
  <c r="BF254" i="3"/>
  <c r="T254" i="3"/>
  <c r="R254" i="3"/>
  <c r="P254" i="3"/>
  <c r="BI252" i="3"/>
  <c r="BH252" i="3"/>
  <c r="BG252" i="3"/>
  <c r="BF252" i="3"/>
  <c r="T252" i="3"/>
  <c r="R252" i="3"/>
  <c r="P252" i="3"/>
  <c r="BI248" i="3"/>
  <c r="BH248" i="3"/>
  <c r="BG248" i="3"/>
  <c r="BF248" i="3"/>
  <c r="T248" i="3"/>
  <c r="R248" i="3"/>
  <c r="P248" i="3"/>
  <c r="BI247" i="3"/>
  <c r="BH247" i="3"/>
  <c r="BG247" i="3"/>
  <c r="BF247" i="3"/>
  <c r="T247" i="3"/>
  <c r="R247" i="3"/>
  <c r="P247" i="3"/>
  <c r="BI245" i="3"/>
  <c r="BH245" i="3"/>
  <c r="BG245" i="3"/>
  <c r="BF245" i="3"/>
  <c r="T245" i="3"/>
  <c r="R245" i="3"/>
  <c r="P245" i="3"/>
  <c r="BI241" i="3"/>
  <c r="BH241" i="3"/>
  <c r="BG241" i="3"/>
  <c r="BF241" i="3"/>
  <c r="T241" i="3"/>
  <c r="R241" i="3"/>
  <c r="P241" i="3"/>
  <c r="BI240" i="3"/>
  <c r="BH240" i="3"/>
  <c r="BG240" i="3"/>
  <c r="BF240" i="3"/>
  <c r="T240" i="3"/>
  <c r="R240" i="3"/>
  <c r="P240" i="3"/>
  <c r="BI238" i="3"/>
  <c r="BH238" i="3"/>
  <c r="BG238" i="3"/>
  <c r="BF238" i="3"/>
  <c r="T238" i="3"/>
  <c r="R238" i="3"/>
  <c r="P238" i="3"/>
  <c r="BI236" i="3"/>
  <c r="BH236" i="3"/>
  <c r="BG236" i="3"/>
  <c r="BF236" i="3"/>
  <c r="T236" i="3"/>
  <c r="R236" i="3"/>
  <c r="P236" i="3"/>
  <c r="BI235" i="3"/>
  <c r="BH235" i="3"/>
  <c r="BG235" i="3"/>
  <c r="BF235" i="3"/>
  <c r="T235" i="3"/>
  <c r="R235" i="3"/>
  <c r="P235" i="3"/>
  <c r="BI233" i="3"/>
  <c r="BH233" i="3"/>
  <c r="BG233" i="3"/>
  <c r="BF233" i="3"/>
  <c r="T233" i="3"/>
  <c r="R233" i="3"/>
  <c r="P233" i="3"/>
  <c r="BI232" i="3"/>
  <c r="BH232" i="3"/>
  <c r="BG232" i="3"/>
  <c r="BF232" i="3"/>
  <c r="T232" i="3"/>
  <c r="R232" i="3"/>
  <c r="P232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4" i="3"/>
  <c r="BH224" i="3"/>
  <c r="BG224" i="3"/>
  <c r="BF224" i="3"/>
  <c r="T224" i="3"/>
  <c r="R224" i="3"/>
  <c r="P224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199" i="3"/>
  <c r="BH199" i="3"/>
  <c r="BG199" i="3"/>
  <c r="BF199" i="3"/>
  <c r="T199" i="3"/>
  <c r="R199" i="3"/>
  <c r="P199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86" i="3"/>
  <c r="BH186" i="3"/>
  <c r="BG186" i="3"/>
  <c r="BF186" i="3"/>
  <c r="T186" i="3"/>
  <c r="R186" i="3"/>
  <c r="P186" i="3"/>
  <c r="BI183" i="3"/>
  <c r="BH183" i="3"/>
  <c r="BG183" i="3"/>
  <c r="BF183" i="3"/>
  <c r="T183" i="3"/>
  <c r="R183" i="3"/>
  <c r="P183" i="3"/>
  <c r="BI179" i="3"/>
  <c r="BH179" i="3"/>
  <c r="BG179" i="3"/>
  <c r="BF179" i="3"/>
  <c r="T179" i="3"/>
  <c r="R179" i="3"/>
  <c r="P179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T167" i="3"/>
  <c r="R168" i="3"/>
  <c r="R167" i="3"/>
  <c r="P168" i="3"/>
  <c r="P167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T140" i="3" s="1"/>
  <c r="R141" i="3"/>
  <c r="R140" i="3" s="1"/>
  <c r="P141" i="3"/>
  <c r="P140" i="3" s="1"/>
  <c r="BI138" i="3"/>
  <c r="BH138" i="3"/>
  <c r="BG138" i="3"/>
  <c r="BF138" i="3"/>
  <c r="T138" i="3"/>
  <c r="T137" i="3" s="1"/>
  <c r="R138" i="3"/>
  <c r="R137" i="3" s="1"/>
  <c r="P138" i="3"/>
  <c r="P137" i="3" s="1"/>
  <c r="BI135" i="3"/>
  <c r="BH135" i="3"/>
  <c r="BG135" i="3"/>
  <c r="BF135" i="3"/>
  <c r="T135" i="3"/>
  <c r="T134" i="3" s="1"/>
  <c r="R135" i="3"/>
  <c r="R134" i="3" s="1"/>
  <c r="P135" i="3"/>
  <c r="P134" i="3" s="1"/>
  <c r="J130" i="3"/>
  <c r="F129" i="3"/>
  <c r="F127" i="3"/>
  <c r="E125" i="3"/>
  <c r="J92" i="3"/>
  <c r="F91" i="3"/>
  <c r="F89" i="3"/>
  <c r="E87" i="3"/>
  <c r="J21" i="3"/>
  <c r="E21" i="3"/>
  <c r="J129" i="3"/>
  <c r="J20" i="3"/>
  <c r="J18" i="3"/>
  <c r="E18" i="3"/>
  <c r="F92" i="3"/>
  <c r="J17" i="3"/>
  <c r="J12" i="3"/>
  <c r="J89" i="3" s="1"/>
  <c r="E7" i="3"/>
  <c r="E123" i="3" s="1"/>
  <c r="J37" i="2"/>
  <c r="J36" i="2"/>
  <c r="AY95" i="1"/>
  <c r="J35" i="2"/>
  <c r="AX95" i="1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T154" i="2" s="1"/>
  <c r="R155" i="2"/>
  <c r="R154" i="2" s="1"/>
  <c r="P155" i="2"/>
  <c r="P154" i="2" s="1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T133" i="2" s="1"/>
  <c r="R134" i="2"/>
  <c r="R133" i="2" s="1"/>
  <c r="P134" i="2"/>
  <c r="P133" i="2" s="1"/>
  <c r="BI130" i="2"/>
  <c r="BH130" i="2"/>
  <c r="BG130" i="2"/>
  <c r="BF130" i="2"/>
  <c r="T130" i="2"/>
  <c r="T129" i="2" s="1"/>
  <c r="R130" i="2"/>
  <c r="R129" i="2" s="1"/>
  <c r="P130" i="2"/>
  <c r="P129" i="2" s="1"/>
  <c r="J125" i="2"/>
  <c r="F124" i="2"/>
  <c r="F122" i="2"/>
  <c r="E120" i="2"/>
  <c r="J92" i="2"/>
  <c r="F91" i="2"/>
  <c r="F89" i="2"/>
  <c r="E87" i="2"/>
  <c r="J21" i="2"/>
  <c r="E21" i="2"/>
  <c r="J124" i="2"/>
  <c r="J20" i="2"/>
  <c r="J18" i="2"/>
  <c r="E18" i="2"/>
  <c r="F125" i="2"/>
  <c r="J17" i="2"/>
  <c r="J12" i="2"/>
  <c r="J89" i="2" s="1"/>
  <c r="E7" i="2"/>
  <c r="E118" i="2" s="1"/>
  <c r="L90" i="1"/>
  <c r="AM90" i="1"/>
  <c r="AM89" i="1"/>
  <c r="L89" i="1"/>
  <c r="AM87" i="1"/>
  <c r="L87" i="1"/>
  <c r="L85" i="1"/>
  <c r="L84" i="1"/>
  <c r="BK132" i="9"/>
  <c r="J132" i="9"/>
  <c r="BK130" i="9"/>
  <c r="J130" i="9"/>
  <c r="BK127" i="9"/>
  <c r="J127" i="9"/>
  <c r="BK124" i="9"/>
  <c r="J124" i="9"/>
  <c r="J279" i="8"/>
  <c r="BK277" i="8"/>
  <c r="BK275" i="8"/>
  <c r="BK273" i="8"/>
  <c r="J271" i="8"/>
  <c r="BK270" i="8"/>
  <c r="BK268" i="8"/>
  <c r="J266" i="8"/>
  <c r="J263" i="8"/>
  <c r="J258" i="8"/>
  <c r="J257" i="8"/>
  <c r="BK252" i="8"/>
  <c r="BK249" i="8"/>
  <c r="J243" i="8"/>
  <c r="J242" i="8"/>
  <c r="J233" i="8"/>
  <c r="J231" i="8"/>
  <c r="BK229" i="8"/>
  <c r="J228" i="8"/>
  <c r="BK227" i="8"/>
  <c r="J226" i="8"/>
  <c r="J224" i="8"/>
  <c r="BK222" i="8"/>
  <c r="BK221" i="8"/>
  <c r="BK219" i="8"/>
  <c r="BK217" i="8"/>
  <c r="J214" i="8"/>
  <c r="BK213" i="8"/>
  <c r="J210" i="8"/>
  <c r="BK205" i="8"/>
  <c r="BK195" i="8"/>
  <c r="J194" i="8"/>
  <c r="J193" i="8"/>
  <c r="J190" i="8"/>
  <c r="J183" i="8"/>
  <c r="J182" i="8"/>
  <c r="BK169" i="8"/>
  <c r="BK168" i="8"/>
  <c r="J167" i="8"/>
  <c r="J166" i="8"/>
  <c r="J163" i="8"/>
  <c r="J161" i="8"/>
  <c r="J159" i="8"/>
  <c r="BK155" i="8"/>
  <c r="BK686" i="7"/>
  <c r="J680" i="7"/>
  <c r="J679" i="7"/>
  <c r="J677" i="7"/>
  <c r="BK672" i="7"/>
  <c r="J666" i="7"/>
  <c r="J664" i="7"/>
  <c r="BK660" i="7"/>
  <c r="J638" i="7"/>
  <c r="J607" i="7"/>
  <c r="BK595" i="7"/>
  <c r="BK593" i="7"/>
  <c r="J590" i="7"/>
  <c r="J584" i="7"/>
  <c r="BK574" i="7"/>
  <c r="BK573" i="7"/>
  <c r="J568" i="7"/>
  <c r="BK565" i="7"/>
  <c r="BK532" i="7"/>
  <c r="J531" i="7"/>
  <c r="J525" i="7"/>
  <c r="J523" i="7"/>
  <c r="J521" i="7"/>
  <c r="BK517" i="7"/>
  <c r="BK503" i="7"/>
  <c r="BK498" i="7"/>
  <c r="BK496" i="7"/>
  <c r="J486" i="7"/>
  <c r="BK464" i="7"/>
  <c r="J455" i="7"/>
  <c r="BK453" i="7"/>
  <c r="J449" i="7"/>
  <c r="J444" i="7"/>
  <c r="J433" i="7"/>
  <c r="BK432" i="7"/>
  <c r="J430" i="7"/>
  <c r="J429" i="7"/>
  <c r="J426" i="7"/>
  <c r="BK425" i="7"/>
  <c r="BK424" i="7"/>
  <c r="BK423" i="7"/>
  <c r="BK416" i="7"/>
  <c r="J414" i="7"/>
  <c r="J408" i="7"/>
  <c r="J407" i="7"/>
  <c r="BK403" i="7"/>
  <c r="J402" i="7"/>
  <c r="BK396" i="7"/>
  <c r="J395" i="7"/>
  <c r="BK394" i="7"/>
  <c r="J393" i="7"/>
  <c r="BK392" i="7"/>
  <c r="BK389" i="7"/>
  <c r="J386" i="7"/>
  <c r="BK382" i="7"/>
  <c r="BK379" i="7"/>
  <c r="BK374" i="7"/>
  <c r="J371" i="7"/>
  <c r="BK368" i="7"/>
  <c r="J363" i="7"/>
  <c r="BK358" i="7"/>
  <c r="BK355" i="7"/>
  <c r="BK354" i="7"/>
  <c r="J349" i="7"/>
  <c r="BK346" i="7"/>
  <c r="BK337" i="7"/>
  <c r="BK335" i="7"/>
  <c r="BK329" i="7"/>
  <c r="BK325" i="7"/>
  <c r="J315" i="7"/>
  <c r="BK313" i="7"/>
  <c r="BK310" i="7"/>
  <c r="BK305" i="7"/>
  <c r="BK303" i="7"/>
  <c r="J302" i="7"/>
  <c r="J300" i="7"/>
  <c r="BK296" i="7"/>
  <c r="J292" i="7"/>
  <c r="J288" i="7"/>
  <c r="J259" i="7"/>
  <c r="BK238" i="7"/>
  <c r="BK229" i="7"/>
  <c r="J228" i="7"/>
  <c r="BK218" i="7"/>
  <c r="J201" i="7"/>
  <c r="BK187" i="7"/>
  <c r="J169" i="7"/>
  <c r="BK162" i="7"/>
  <c r="J155" i="7"/>
  <c r="BK325" i="6"/>
  <c r="BK323" i="6"/>
  <c r="J319" i="6"/>
  <c r="J311" i="6"/>
  <c r="BK308" i="6"/>
  <c r="BK302" i="6"/>
  <c r="BK301" i="6"/>
  <c r="J299" i="6"/>
  <c r="J294" i="6"/>
  <c r="BK287" i="6"/>
  <c r="BK281" i="6"/>
  <c r="J280" i="6"/>
  <c r="BK277" i="6"/>
  <c r="BK276" i="6"/>
  <c r="J275" i="6"/>
  <c r="J272" i="6"/>
  <c r="J264" i="6"/>
  <c r="BK262" i="6"/>
  <c r="BK261" i="6"/>
  <c r="J260" i="6"/>
  <c r="BK259" i="6"/>
  <c r="BK257" i="6"/>
  <c r="J256" i="6"/>
  <c r="BK255" i="6"/>
  <c r="J252" i="6"/>
  <c r="BK247" i="6"/>
  <c r="J243" i="6"/>
  <c r="J240" i="6"/>
  <c r="J237" i="6"/>
  <c r="J235" i="6"/>
  <c r="BK233" i="6"/>
  <c r="J232" i="6"/>
  <c r="BK231" i="6"/>
  <c r="BK227" i="6"/>
  <c r="BK226" i="6"/>
  <c r="J224" i="6"/>
  <c r="BK222" i="6"/>
  <c r="BK219" i="6"/>
  <c r="BK218" i="6"/>
  <c r="J210" i="6"/>
  <c r="J203" i="6"/>
  <c r="J200" i="6"/>
  <c r="J198" i="6"/>
  <c r="J197" i="6"/>
  <c r="BK194" i="6"/>
  <c r="J193" i="6"/>
  <c r="BK192" i="6"/>
  <c r="BK179" i="6"/>
  <c r="BK177" i="6"/>
  <c r="BK174" i="6"/>
  <c r="J170" i="6"/>
  <c r="J166" i="6"/>
  <c r="BK165" i="6"/>
  <c r="J157" i="6"/>
  <c r="BK156" i="6"/>
  <c r="BK154" i="6"/>
  <c r="J152" i="6"/>
  <c r="J150" i="6"/>
  <c r="J142" i="6"/>
  <c r="J140" i="6"/>
  <c r="BK283" i="5"/>
  <c r="J279" i="5"/>
  <c r="J276" i="5"/>
  <c r="BK274" i="5"/>
  <c r="BK272" i="5"/>
  <c r="J270" i="5"/>
  <c r="J267" i="5"/>
  <c r="BK262" i="5"/>
  <c r="BK260" i="5"/>
  <c r="J258" i="5"/>
  <c r="J245" i="5"/>
  <c r="J232" i="5"/>
  <c r="BK231" i="5"/>
  <c r="J226" i="5"/>
  <c r="J222" i="5"/>
  <c r="BK217" i="5"/>
  <c r="BK199" i="5"/>
  <c r="BK195" i="5"/>
  <c r="J192" i="5"/>
  <c r="BK183" i="5"/>
  <c r="J177" i="5"/>
  <c r="BK175" i="5"/>
  <c r="BK170" i="5"/>
  <c r="J162" i="5"/>
  <c r="BK161" i="5"/>
  <c r="J153" i="5"/>
  <c r="J148" i="5"/>
  <c r="J144" i="5"/>
  <c r="J139" i="5"/>
  <c r="J423" i="4"/>
  <c r="BK418" i="4"/>
  <c r="J418" i="4"/>
  <c r="BK416" i="4"/>
  <c r="J416" i="4"/>
  <c r="BK414" i="4"/>
  <c r="J414" i="4"/>
  <c r="J407" i="4"/>
  <c r="BK403" i="4"/>
  <c r="J401" i="4"/>
  <c r="BK399" i="4"/>
  <c r="J398" i="4"/>
  <c r="J391" i="4"/>
  <c r="J388" i="4"/>
  <c r="J385" i="4"/>
  <c r="J384" i="4"/>
  <c r="BK381" i="4"/>
  <c r="BK379" i="4"/>
  <c r="J378" i="4"/>
  <c r="BK376" i="4"/>
  <c r="BK373" i="4"/>
  <c r="BK371" i="4"/>
  <c r="J368" i="4"/>
  <c r="BK362" i="4"/>
  <c r="BK360" i="4"/>
  <c r="J354" i="4"/>
  <c r="J353" i="4"/>
  <c r="BK347" i="4"/>
  <c r="BK344" i="4"/>
  <c r="J338" i="4"/>
  <c r="BK320" i="4"/>
  <c r="BK318" i="4"/>
  <c r="J310" i="4"/>
  <c r="BK308" i="4"/>
  <c r="J299" i="4"/>
  <c r="BK293" i="4"/>
  <c r="BK289" i="4"/>
  <c r="BK286" i="4"/>
  <c r="J283" i="4"/>
  <c r="BK279" i="4"/>
  <c r="BK278" i="4"/>
  <c r="J274" i="4"/>
  <c r="BK273" i="4"/>
  <c r="J272" i="4"/>
  <c r="BK264" i="4"/>
  <c r="J261" i="4"/>
  <c r="J258" i="4"/>
  <c r="J253" i="4"/>
  <c r="BK249" i="4"/>
  <c r="J247" i="4"/>
  <c r="J242" i="4"/>
  <c r="BK235" i="4"/>
  <c r="BK219" i="4"/>
  <c r="J215" i="4"/>
  <c r="BK207" i="4"/>
  <c r="J203" i="4"/>
  <c r="J202" i="4"/>
  <c r="J192" i="4"/>
  <c r="J175" i="4"/>
  <c r="BK173" i="4"/>
  <c r="J168" i="4"/>
  <c r="BK159" i="4"/>
  <c r="BK151" i="4"/>
  <c r="J140" i="4"/>
  <c r="J137" i="4"/>
  <c r="BK315" i="3"/>
  <c r="BK314" i="3"/>
  <c r="BK310" i="3"/>
  <c r="J307" i="3"/>
  <c r="BK306" i="3"/>
  <c r="J305" i="3"/>
  <c r="BK303" i="3"/>
  <c r="J294" i="3"/>
  <c r="BK293" i="3"/>
  <c r="BK289" i="3"/>
  <c r="BK287" i="3"/>
  <c r="BK282" i="3"/>
  <c r="BK279" i="3"/>
  <c r="BK276" i="3"/>
  <c r="J271" i="3"/>
  <c r="BK261" i="3"/>
  <c r="J260" i="3"/>
  <c r="BK259" i="3"/>
  <c r="J258" i="3"/>
  <c r="J247" i="3"/>
  <c r="BK240" i="3"/>
  <c r="J238" i="3"/>
  <c r="J236" i="3"/>
  <c r="J235" i="3"/>
  <c r="BK222" i="3"/>
  <c r="BK212" i="3"/>
  <c r="BK210" i="3"/>
  <c r="J206" i="3"/>
  <c r="J205" i="3"/>
  <c r="BK204" i="3"/>
  <c r="BK199" i="3"/>
  <c r="BK193" i="3"/>
  <c r="J192" i="3"/>
  <c r="J186" i="3"/>
  <c r="BK175" i="3"/>
  <c r="J173" i="3"/>
  <c r="J165" i="3"/>
  <c r="BK163" i="3"/>
  <c r="BK162" i="3"/>
  <c r="J160" i="3"/>
  <c r="J158" i="3"/>
  <c r="BK157" i="3"/>
  <c r="J156" i="3"/>
  <c r="BK153" i="3"/>
  <c r="J152" i="3"/>
  <c r="J151" i="3"/>
  <c r="J150" i="3"/>
  <c r="J148" i="3"/>
  <c r="BK146" i="3"/>
  <c r="J145" i="3"/>
  <c r="J144" i="3"/>
  <c r="J141" i="3"/>
  <c r="J138" i="3"/>
  <c r="BK135" i="3"/>
  <c r="BK290" i="2"/>
  <c r="BK287" i="2"/>
  <c r="J285" i="2"/>
  <c r="J283" i="2"/>
  <c r="BK281" i="2"/>
  <c r="BK276" i="2"/>
  <c r="J274" i="2"/>
  <c r="J267" i="2"/>
  <c r="BK263" i="2"/>
  <c r="J262" i="2"/>
  <c r="J260" i="2"/>
  <c r="BK255" i="2"/>
  <c r="BK254" i="2"/>
  <c r="J252" i="2"/>
  <c r="BK249" i="2"/>
  <c r="BK248" i="2"/>
  <c r="BK243" i="2"/>
  <c r="BK241" i="2"/>
  <c r="J222" i="2"/>
  <c r="J218" i="2"/>
  <c r="BK216" i="2"/>
  <c r="BK214" i="2"/>
  <c r="J212" i="2"/>
  <c r="BK208" i="2"/>
  <c r="BK201" i="2"/>
  <c r="J193" i="2"/>
  <c r="BK188" i="2"/>
  <c r="J186" i="2"/>
  <c r="J180" i="2"/>
  <c r="BK176" i="2"/>
  <c r="BK175" i="2"/>
  <c r="BK169" i="2"/>
  <c r="J167" i="2"/>
  <c r="BK159" i="2"/>
  <c r="J147" i="2"/>
  <c r="J146" i="2"/>
  <c r="BK143" i="2"/>
  <c r="BK139" i="2"/>
  <c r="J130" i="2"/>
  <c r="J270" i="8"/>
  <c r="J268" i="8"/>
  <c r="BK266" i="8"/>
  <c r="BK263" i="8"/>
  <c r="J262" i="8"/>
  <c r="J261" i="8"/>
  <c r="J254" i="8"/>
  <c r="BK253" i="8"/>
  <c r="J252" i="8"/>
  <c r="BK251" i="8"/>
  <c r="J249" i="8"/>
  <c r="J246" i="8"/>
  <c r="BK245" i="8"/>
  <c r="BK243" i="8"/>
  <c r="BK242" i="8"/>
  <c r="BK240" i="8"/>
  <c r="J238" i="8"/>
  <c r="BK237" i="8"/>
  <c r="J235" i="8"/>
  <c r="BK223" i="8"/>
  <c r="J222" i="8"/>
  <c r="J221" i="8"/>
  <c r="J220" i="8"/>
  <c r="J219" i="8"/>
  <c r="BK214" i="8"/>
  <c r="BK208" i="8"/>
  <c r="BK201" i="8"/>
  <c r="BK199" i="8"/>
  <c r="BK197" i="8"/>
  <c r="J195" i="8"/>
  <c r="BK194" i="8"/>
  <c r="BK192" i="8"/>
  <c r="J191" i="8"/>
  <c r="J188" i="8"/>
  <c r="J186" i="8"/>
  <c r="BK184" i="8"/>
  <c r="BK183" i="8"/>
  <c r="BK181" i="8"/>
  <c r="BK167" i="8"/>
  <c r="BK166" i="8"/>
  <c r="J157" i="8"/>
  <c r="J155" i="8"/>
  <c r="BK702" i="7"/>
  <c r="J694" i="7"/>
  <c r="BK688" i="7"/>
  <c r="J685" i="7"/>
  <c r="BK673" i="7"/>
  <c r="J672" i="7"/>
  <c r="BK669" i="7"/>
  <c r="J669" i="7"/>
  <c r="BK668" i="7"/>
  <c r="J668" i="7"/>
  <c r="BK663" i="7"/>
  <c r="J637" i="7"/>
  <c r="J629" i="7"/>
  <c r="J624" i="7"/>
  <c r="BK622" i="7"/>
  <c r="BK621" i="7"/>
  <c r="J616" i="7"/>
  <c r="BK608" i="7"/>
  <c r="BK607" i="7"/>
  <c r="J593" i="7"/>
  <c r="J592" i="7"/>
  <c r="BK584" i="7"/>
  <c r="J565" i="7"/>
  <c r="BK558" i="7"/>
  <c r="BK547" i="7"/>
  <c r="J545" i="7"/>
  <c r="BK535" i="7"/>
  <c r="BK534" i="7"/>
  <c r="J534" i="7"/>
  <c r="J533" i="7"/>
  <c r="BK531" i="7"/>
  <c r="J530" i="7"/>
  <c r="BK529" i="7"/>
  <c r="BK526" i="7"/>
  <c r="BK525" i="7"/>
  <c r="BK519" i="7"/>
  <c r="J517" i="7"/>
  <c r="J511" i="7"/>
  <c r="J509" i="7"/>
  <c r="J504" i="7"/>
  <c r="J503" i="7"/>
  <c r="J498" i="7"/>
  <c r="J496" i="7"/>
  <c r="BK486" i="7"/>
  <c r="J485" i="7"/>
  <c r="BK484" i="7"/>
  <c r="J481" i="7"/>
  <c r="BK479" i="7"/>
  <c r="BK477" i="7"/>
  <c r="J471" i="7"/>
  <c r="J469" i="7"/>
  <c r="J464" i="7"/>
  <c r="J457" i="7"/>
  <c r="BK455" i="7"/>
  <c r="BK452" i="7"/>
  <c r="J451" i="7"/>
  <c r="J450" i="7"/>
  <c r="BK448" i="7"/>
  <c r="J442" i="7"/>
  <c r="J440" i="7"/>
  <c r="J438" i="7"/>
  <c r="J432" i="7"/>
  <c r="BK430" i="7"/>
  <c r="J427" i="7"/>
  <c r="J424" i="7"/>
  <c r="J418" i="7"/>
  <c r="BK415" i="7"/>
  <c r="BK414" i="7"/>
  <c r="BK411" i="7"/>
  <c r="BK409" i="7"/>
  <c r="BK408" i="7"/>
  <c r="BK405" i="7"/>
  <c r="J400" i="7"/>
  <c r="BK399" i="7"/>
  <c r="J398" i="7"/>
  <c r="J392" i="7"/>
  <c r="J391" i="7"/>
  <c r="BK384" i="7"/>
  <c r="BK383" i="7"/>
  <c r="J382" i="7"/>
  <c r="J379" i="7"/>
  <c r="J378" i="7"/>
  <c r="J368" i="7"/>
  <c r="J365" i="7"/>
  <c r="BK362" i="7"/>
  <c r="BK357" i="7"/>
  <c r="J355" i="7"/>
  <c r="J331" i="7"/>
  <c r="J326" i="7"/>
  <c r="J325" i="7"/>
  <c r="J322" i="7"/>
  <c r="BK320" i="7"/>
  <c r="J317" i="7"/>
  <c r="J314" i="7"/>
  <c r="BK309" i="7"/>
  <c r="BK308" i="7"/>
  <c r="BK306" i="7"/>
  <c r="J305" i="7"/>
  <c r="BK302" i="7"/>
  <c r="BK300" i="7"/>
  <c r="BK298" i="7"/>
  <c r="J296" i="7"/>
  <c r="BK288" i="7"/>
  <c r="J287" i="7"/>
  <c r="J286" i="7"/>
  <c r="BK280" i="7"/>
  <c r="BK268" i="7"/>
  <c r="BK259" i="7"/>
  <c r="J248" i="7"/>
  <c r="BK228" i="7"/>
  <c r="J218" i="7"/>
  <c r="BK213" i="7"/>
  <c r="J187" i="7"/>
  <c r="BK161" i="7"/>
  <c r="BK160" i="7"/>
  <c r="BK156" i="7"/>
  <c r="BK151" i="7"/>
  <c r="BK327" i="6"/>
  <c r="J327" i="6"/>
  <c r="J316" i="6"/>
  <c r="BK311" i="6"/>
  <c r="J309" i="6"/>
  <c r="J308" i="6"/>
  <c r="BK304" i="6"/>
  <c r="J302" i="6"/>
  <c r="J301" i="6"/>
  <c r="J297" i="6"/>
  <c r="J296" i="6"/>
  <c r="J291" i="6"/>
  <c r="J290" i="6"/>
  <c r="BK286" i="6"/>
  <c r="J284" i="6"/>
  <c r="BK283" i="6"/>
  <c r="BK282" i="6"/>
  <c r="BK279" i="6"/>
  <c r="BK278" i="6"/>
  <c r="J276" i="6"/>
  <c r="BK274" i="6"/>
  <c r="J273" i="6"/>
  <c r="BK270" i="6"/>
  <c r="J268" i="6"/>
  <c r="J266" i="6"/>
  <c r="BK265" i="6"/>
  <c r="BK264" i="6"/>
  <c r="J263" i="6"/>
  <c r="BK260" i="6"/>
  <c r="J259" i="6"/>
  <c r="BK256" i="6"/>
  <c r="J255" i="6"/>
  <c r="J254" i="6"/>
  <c r="BK250" i="6"/>
  <c r="J248" i="6"/>
  <c r="J247" i="6"/>
  <c r="BK246" i="6"/>
  <c r="BK245" i="6"/>
  <c r="BK242" i="6"/>
  <c r="BK238" i="6"/>
  <c r="BK232" i="6"/>
  <c r="J229" i="6"/>
  <c r="J227" i="6"/>
  <c r="BK224" i="6"/>
  <c r="J221" i="6"/>
  <c r="J215" i="6"/>
  <c r="BK213" i="6"/>
  <c r="J206" i="6"/>
  <c r="BK202" i="6"/>
  <c r="J196" i="6"/>
  <c r="J194" i="6"/>
  <c r="J192" i="6"/>
  <c r="BK191" i="6"/>
  <c r="J188" i="6"/>
  <c r="J186" i="6"/>
  <c r="J180" i="6"/>
  <c r="J179" i="6"/>
  <c r="BK176" i="6"/>
  <c r="BK157" i="6"/>
  <c r="J156" i="6"/>
  <c r="J148" i="6"/>
  <c r="J143" i="6"/>
  <c r="BK142" i="6"/>
  <c r="BK284" i="5"/>
  <c r="J284" i="5"/>
  <c r="J283" i="5"/>
  <c r="J280" i="5"/>
  <c r="BK267" i="5"/>
  <c r="J264" i="5"/>
  <c r="J261" i="5"/>
  <c r="J260" i="5"/>
  <c r="BK258" i="5"/>
  <c r="J257" i="5"/>
  <c r="J255" i="5"/>
  <c r="J250" i="5"/>
  <c r="BK236" i="5"/>
  <c r="BK225" i="5"/>
  <c r="J221" i="5"/>
  <c r="BK220" i="5"/>
  <c r="BK218" i="5"/>
  <c r="BK215" i="5"/>
  <c r="J211" i="5"/>
  <c r="J208" i="5"/>
  <c r="BK200" i="5"/>
  <c r="J199" i="5"/>
  <c r="J197" i="5"/>
  <c r="J187" i="5"/>
  <c r="J185" i="5"/>
  <c r="J179" i="5"/>
  <c r="BK160" i="5"/>
  <c r="BK159" i="5"/>
  <c r="BK157" i="5"/>
  <c r="BK148" i="5"/>
  <c r="J146" i="5"/>
  <c r="J136" i="5"/>
  <c r="BK423" i="4"/>
  <c r="J420" i="4"/>
  <c r="BK412" i="4"/>
  <c r="BK407" i="4"/>
  <c r="J399" i="4"/>
  <c r="J396" i="4"/>
  <c r="BK393" i="4"/>
  <c r="BK390" i="4"/>
  <c r="BK384" i="4"/>
  <c r="BK382" i="4"/>
  <c r="J381" i="4"/>
  <c r="J379" i="4"/>
  <c r="BK369" i="4"/>
  <c r="BK357" i="4"/>
  <c r="BK354" i="4"/>
  <c r="J350" i="4"/>
  <c r="BK348" i="4"/>
  <c r="J347" i="4"/>
  <c r="J344" i="4"/>
  <c r="BK341" i="4"/>
  <c r="BK338" i="4"/>
  <c r="BK336" i="4"/>
  <c r="J316" i="4"/>
  <c r="J314" i="4"/>
  <c r="J312" i="4"/>
  <c r="J308" i="4"/>
  <c r="J302" i="4"/>
  <c r="BK300" i="4"/>
  <c r="BK295" i="4"/>
  <c r="J292" i="4"/>
  <c r="J290" i="4"/>
  <c r="BK285" i="4"/>
  <c r="J281" i="4"/>
  <c r="J279" i="4"/>
  <c r="BK272" i="4"/>
  <c r="J269" i="4"/>
  <c r="J264" i="4"/>
  <c r="J259" i="4"/>
  <c r="BK253" i="4"/>
  <c r="J251" i="4"/>
  <c r="BK242" i="4"/>
  <c r="J241" i="4"/>
  <c r="J218" i="4"/>
  <c r="BK214" i="4"/>
  <c r="J212" i="4"/>
  <c r="J207" i="4"/>
  <c r="BK206" i="4"/>
  <c r="J205" i="4"/>
  <c r="J193" i="4"/>
  <c r="BK180" i="4"/>
  <c r="BK176" i="4"/>
  <c r="BK168" i="4"/>
  <c r="J156" i="4"/>
  <c r="J315" i="3"/>
  <c r="J306" i="3"/>
  <c r="BK302" i="3"/>
  <c r="J296" i="3"/>
  <c r="J293" i="3"/>
  <c r="BK291" i="3"/>
  <c r="BK280" i="3"/>
  <c r="J279" i="3"/>
  <c r="BK271" i="3"/>
  <c r="J270" i="3"/>
  <c r="BK260" i="3"/>
  <c r="J257" i="3"/>
  <c r="J255" i="3"/>
  <c r="J254" i="3"/>
  <c r="BK252" i="3"/>
  <c r="BK245" i="3"/>
  <c r="BK235" i="3"/>
  <c r="BK232" i="3"/>
  <c r="J220" i="3"/>
  <c r="J216" i="3"/>
  <c r="BK214" i="3"/>
  <c r="BK206" i="3"/>
  <c r="J204" i="3"/>
  <c r="J196" i="3"/>
  <c r="J183" i="3"/>
  <c r="J176" i="3"/>
  <c r="J171" i="3"/>
  <c r="J168" i="3"/>
  <c r="J164" i="3"/>
  <c r="J162" i="3"/>
  <c r="BK156" i="3"/>
  <c r="J153" i="3"/>
  <c r="BK150" i="3"/>
  <c r="BK148" i="3"/>
  <c r="BK144" i="3"/>
  <c r="BK141" i="3"/>
  <c r="BK138" i="3"/>
  <c r="J135" i="3"/>
  <c r="BK291" i="2"/>
  <c r="BK272" i="2"/>
  <c r="BK267" i="2"/>
  <c r="J265" i="2"/>
  <c r="BK262" i="2"/>
  <c r="BK260" i="2"/>
  <c r="BK251" i="2"/>
  <c r="J243" i="2"/>
  <c r="BK234" i="2"/>
  <c r="J232" i="2"/>
  <c r="J228" i="2"/>
  <c r="BK220" i="2"/>
  <c r="J216" i="2"/>
  <c r="BK212" i="2"/>
  <c r="BK206" i="2"/>
  <c r="BK204" i="2"/>
  <c r="BK186" i="2"/>
  <c r="BK180" i="2"/>
  <c r="J169" i="2"/>
  <c r="J162" i="2"/>
  <c r="BK160" i="2"/>
  <c r="J158" i="2"/>
  <c r="J155" i="2"/>
  <c r="BK152" i="2"/>
  <c r="BK151" i="2"/>
  <c r="J149" i="2"/>
  <c r="BK145" i="2"/>
  <c r="J143" i="2"/>
  <c r="AS94" i="1"/>
  <c r="J264" i="8"/>
  <c r="BK262" i="8"/>
  <c r="J260" i="8"/>
  <c r="BK257" i="8"/>
  <c r="J255" i="8"/>
  <c r="J251" i="8"/>
  <c r="J248" i="8"/>
  <c r="BK246" i="8"/>
  <c r="J245" i="8"/>
  <c r="BK238" i="8"/>
  <c r="BK235" i="8"/>
  <c r="BK233" i="8"/>
  <c r="BK231" i="8"/>
  <c r="BK230" i="8"/>
  <c r="J229" i="8"/>
  <c r="BK228" i="8"/>
  <c r="BK226" i="8"/>
  <c r="BK224" i="8"/>
  <c r="BK220" i="8"/>
  <c r="J217" i="8"/>
  <c r="J213" i="8"/>
  <c r="BK212" i="8"/>
  <c r="J205" i="8"/>
  <c r="BK204" i="8"/>
  <c r="J202" i="8"/>
  <c r="J199" i="8"/>
  <c r="J197" i="8"/>
  <c r="J192" i="8"/>
  <c r="BK191" i="8"/>
  <c r="BK190" i="8"/>
  <c r="BK186" i="8"/>
  <c r="BK182" i="8"/>
  <c r="J181" i="8"/>
  <c r="J169" i="8"/>
  <c r="J165" i="8"/>
  <c r="BK163" i="8"/>
  <c r="BK161" i="8"/>
  <c r="BK701" i="7"/>
  <c r="BK694" i="7"/>
  <c r="J692" i="7"/>
  <c r="J688" i="7"/>
  <c r="BK687" i="7"/>
  <c r="J686" i="7"/>
  <c r="BK685" i="7"/>
  <c r="BK680" i="7"/>
  <c r="J675" i="7"/>
  <c r="BK666" i="7"/>
  <c r="BK664" i="7"/>
  <c r="J663" i="7"/>
  <c r="BK662" i="7"/>
  <c r="BK659" i="7"/>
  <c r="J650" i="7"/>
  <c r="BK629" i="7"/>
  <c r="BK623" i="7"/>
  <c r="J622" i="7"/>
  <c r="BK620" i="7"/>
  <c r="BK616" i="7"/>
  <c r="BK592" i="7"/>
  <c r="J581" i="7"/>
  <c r="J574" i="7"/>
  <c r="J573" i="7"/>
  <c r="J558" i="7"/>
  <c r="BK549" i="7"/>
  <c r="BK545" i="7"/>
  <c r="BK537" i="7"/>
  <c r="J532" i="7"/>
  <c r="BK523" i="7"/>
  <c r="J519" i="7"/>
  <c r="BK518" i="7"/>
  <c r="J516" i="7"/>
  <c r="J489" i="7"/>
  <c r="BK487" i="7"/>
  <c r="J484" i="7"/>
  <c r="BK482" i="7"/>
  <c r="BK481" i="7"/>
  <c r="J477" i="7"/>
  <c r="J475" i="7"/>
  <c r="BK469" i="7"/>
  <c r="J456" i="7"/>
  <c r="J452" i="7"/>
  <c r="BK451" i="7"/>
  <c r="BK449" i="7"/>
  <c r="BK446" i="7"/>
  <c r="BK443" i="7"/>
  <c r="BK442" i="7"/>
  <c r="BK440" i="7"/>
  <c r="J437" i="7"/>
  <c r="BK435" i="7"/>
  <c r="BK434" i="7"/>
  <c r="BK429" i="7"/>
  <c r="J428" i="7"/>
  <c r="BK426" i="7"/>
  <c r="J423" i="7"/>
  <c r="BK418" i="7"/>
  <c r="J416" i="7"/>
  <c r="J415" i="7"/>
  <c r="J413" i="7"/>
  <c r="BK412" i="7"/>
  <c r="J409" i="7"/>
  <c r="BK407" i="7"/>
  <c r="BK406" i="7"/>
  <c r="J403" i="7"/>
  <c r="BK402" i="7"/>
  <c r="J401" i="7"/>
  <c r="BK400" i="7"/>
  <c r="J399" i="7"/>
  <c r="J396" i="7"/>
  <c r="J394" i="7"/>
  <c r="BK393" i="7"/>
  <c r="BK391" i="7"/>
  <c r="J384" i="7"/>
  <c r="J383" i="7"/>
  <c r="BK378" i="7"/>
  <c r="BK376" i="7"/>
  <c r="BK371" i="7"/>
  <c r="BK367" i="7"/>
  <c r="BK363" i="7"/>
  <c r="J360" i="7"/>
  <c r="J358" i="7"/>
  <c r="J354" i="7"/>
  <c r="J351" i="7"/>
  <c r="J346" i="7"/>
  <c r="J333" i="7"/>
  <c r="BK331" i="7"/>
  <c r="J329" i="7"/>
  <c r="BK326" i="7"/>
  <c r="BK323" i="7"/>
  <c r="BK317" i="7"/>
  <c r="BK315" i="7"/>
  <c r="J313" i="7"/>
  <c r="J310" i="7"/>
  <c r="J298" i="7"/>
  <c r="BK292" i="7"/>
  <c r="BK290" i="7"/>
  <c r="BK286" i="7"/>
  <c r="J280" i="7"/>
  <c r="J269" i="7"/>
  <c r="J268" i="7"/>
  <c r="J249" i="7"/>
  <c r="J238" i="7"/>
  <c r="J223" i="7"/>
  <c r="J221" i="7"/>
  <c r="J213" i="7"/>
  <c r="BK201" i="7"/>
  <c r="BK199" i="7"/>
  <c r="J197" i="7"/>
  <c r="J172" i="7"/>
  <c r="BK164" i="7"/>
  <c r="BK158" i="7"/>
  <c r="BK155" i="7"/>
  <c r="J151" i="7"/>
  <c r="J323" i="6"/>
  <c r="J321" i="6"/>
  <c r="BK319" i="6"/>
  <c r="J317" i="6"/>
  <c r="J313" i="6"/>
  <c r="J305" i="6"/>
  <c r="J304" i="6"/>
  <c r="J298" i="6"/>
  <c r="BK297" i="6"/>
  <c r="BK294" i="6"/>
  <c r="J293" i="6"/>
  <c r="BK291" i="6"/>
  <c r="BK288" i="6"/>
  <c r="J287" i="6"/>
  <c r="J286" i="6"/>
  <c r="J283" i="6"/>
  <c r="BK280" i="6"/>
  <c r="J279" i="6"/>
  <c r="BK275" i="6"/>
  <c r="J274" i="6"/>
  <c r="BK273" i="6"/>
  <c r="BK272" i="6"/>
  <c r="BK268" i="6"/>
  <c r="J265" i="6"/>
  <c r="BK263" i="6"/>
  <c r="J253" i="6"/>
  <c r="BK252" i="6"/>
  <c r="J242" i="6"/>
  <c r="BK240" i="6"/>
  <c r="BK237" i="6"/>
  <c r="J222" i="6"/>
  <c r="J219" i="6"/>
  <c r="BK215" i="6"/>
  <c r="J213" i="6"/>
  <c r="BK210" i="6"/>
  <c r="BK209" i="6"/>
  <c r="BK200" i="6"/>
  <c r="J191" i="6"/>
  <c r="BK190" i="6"/>
  <c r="BK188" i="6"/>
  <c r="BK186" i="6"/>
  <c r="J185" i="6"/>
  <c r="J177" i="6"/>
  <c r="J174" i="6"/>
  <c r="J171" i="6"/>
  <c r="BK170" i="6"/>
  <c r="J168" i="6"/>
  <c r="J165" i="6"/>
  <c r="BK163" i="6"/>
  <c r="J161" i="6"/>
  <c r="J154" i="6"/>
  <c r="BK152" i="6"/>
  <c r="BK150" i="6"/>
  <c r="BK146" i="6"/>
  <c r="BK281" i="5"/>
  <c r="BK279" i="5"/>
  <c r="BK277" i="5"/>
  <c r="J262" i="5"/>
  <c r="BK261" i="5"/>
  <c r="BK255" i="5"/>
  <c r="J253" i="5"/>
  <c r="BK251" i="5"/>
  <c r="BK250" i="5"/>
  <c r="BK241" i="5"/>
  <c r="J236" i="5"/>
  <c r="J234" i="5"/>
  <c r="BK233" i="5"/>
  <c r="BK232" i="5"/>
  <c r="BK228" i="5"/>
  <c r="BK227" i="5"/>
  <c r="J225" i="5"/>
  <c r="BK223" i="5"/>
  <c r="BK221" i="5"/>
  <c r="J218" i="5"/>
  <c r="J217" i="5"/>
  <c r="BK208" i="5"/>
  <c r="J206" i="5"/>
  <c r="BK187" i="5"/>
  <c r="J183" i="5"/>
  <c r="BK177" i="5"/>
  <c r="J175" i="5"/>
  <c r="J173" i="5"/>
  <c r="J168" i="5"/>
  <c r="J164" i="5"/>
  <c r="J161" i="5"/>
  <c r="J160" i="5"/>
  <c r="J157" i="5"/>
  <c r="J155" i="5"/>
  <c r="BK136" i="5"/>
  <c r="BK133" i="5"/>
  <c r="BK422" i="4"/>
  <c r="J412" i="4"/>
  <c r="J410" i="4"/>
  <c r="BK408" i="4"/>
  <c r="J403" i="4"/>
  <c r="J400" i="4"/>
  <c r="J395" i="4"/>
  <c r="BK394" i="4"/>
  <c r="J393" i="4"/>
  <c r="J390" i="4"/>
  <c r="BK388" i="4"/>
  <c r="BK385" i="4"/>
  <c r="J382" i="4"/>
  <c r="BK378" i="4"/>
  <c r="J376" i="4"/>
  <c r="BK374" i="4"/>
  <c r="J371" i="4"/>
  <c r="J369" i="4"/>
  <c r="J362" i="4"/>
  <c r="J361" i="4"/>
  <c r="J360" i="4"/>
  <c r="BK333" i="4"/>
  <c r="BK330" i="4"/>
  <c r="J327" i="4"/>
  <c r="J318" i="4"/>
  <c r="BK316" i="4"/>
  <c r="BK310" i="4"/>
  <c r="BK302" i="4"/>
  <c r="J296" i="4"/>
  <c r="BK292" i="4"/>
  <c r="J291" i="4"/>
  <c r="BK290" i="4"/>
  <c r="J289" i="4"/>
  <c r="J285" i="4"/>
  <c r="BK280" i="4"/>
  <c r="J278" i="4"/>
  <c r="J277" i="4"/>
  <c r="BK269" i="4"/>
  <c r="J266" i="4"/>
  <c r="J265" i="4"/>
  <c r="BK261" i="4"/>
  <c r="BK259" i="4"/>
  <c r="BK257" i="4"/>
  <c r="J254" i="4"/>
  <c r="BK251" i="4"/>
  <c r="J249" i="4"/>
  <c r="BK241" i="4"/>
  <c r="BK239" i="4"/>
  <c r="J235" i="4"/>
  <c r="J229" i="4"/>
  <c r="BK227" i="4"/>
  <c r="J219" i="4"/>
  <c r="BK218" i="4"/>
  <c r="BK216" i="4"/>
  <c r="BK215" i="4"/>
  <c r="J206" i="4"/>
  <c r="BK203" i="4"/>
  <c r="BK202" i="4"/>
  <c r="BK198" i="4"/>
  <c r="BK194" i="4"/>
  <c r="BK193" i="4"/>
  <c r="BK192" i="4"/>
  <c r="BK190" i="4"/>
  <c r="J188" i="4"/>
  <c r="BK186" i="4"/>
  <c r="BK178" i="4"/>
  <c r="BK177" i="4"/>
  <c r="J176" i="4"/>
  <c r="BK175" i="4"/>
  <c r="J159" i="4"/>
  <c r="BK156" i="4"/>
  <c r="J151" i="4"/>
  <c r="BK140" i="4"/>
  <c r="BK137" i="4"/>
  <c r="BK317" i="3"/>
  <c r="J317" i="3"/>
  <c r="BK316" i="3"/>
  <c r="J316" i="3"/>
  <c r="J314" i="3"/>
  <c r="J311" i="3"/>
  <c r="J310" i="3"/>
  <c r="BK307" i="3"/>
  <c r="J302" i="3"/>
  <c r="BK296" i="3"/>
  <c r="BK294" i="3"/>
  <c r="J287" i="3"/>
  <c r="J282" i="3"/>
  <c r="BK278" i="3"/>
  <c r="BK270" i="3"/>
  <c r="BK265" i="3"/>
  <c r="J263" i="3"/>
  <c r="J248" i="3"/>
  <c r="BK247" i="3"/>
  <c r="J245" i="3"/>
  <c r="J241" i="3"/>
  <c r="BK236" i="3"/>
  <c r="J233" i="3"/>
  <c r="BK228" i="3"/>
  <c r="BK226" i="3"/>
  <c r="J224" i="3"/>
  <c r="BK220" i="3"/>
  <c r="BK216" i="3"/>
  <c r="J210" i="3"/>
  <c r="BK195" i="3"/>
  <c r="BK179" i="3"/>
  <c r="BK176" i="3"/>
  <c r="J175" i="3"/>
  <c r="BK171" i="3"/>
  <c r="BK165" i="3"/>
  <c r="BK164" i="3"/>
  <c r="J163" i="3"/>
  <c r="BK158" i="3"/>
  <c r="J157" i="3"/>
  <c r="BK152" i="3"/>
  <c r="BK147" i="3"/>
  <c r="BK299" i="2"/>
  <c r="J299" i="2"/>
  <c r="BK297" i="2"/>
  <c r="J297" i="2"/>
  <c r="BK295" i="2"/>
  <c r="J294" i="2"/>
  <c r="J292" i="2"/>
  <c r="J291" i="2"/>
  <c r="BK288" i="2"/>
  <c r="BK283" i="2"/>
  <c r="J276" i="2"/>
  <c r="BK274" i="2"/>
  <c r="J270" i="2"/>
  <c r="J263" i="2"/>
  <c r="J254" i="2"/>
  <c r="J251" i="2"/>
  <c r="J249" i="2"/>
  <c r="J248" i="2"/>
  <c r="BK232" i="2"/>
  <c r="BK228" i="2"/>
  <c r="J226" i="2"/>
  <c r="J220" i="2"/>
  <c r="J206" i="2"/>
  <c r="BK202" i="2"/>
  <c r="J201" i="2"/>
  <c r="BK194" i="2"/>
  <c r="BK193" i="2"/>
  <c r="BK167" i="2"/>
  <c r="J160" i="2"/>
  <c r="J159" i="2"/>
  <c r="BK158" i="2"/>
  <c r="BK153" i="2"/>
  <c r="J152" i="2"/>
  <c r="J151" i="2"/>
  <c r="BK149" i="2"/>
  <c r="BK147" i="2"/>
  <c r="BK146" i="2"/>
  <c r="J145" i="2"/>
  <c r="J141" i="2"/>
  <c r="J139" i="2"/>
  <c r="BK137" i="2"/>
  <c r="J136" i="2"/>
  <c r="J134" i="2"/>
  <c r="BK130" i="2"/>
  <c r="BK281" i="8"/>
  <c r="J281" i="8"/>
  <c r="BK279" i="8"/>
  <c r="J277" i="8"/>
  <c r="J275" i="8"/>
  <c r="J273" i="8"/>
  <c r="BK271" i="8"/>
  <c r="BK264" i="8"/>
  <c r="BK261" i="8"/>
  <c r="BK260" i="8"/>
  <c r="BK258" i="8"/>
  <c r="BK255" i="8"/>
  <c r="BK254" i="8"/>
  <c r="J253" i="8"/>
  <c r="BK248" i="8"/>
  <c r="J240" i="8"/>
  <c r="J237" i="8"/>
  <c r="J230" i="8"/>
  <c r="J227" i="8"/>
  <c r="J223" i="8"/>
  <c r="J212" i="8"/>
  <c r="BK210" i="8"/>
  <c r="J208" i="8"/>
  <c r="J204" i="8"/>
  <c r="BK202" i="8"/>
  <c r="J201" i="8"/>
  <c r="BK193" i="8"/>
  <c r="BK188" i="8"/>
  <c r="J184" i="8"/>
  <c r="J168" i="8"/>
  <c r="BK165" i="8"/>
  <c r="BK159" i="8"/>
  <c r="BK157" i="8"/>
  <c r="BK709" i="7"/>
  <c r="J709" i="7"/>
  <c r="BK707" i="7"/>
  <c r="J707" i="7"/>
  <c r="BK706" i="7"/>
  <c r="J706" i="7"/>
  <c r="BK704" i="7"/>
  <c r="J704" i="7"/>
  <c r="BK703" i="7"/>
  <c r="J703" i="7"/>
  <c r="J702" i="7"/>
  <c r="J701" i="7"/>
  <c r="BK692" i="7"/>
  <c r="J687" i="7"/>
  <c r="BK679" i="7"/>
  <c r="BK677" i="7"/>
  <c r="BK675" i="7"/>
  <c r="J673" i="7"/>
  <c r="J662" i="7"/>
  <c r="J660" i="7"/>
  <c r="J659" i="7"/>
  <c r="BK650" i="7"/>
  <c r="BK638" i="7"/>
  <c r="BK637" i="7"/>
  <c r="BK624" i="7"/>
  <c r="J623" i="7"/>
  <c r="J621" i="7"/>
  <c r="J620" i="7"/>
  <c r="J608" i="7"/>
  <c r="J595" i="7"/>
  <c r="BK590" i="7"/>
  <c r="BK581" i="7"/>
  <c r="BK568" i="7"/>
  <c r="J549" i="7"/>
  <c r="J547" i="7"/>
  <c r="J537" i="7"/>
  <c r="J535" i="7"/>
  <c r="BK533" i="7"/>
  <c r="BK530" i="7"/>
  <c r="J529" i="7"/>
  <c r="J526" i="7"/>
  <c r="BK521" i="7"/>
  <c r="J518" i="7"/>
  <c r="BK516" i="7"/>
  <c r="BK511" i="7"/>
  <c r="BK509" i="7"/>
  <c r="BK504" i="7"/>
  <c r="BK489" i="7"/>
  <c r="J487" i="7"/>
  <c r="BK485" i="7"/>
  <c r="J482" i="7"/>
  <c r="J479" i="7"/>
  <c r="BK475" i="7"/>
  <c r="BK471" i="7"/>
  <c r="BK457" i="7"/>
  <c r="BK456" i="7"/>
  <c r="J453" i="7"/>
  <c r="BK450" i="7"/>
  <c r="J448" i="7"/>
  <c r="J446" i="7"/>
  <c r="BK444" i="7"/>
  <c r="J443" i="7"/>
  <c r="BK438" i="7"/>
  <c r="BK437" i="7"/>
  <c r="J435" i="7"/>
  <c r="J434" i="7"/>
  <c r="BK433" i="7"/>
  <c r="BK428" i="7"/>
  <c r="BK427" i="7"/>
  <c r="J425" i="7"/>
  <c r="BK413" i="7"/>
  <c r="J412" i="7"/>
  <c r="J411" i="7"/>
  <c r="J406" i="7"/>
  <c r="J405" i="7"/>
  <c r="BK401" i="7"/>
  <c r="BK398" i="7"/>
  <c r="BK395" i="7"/>
  <c r="J389" i="7"/>
  <c r="BK386" i="7"/>
  <c r="J376" i="7"/>
  <c r="J374" i="7"/>
  <c r="J367" i="7"/>
  <c r="BK365" i="7"/>
  <c r="J362" i="7"/>
  <c r="BK360" i="7"/>
  <c r="J357" i="7"/>
  <c r="BK351" i="7"/>
  <c r="BK349" i="7"/>
  <c r="J337" i="7"/>
  <c r="J335" i="7"/>
  <c r="BK333" i="7"/>
  <c r="J323" i="7"/>
  <c r="BK322" i="7"/>
  <c r="J320" i="7"/>
  <c r="BK314" i="7"/>
  <c r="J309" i="7"/>
  <c r="J308" i="7"/>
  <c r="J306" i="7"/>
  <c r="J303" i="7"/>
  <c r="J290" i="7"/>
  <c r="BK287" i="7"/>
  <c r="BK269" i="7"/>
  <c r="BK249" i="7"/>
  <c r="BK248" i="7"/>
  <c r="J229" i="7"/>
  <c r="BK223" i="7"/>
  <c r="BK221" i="7"/>
  <c r="J199" i="7"/>
  <c r="BK197" i="7"/>
  <c r="BK186" i="7"/>
  <c r="J186" i="7"/>
  <c r="BK172" i="7"/>
  <c r="BK169" i="7"/>
  <c r="J164" i="7"/>
  <c r="J162" i="7"/>
  <c r="J161" i="7"/>
  <c r="J160" i="7"/>
  <c r="J158" i="7"/>
  <c r="J156" i="7"/>
  <c r="J325" i="6"/>
  <c r="BK321" i="6"/>
  <c r="BK317" i="6"/>
  <c r="BK316" i="6"/>
  <c r="BK313" i="6"/>
  <c r="BK309" i="6"/>
  <c r="BK305" i="6"/>
  <c r="BK299" i="6"/>
  <c r="BK298" i="6"/>
  <c r="BK296" i="6"/>
  <c r="BK293" i="6"/>
  <c r="BK290" i="6"/>
  <c r="J288" i="6"/>
  <c r="BK284" i="6"/>
  <c r="J282" i="6"/>
  <c r="J281" i="6"/>
  <c r="J278" i="6"/>
  <c r="J277" i="6"/>
  <c r="J270" i="6"/>
  <c r="BK266" i="6"/>
  <c r="J262" i="6"/>
  <c r="J261" i="6"/>
  <c r="J257" i="6"/>
  <c r="BK254" i="6"/>
  <c r="BK253" i="6"/>
  <c r="J250" i="6"/>
  <c r="BK248" i="6"/>
  <c r="J246" i="6"/>
  <c r="J245" i="6"/>
  <c r="BK243" i="6"/>
  <c r="J238" i="6"/>
  <c r="BK235" i="6"/>
  <c r="J233" i="6"/>
  <c r="J231" i="6"/>
  <c r="BK229" i="6"/>
  <c r="J226" i="6"/>
  <c r="BK221" i="6"/>
  <c r="J218" i="6"/>
  <c r="J209" i="6"/>
  <c r="BK206" i="6"/>
  <c r="BK203" i="6"/>
  <c r="J202" i="6"/>
  <c r="BK198" i="6"/>
  <c r="BK197" i="6"/>
  <c r="BK196" i="6"/>
  <c r="BK193" i="6"/>
  <c r="J190" i="6"/>
  <c r="BK185" i="6"/>
  <c r="BK180" i="6"/>
  <c r="J176" i="6"/>
  <c r="BK171" i="6"/>
  <c r="BK168" i="6"/>
  <c r="BK166" i="6"/>
  <c r="J163" i="6"/>
  <c r="BK161" i="6"/>
  <c r="BK148" i="6"/>
  <c r="J146" i="6"/>
  <c r="BK143" i="6"/>
  <c r="BK140" i="6"/>
  <c r="J281" i="5"/>
  <c r="BK280" i="5"/>
  <c r="J277" i="5"/>
  <c r="BK276" i="5"/>
  <c r="J274" i="5"/>
  <c r="J272" i="5"/>
  <c r="BK270" i="5"/>
  <c r="BK264" i="5"/>
  <c r="BK257" i="5"/>
  <c r="BK253" i="5"/>
  <c r="J251" i="5"/>
  <c r="BK245" i="5"/>
  <c r="J241" i="5"/>
  <c r="BK234" i="5"/>
  <c r="J233" i="5"/>
  <c r="J231" i="5"/>
  <c r="J228" i="5"/>
  <c r="J227" i="5"/>
  <c r="BK226" i="5"/>
  <c r="J223" i="5"/>
  <c r="BK222" i="5"/>
  <c r="J220" i="5"/>
  <c r="J215" i="5"/>
  <c r="BK211" i="5"/>
  <c r="BK206" i="5"/>
  <c r="J200" i="5"/>
  <c r="BK197" i="5"/>
  <c r="J195" i="5"/>
  <c r="BK192" i="5"/>
  <c r="BK185" i="5"/>
  <c r="BK179" i="5"/>
  <c r="BK173" i="5"/>
  <c r="J170" i="5"/>
  <c r="BK168" i="5"/>
  <c r="BK164" i="5"/>
  <c r="BK162" i="5"/>
  <c r="J159" i="5"/>
  <c r="BK155" i="5"/>
  <c r="BK153" i="5"/>
  <c r="BK146" i="5"/>
  <c r="BK144" i="5"/>
  <c r="BK139" i="5"/>
  <c r="J133" i="5"/>
  <c r="J422" i="4"/>
  <c r="BK420" i="4"/>
  <c r="BK410" i="4"/>
  <c r="J408" i="4"/>
  <c r="BK401" i="4"/>
  <c r="BK400" i="4"/>
  <c r="BK398" i="4"/>
  <c r="BK396" i="4"/>
  <c r="BK395" i="4"/>
  <c r="J394" i="4"/>
  <c r="BK391" i="4"/>
  <c r="J374" i="4"/>
  <c r="J373" i="4"/>
  <c r="BK368" i="4"/>
  <c r="BK361" i="4"/>
  <c r="J357" i="4"/>
  <c r="BK353" i="4"/>
  <c r="BK350" i="4"/>
  <c r="J348" i="4"/>
  <c r="J341" i="4"/>
  <c r="J336" i="4"/>
  <c r="J333" i="4"/>
  <c r="J330" i="4"/>
  <c r="BK327" i="4"/>
  <c r="J320" i="4"/>
  <c r="BK314" i="4"/>
  <c r="BK312" i="4"/>
  <c r="J300" i="4"/>
  <c r="BK299" i="4"/>
  <c r="BK296" i="4"/>
  <c r="J295" i="4"/>
  <c r="J293" i="4"/>
  <c r="BK291" i="4"/>
  <c r="J286" i="4"/>
  <c r="BK283" i="4"/>
  <c r="BK281" i="4"/>
  <c r="J280" i="4"/>
  <c r="BK277" i="4"/>
  <c r="BK274" i="4"/>
  <c r="J273" i="4"/>
  <c r="BK266" i="4"/>
  <c r="BK265" i="4"/>
  <c r="BK258" i="4"/>
  <c r="J257" i="4"/>
  <c r="BK254" i="4"/>
  <c r="BK247" i="4"/>
  <c r="J239" i="4"/>
  <c r="BK229" i="4"/>
  <c r="J227" i="4"/>
  <c r="J216" i="4"/>
  <c r="J214" i="4"/>
  <c r="BK212" i="4"/>
  <c r="BK205" i="4"/>
  <c r="J198" i="4"/>
  <c r="J194" i="4"/>
  <c r="J190" i="4"/>
  <c r="BK188" i="4"/>
  <c r="J186" i="4"/>
  <c r="J180" i="4"/>
  <c r="J178" i="4"/>
  <c r="J177" i="4"/>
  <c r="J173" i="4"/>
  <c r="BK311" i="3"/>
  <c r="BK305" i="3"/>
  <c r="J303" i="3"/>
  <c r="J291" i="3"/>
  <c r="J289" i="3"/>
  <c r="J280" i="3"/>
  <c r="J278" i="3"/>
  <c r="J276" i="3"/>
  <c r="J265" i="3"/>
  <c r="BK263" i="3"/>
  <c r="J261" i="3"/>
  <c r="J259" i="3"/>
  <c r="BK258" i="3"/>
  <c r="BK257" i="3"/>
  <c r="BK255" i="3"/>
  <c r="BK254" i="3"/>
  <c r="J252" i="3"/>
  <c r="BK248" i="3"/>
  <c r="BK241" i="3"/>
  <c r="J240" i="3"/>
  <c r="BK238" i="3"/>
  <c r="BK233" i="3"/>
  <c r="J232" i="3"/>
  <c r="J228" i="3"/>
  <c r="J226" i="3"/>
  <c r="BK224" i="3"/>
  <c r="J222" i="3"/>
  <c r="J214" i="3"/>
  <c r="J212" i="3"/>
  <c r="BK205" i="3"/>
  <c r="J199" i="3"/>
  <c r="BK196" i="3"/>
  <c r="J195" i="3"/>
  <c r="J193" i="3"/>
  <c r="BK192" i="3"/>
  <c r="BK186" i="3"/>
  <c r="BK183" i="3"/>
  <c r="J179" i="3"/>
  <c r="BK173" i="3"/>
  <c r="BK168" i="3"/>
  <c r="BK160" i="3"/>
  <c r="BK151" i="3"/>
  <c r="J147" i="3"/>
  <c r="J146" i="3"/>
  <c r="BK145" i="3"/>
  <c r="J295" i="2"/>
  <c r="BK294" i="2"/>
  <c r="BK292" i="2"/>
  <c r="J290" i="2"/>
  <c r="J288" i="2"/>
  <c r="J287" i="2"/>
  <c r="BK285" i="2"/>
  <c r="J281" i="2"/>
  <c r="J272" i="2"/>
  <c r="BK270" i="2"/>
  <c r="BK265" i="2"/>
  <c r="J255" i="2"/>
  <c r="BK252" i="2"/>
  <c r="J241" i="2"/>
  <c r="J234" i="2"/>
  <c r="BK226" i="2"/>
  <c r="BK222" i="2"/>
  <c r="BK218" i="2"/>
  <c r="J214" i="2"/>
  <c r="J208" i="2"/>
  <c r="J204" i="2"/>
  <c r="J202" i="2"/>
  <c r="J194" i="2"/>
  <c r="J188" i="2"/>
  <c r="J176" i="2"/>
  <c r="J175" i="2"/>
  <c r="BK162" i="2"/>
  <c r="BK155" i="2"/>
  <c r="J153" i="2"/>
  <c r="BK141" i="2"/>
  <c r="J137" i="2"/>
  <c r="BK136" i="2"/>
  <c r="BK134" i="2"/>
  <c r="BK135" i="2" l="1"/>
  <c r="J135" i="2"/>
  <c r="J100" i="2"/>
  <c r="R144" i="2"/>
  <c r="R157" i="2"/>
  <c r="BK161" i="2"/>
  <c r="J161" i="2"/>
  <c r="J105" i="2"/>
  <c r="R207" i="2"/>
  <c r="P289" i="2"/>
  <c r="P296" i="2"/>
  <c r="R143" i="3"/>
  <c r="R139" i="3" s="1"/>
  <c r="P149" i="3"/>
  <c r="R155" i="3"/>
  <c r="P170" i="3"/>
  <c r="P227" i="3"/>
  <c r="BK256" i="3"/>
  <c r="J256" i="3"/>
  <c r="J108" i="3"/>
  <c r="BK277" i="3"/>
  <c r="J277" i="3"/>
  <c r="J109" i="3"/>
  <c r="R277" i="3"/>
  <c r="R281" i="3"/>
  <c r="P290" i="3"/>
  <c r="R309" i="3"/>
  <c r="P313" i="3"/>
  <c r="P139" i="4"/>
  <c r="T158" i="4"/>
  <c r="P189" i="4"/>
  <c r="P256" i="4"/>
  <c r="BK276" i="4"/>
  <c r="J276" i="4"/>
  <c r="J106" i="4"/>
  <c r="BK294" i="4"/>
  <c r="J294" i="4" s="1"/>
  <c r="J107" i="4" s="1"/>
  <c r="T294" i="4"/>
  <c r="P298" i="4"/>
  <c r="R301" i="4"/>
  <c r="R317" i="4"/>
  <c r="P370" i="4"/>
  <c r="R392" i="4"/>
  <c r="P402" i="4"/>
  <c r="P409" i="4"/>
  <c r="BK415" i="4"/>
  <c r="J415" i="4"/>
  <c r="J115" i="4" s="1"/>
  <c r="P138" i="5"/>
  <c r="R172" i="5"/>
  <c r="T178" i="5"/>
  <c r="P210" i="5"/>
  <c r="P219" i="5"/>
  <c r="P235" i="5"/>
  <c r="T256" i="5"/>
  <c r="P269" i="5"/>
  <c r="P273" i="5"/>
  <c r="P139" i="6"/>
  <c r="T145" i="6"/>
  <c r="R173" i="6"/>
  <c r="T195" i="6"/>
  <c r="R208" i="6"/>
  <c r="P225" i="6"/>
  <c r="P230" i="6"/>
  <c r="R239" i="6"/>
  <c r="BK251" i="6"/>
  <c r="J251" i="6"/>
  <c r="J108" i="6" s="1"/>
  <c r="BK285" i="6"/>
  <c r="J285" i="6"/>
  <c r="J109" i="6"/>
  <c r="P289" i="6"/>
  <c r="BK292" i="6"/>
  <c r="J292" i="6"/>
  <c r="J111" i="6"/>
  <c r="T292" i="6"/>
  <c r="R295" i="6"/>
  <c r="BK303" i="6"/>
  <c r="J303" i="6"/>
  <c r="J114" i="6" s="1"/>
  <c r="T303" i="6"/>
  <c r="R310" i="6"/>
  <c r="P318" i="6"/>
  <c r="P322" i="6"/>
  <c r="BK150" i="7"/>
  <c r="R171" i="7"/>
  <c r="P279" i="7"/>
  <c r="P312" i="7"/>
  <c r="T330" i="7"/>
  <c r="T336" i="7"/>
  <c r="R361" i="7"/>
  <c r="T366" i="7"/>
  <c r="T375" i="7"/>
  <c r="P390" i="7"/>
  <c r="T397" i="7"/>
  <c r="P410" i="7"/>
  <c r="P417" i="7"/>
  <c r="R431" i="7"/>
  <c r="P436" i="7"/>
  <c r="P454" i="7"/>
  <c r="T483" i="7"/>
  <c r="R488" i="7"/>
  <c r="R497" i="7"/>
  <c r="P510" i="7"/>
  <c r="P524" i="7"/>
  <c r="R536" i="7"/>
  <c r="R591" i="7"/>
  <c r="T594" i="7"/>
  <c r="R665" i="7"/>
  <c r="T674" i="7"/>
  <c r="T678" i="7"/>
  <c r="P693" i="7"/>
  <c r="BK164" i="8"/>
  <c r="J164" i="8"/>
  <c r="J102" i="8" s="1"/>
  <c r="T269" i="8"/>
  <c r="P135" i="2"/>
  <c r="BK144" i="2"/>
  <c r="J144" i="2" s="1"/>
  <c r="J101" i="2" s="1"/>
  <c r="P157" i="2"/>
  <c r="T161" i="2"/>
  <c r="T207" i="2"/>
  <c r="R289" i="2"/>
  <c r="R296" i="2"/>
  <c r="BK149" i="3"/>
  <c r="J149" i="3" s="1"/>
  <c r="J102" i="3" s="1"/>
  <c r="T149" i="3"/>
  <c r="T155" i="3"/>
  <c r="R170" i="3"/>
  <c r="R256" i="3"/>
  <c r="P277" i="3"/>
  <c r="BK290" i="3"/>
  <c r="J290" i="3" s="1"/>
  <c r="J111" i="3" s="1"/>
  <c r="BK309" i="3"/>
  <c r="J309" i="3"/>
  <c r="J112" i="3" s="1"/>
  <c r="BK313" i="3"/>
  <c r="J313" i="3"/>
  <c r="J113" i="3"/>
  <c r="T139" i="4"/>
  <c r="P158" i="4"/>
  <c r="T189" i="4"/>
  <c r="T256" i="4"/>
  <c r="BK271" i="4"/>
  <c r="T271" i="4"/>
  <c r="T276" i="4"/>
  <c r="BK298" i="4"/>
  <c r="J298" i="4" s="1"/>
  <c r="J108" i="4" s="1"/>
  <c r="R298" i="4"/>
  <c r="T301" i="4"/>
  <c r="T317" i="4"/>
  <c r="T370" i="4"/>
  <c r="T392" i="4"/>
  <c r="R402" i="4"/>
  <c r="R409" i="4"/>
  <c r="T415" i="4"/>
  <c r="R138" i="5"/>
  <c r="T172" i="5"/>
  <c r="R178" i="5"/>
  <c r="BK219" i="5"/>
  <c r="J219" i="5"/>
  <c r="J104" i="5" s="1"/>
  <c r="BK235" i="5"/>
  <c r="J235" i="5" s="1"/>
  <c r="J105" i="5" s="1"/>
  <c r="BK256" i="5"/>
  <c r="J256" i="5" s="1"/>
  <c r="J106" i="5" s="1"/>
  <c r="BK269" i="5"/>
  <c r="J269" i="5" s="1"/>
  <c r="J109" i="5" s="1"/>
  <c r="T269" i="5"/>
  <c r="BK282" i="5"/>
  <c r="J282" i="5" s="1"/>
  <c r="J111" i="5" s="1"/>
  <c r="T282" i="5"/>
  <c r="R139" i="6"/>
  <c r="P145" i="6"/>
  <c r="T173" i="6"/>
  <c r="R195" i="6"/>
  <c r="P208" i="6"/>
  <c r="BK225" i="6"/>
  <c r="J225" i="6" s="1"/>
  <c r="J105" i="6" s="1"/>
  <c r="BK230" i="6"/>
  <c r="J230" i="6" s="1"/>
  <c r="J106" i="6" s="1"/>
  <c r="BK239" i="6"/>
  <c r="J239" i="6"/>
  <c r="J107" i="6" s="1"/>
  <c r="R251" i="6"/>
  <c r="P285" i="6"/>
  <c r="BK289" i="6"/>
  <c r="J289" i="6" s="1"/>
  <c r="J110" i="6" s="1"/>
  <c r="T289" i="6"/>
  <c r="BK295" i="6"/>
  <c r="J295" i="6" s="1"/>
  <c r="J112" i="6" s="1"/>
  <c r="BK300" i="6"/>
  <c r="J300" i="6"/>
  <c r="J113" i="6" s="1"/>
  <c r="R300" i="6"/>
  <c r="P303" i="6"/>
  <c r="T310" i="6"/>
  <c r="R318" i="6"/>
  <c r="R322" i="6"/>
  <c r="R150" i="7"/>
  <c r="R149" i="7"/>
  <c r="BK171" i="7"/>
  <c r="J171" i="7" s="1"/>
  <c r="J100" i="7" s="1"/>
  <c r="R279" i="7"/>
  <c r="T312" i="7"/>
  <c r="BK336" i="7"/>
  <c r="J336" i="7" s="1"/>
  <c r="J106" i="7" s="1"/>
  <c r="BK361" i="7"/>
  <c r="J361" i="7" s="1"/>
  <c r="J107" i="7" s="1"/>
  <c r="BK366" i="7"/>
  <c r="J366" i="7"/>
  <c r="J108" i="7" s="1"/>
  <c r="R366" i="7"/>
  <c r="R375" i="7"/>
  <c r="BK397" i="7"/>
  <c r="J397" i="7" s="1"/>
  <c r="J111" i="7" s="1"/>
  <c r="BK410" i="7"/>
  <c r="J410" i="7" s="1"/>
  <c r="J112" i="7" s="1"/>
  <c r="BK417" i="7"/>
  <c r="J417" i="7"/>
  <c r="J113" i="7" s="1"/>
  <c r="BK431" i="7"/>
  <c r="J431" i="7" s="1"/>
  <c r="J114" i="7" s="1"/>
  <c r="BK436" i="7"/>
  <c r="J436" i="7" s="1"/>
  <c r="J115" i="7" s="1"/>
  <c r="BK454" i="7"/>
  <c r="J454" i="7" s="1"/>
  <c r="J116" i="7" s="1"/>
  <c r="BK483" i="7"/>
  <c r="J483" i="7"/>
  <c r="J117" i="7" s="1"/>
  <c r="R483" i="7"/>
  <c r="T488" i="7"/>
  <c r="T497" i="7"/>
  <c r="T510" i="7"/>
  <c r="R524" i="7"/>
  <c r="T536" i="7"/>
  <c r="T591" i="7"/>
  <c r="R594" i="7"/>
  <c r="P665" i="7"/>
  <c r="P674" i="7"/>
  <c r="P678" i="7"/>
  <c r="BK693" i="7"/>
  <c r="J693" i="7" s="1"/>
  <c r="J128" i="7" s="1"/>
  <c r="T164" i="8"/>
  <c r="T189" i="8"/>
  <c r="R200" i="8"/>
  <c r="P203" i="8"/>
  <c r="BK211" i="8"/>
  <c r="J211" i="8" s="1"/>
  <c r="J112" i="8" s="1"/>
  <c r="T211" i="8"/>
  <c r="BK218" i="8"/>
  <c r="J218" i="8" s="1"/>
  <c r="J114" i="8" s="1"/>
  <c r="T218" i="8"/>
  <c r="T216" i="8"/>
  <c r="T135" i="2"/>
  <c r="T132" i="2" s="1"/>
  <c r="P144" i="2"/>
  <c r="P132" i="2" s="1"/>
  <c r="T157" i="2"/>
  <c r="R161" i="2"/>
  <c r="P207" i="2"/>
  <c r="T289" i="2"/>
  <c r="T296" i="2"/>
  <c r="BK143" i="3"/>
  <c r="J143" i="3"/>
  <c r="J101" i="3"/>
  <c r="T143" i="3"/>
  <c r="T139" i="3" s="1"/>
  <c r="R149" i="3"/>
  <c r="P155" i="3"/>
  <c r="T170" i="3"/>
  <c r="T227" i="3"/>
  <c r="T256" i="3"/>
  <c r="T277" i="3"/>
  <c r="P281" i="3"/>
  <c r="R290" i="3"/>
  <c r="P309" i="3"/>
  <c r="R313" i="3"/>
  <c r="BK139" i="4"/>
  <c r="BK158" i="4"/>
  <c r="J158" i="4" s="1"/>
  <c r="J100" i="4" s="1"/>
  <c r="BK189" i="4"/>
  <c r="J189" i="4" s="1"/>
  <c r="J101" i="4" s="1"/>
  <c r="BK256" i="4"/>
  <c r="J256" i="4"/>
  <c r="J102" i="4" s="1"/>
  <c r="P271" i="4"/>
  <c r="P276" i="4"/>
  <c r="P294" i="4"/>
  <c r="BK301" i="4"/>
  <c r="J301" i="4" s="1"/>
  <c r="J109" i="4" s="1"/>
  <c r="BK317" i="4"/>
  <c r="J317" i="4" s="1"/>
  <c r="J110" i="4" s="1"/>
  <c r="BK370" i="4"/>
  <c r="J370" i="4"/>
  <c r="J111" i="4" s="1"/>
  <c r="BK392" i="4"/>
  <c r="J392" i="4"/>
  <c r="J112" i="4"/>
  <c r="BK402" i="4"/>
  <c r="J402" i="4" s="1"/>
  <c r="J113" i="4" s="1"/>
  <c r="T402" i="4"/>
  <c r="R415" i="4"/>
  <c r="BK138" i="5"/>
  <c r="J138" i="5"/>
  <c r="J100" i="5"/>
  <c r="BK172" i="5"/>
  <c r="J172" i="5"/>
  <c r="J101" i="5"/>
  <c r="P172" i="5"/>
  <c r="P178" i="5"/>
  <c r="T210" i="5"/>
  <c r="R219" i="5"/>
  <c r="T235" i="5"/>
  <c r="R256" i="5"/>
  <c r="R269" i="5"/>
  <c r="R273" i="5"/>
  <c r="P282" i="5"/>
  <c r="BK139" i="6"/>
  <c r="J139" i="6" s="1"/>
  <c r="J98" i="6" s="1"/>
  <c r="T139" i="6"/>
  <c r="T138" i="6" s="1"/>
  <c r="R145" i="6"/>
  <c r="P173" i="6"/>
  <c r="P195" i="6"/>
  <c r="T208" i="6"/>
  <c r="R225" i="6"/>
  <c r="T230" i="6"/>
  <c r="T239" i="6"/>
  <c r="P251" i="6"/>
  <c r="R285" i="6"/>
  <c r="R292" i="6"/>
  <c r="P295" i="6"/>
  <c r="P300" i="6"/>
  <c r="BK310" i="6"/>
  <c r="J310" i="6"/>
  <c r="J115" i="6"/>
  <c r="BK318" i="6"/>
  <c r="J318" i="6" s="1"/>
  <c r="J116" i="6" s="1"/>
  <c r="T322" i="6"/>
  <c r="T150" i="7"/>
  <c r="T171" i="7"/>
  <c r="T279" i="7"/>
  <c r="R312" i="7"/>
  <c r="P330" i="7"/>
  <c r="P336" i="7"/>
  <c r="P361" i="7"/>
  <c r="BK375" i="7"/>
  <c r="J375" i="7" s="1"/>
  <c r="J109" i="7" s="1"/>
  <c r="BK390" i="7"/>
  <c r="J390" i="7"/>
  <c r="J110" i="7" s="1"/>
  <c r="R390" i="7"/>
  <c r="P397" i="7"/>
  <c r="T410" i="7"/>
  <c r="R417" i="7"/>
  <c r="P431" i="7"/>
  <c r="T436" i="7"/>
  <c r="R454" i="7"/>
  <c r="P483" i="7"/>
  <c r="P488" i="7"/>
  <c r="P497" i="7"/>
  <c r="R510" i="7"/>
  <c r="T524" i="7"/>
  <c r="P536" i="7"/>
  <c r="P591" i="7"/>
  <c r="BK594" i="7"/>
  <c r="J594" i="7" s="1"/>
  <c r="J124" i="7" s="1"/>
  <c r="BK665" i="7"/>
  <c r="J665" i="7"/>
  <c r="J125" i="7" s="1"/>
  <c r="BK674" i="7"/>
  <c r="J674" i="7"/>
  <c r="J126" i="7"/>
  <c r="R674" i="7"/>
  <c r="R678" i="7"/>
  <c r="T693" i="7"/>
  <c r="P164" i="8"/>
  <c r="P153" i="8" s="1"/>
  <c r="AU101" i="1" s="1"/>
  <c r="BK189" i="8"/>
  <c r="J189" i="8"/>
  <c r="J105" i="8" s="1"/>
  <c r="R189" i="8"/>
  <c r="BK200" i="8"/>
  <c r="J200" i="8"/>
  <c r="J108" i="8" s="1"/>
  <c r="BK203" i="8"/>
  <c r="J203" i="8"/>
  <c r="J109" i="8"/>
  <c r="R203" i="8"/>
  <c r="P211" i="8"/>
  <c r="P218" i="8"/>
  <c r="P216" i="8"/>
  <c r="BK225" i="8"/>
  <c r="J225" i="8"/>
  <c r="J115" i="8"/>
  <c r="R225" i="8"/>
  <c r="BK236" i="8"/>
  <c r="J236" i="8"/>
  <c r="J118" i="8"/>
  <c r="R236" i="8"/>
  <c r="BK241" i="8"/>
  <c r="J241" i="8"/>
  <c r="J120" i="8"/>
  <c r="P241" i="8"/>
  <c r="T241" i="8"/>
  <c r="P244" i="8"/>
  <c r="T244" i="8"/>
  <c r="R247" i="8"/>
  <c r="T247" i="8"/>
  <c r="P250" i="8"/>
  <c r="T250" i="8"/>
  <c r="P256" i="8"/>
  <c r="P259" i="8"/>
  <c r="R135" i="2"/>
  <c r="R132" i="2"/>
  <c r="T144" i="2"/>
  <c r="BK157" i="2"/>
  <c r="J157" i="2"/>
  <c r="J104" i="2"/>
  <c r="P161" i="2"/>
  <c r="BK207" i="2"/>
  <c r="J207" i="2" s="1"/>
  <c r="J106" i="2" s="1"/>
  <c r="BK289" i="2"/>
  <c r="J289" i="2" s="1"/>
  <c r="J107" i="2" s="1"/>
  <c r="BK296" i="2"/>
  <c r="J296" i="2"/>
  <c r="J108" i="2" s="1"/>
  <c r="P143" i="3"/>
  <c r="P139" i="3"/>
  <c r="BK155" i="3"/>
  <c r="J155" i="3" s="1"/>
  <c r="J103" i="3" s="1"/>
  <c r="BK170" i="3"/>
  <c r="J170" i="3"/>
  <c r="J106" i="3" s="1"/>
  <c r="BK227" i="3"/>
  <c r="J227" i="3"/>
  <c r="J107" i="3"/>
  <c r="R227" i="3"/>
  <c r="P256" i="3"/>
  <c r="BK281" i="3"/>
  <c r="J281" i="3"/>
  <c r="J110" i="3" s="1"/>
  <c r="T281" i="3"/>
  <c r="T290" i="3"/>
  <c r="T309" i="3"/>
  <c r="T313" i="3"/>
  <c r="R139" i="4"/>
  <c r="R158" i="4"/>
  <c r="R189" i="4"/>
  <c r="R256" i="4"/>
  <c r="R271" i="4"/>
  <c r="R276" i="4"/>
  <c r="R294" i="4"/>
  <c r="T298" i="4"/>
  <c r="P301" i="4"/>
  <c r="P317" i="4"/>
  <c r="R370" i="4"/>
  <c r="P392" i="4"/>
  <c r="BK409" i="4"/>
  <c r="J409" i="4"/>
  <c r="J114" i="4"/>
  <c r="T409" i="4"/>
  <c r="P415" i="4"/>
  <c r="T138" i="5"/>
  <c r="BK178" i="5"/>
  <c r="J178" i="5" s="1"/>
  <c r="J102" i="5" s="1"/>
  <c r="BK210" i="5"/>
  <c r="J210" i="5"/>
  <c r="J103" i="5" s="1"/>
  <c r="R210" i="5"/>
  <c r="T219" i="5"/>
  <c r="R235" i="5"/>
  <c r="P256" i="5"/>
  <c r="BK273" i="5"/>
  <c r="J273" i="5"/>
  <c r="J110" i="5"/>
  <c r="T273" i="5"/>
  <c r="R282" i="5"/>
  <c r="BK145" i="6"/>
  <c r="J145" i="6"/>
  <c r="J99" i="6" s="1"/>
  <c r="BK173" i="6"/>
  <c r="J173" i="6"/>
  <c r="J100" i="6"/>
  <c r="BK195" i="6"/>
  <c r="J195" i="6" s="1"/>
  <c r="J101" i="6" s="1"/>
  <c r="BK208" i="6"/>
  <c r="J208" i="6" s="1"/>
  <c r="J104" i="6" s="1"/>
  <c r="T225" i="6"/>
  <c r="R230" i="6"/>
  <c r="P239" i="6"/>
  <c r="T251" i="6"/>
  <c r="T285" i="6"/>
  <c r="R289" i="6"/>
  <c r="P292" i="6"/>
  <c r="T295" i="6"/>
  <c r="T300" i="6"/>
  <c r="R303" i="6"/>
  <c r="P310" i="6"/>
  <c r="T318" i="6"/>
  <c r="BK322" i="6"/>
  <c r="J322" i="6"/>
  <c r="J117" i="6" s="1"/>
  <c r="P150" i="7"/>
  <c r="P171" i="7"/>
  <c r="BK279" i="7"/>
  <c r="J279" i="7" s="1"/>
  <c r="J102" i="7" s="1"/>
  <c r="BK312" i="7"/>
  <c r="J312" i="7"/>
  <c r="J103" i="7" s="1"/>
  <c r="BK330" i="7"/>
  <c r="J330" i="7"/>
  <c r="J105" i="7"/>
  <c r="R330" i="7"/>
  <c r="R336" i="7"/>
  <c r="T361" i="7"/>
  <c r="P366" i="7"/>
  <c r="P375" i="7"/>
  <c r="T390" i="7"/>
  <c r="R397" i="7"/>
  <c r="R410" i="7"/>
  <c r="T417" i="7"/>
  <c r="T431" i="7"/>
  <c r="R436" i="7"/>
  <c r="T454" i="7"/>
  <c r="BK488" i="7"/>
  <c r="J488" i="7" s="1"/>
  <c r="J118" i="7" s="1"/>
  <c r="BK497" i="7"/>
  <c r="J497" i="7" s="1"/>
  <c r="J119" i="7" s="1"/>
  <c r="BK510" i="7"/>
  <c r="J510" i="7"/>
  <c r="J120" i="7" s="1"/>
  <c r="BK524" i="7"/>
  <c r="J524" i="7"/>
  <c r="J121" i="7"/>
  <c r="BK536" i="7"/>
  <c r="J536" i="7" s="1"/>
  <c r="J122" i="7" s="1"/>
  <c r="BK591" i="7"/>
  <c r="J591" i="7" s="1"/>
  <c r="J123" i="7" s="1"/>
  <c r="P594" i="7"/>
  <c r="T665" i="7"/>
  <c r="BK678" i="7"/>
  <c r="J678" i="7" s="1"/>
  <c r="J127" i="7" s="1"/>
  <c r="R693" i="7"/>
  <c r="R164" i="8"/>
  <c r="P189" i="8"/>
  <c r="P200" i="8"/>
  <c r="T200" i="8"/>
  <c r="T153" i="8" s="1"/>
  <c r="T203" i="8"/>
  <c r="R211" i="8"/>
  <c r="R218" i="8"/>
  <c r="R216" i="8" s="1"/>
  <c r="P225" i="8"/>
  <c r="T225" i="8"/>
  <c r="P236" i="8"/>
  <c r="T236" i="8"/>
  <c r="R241" i="8"/>
  <c r="BK244" i="8"/>
  <c r="J244" i="8"/>
  <c r="J121" i="8" s="1"/>
  <c r="R244" i="8"/>
  <c r="BK247" i="8"/>
  <c r="J247" i="8"/>
  <c r="J122" i="8" s="1"/>
  <c r="P247" i="8"/>
  <c r="BK250" i="8"/>
  <c r="J250" i="8"/>
  <c r="J123" i="8" s="1"/>
  <c r="R250" i="8"/>
  <c r="BK256" i="8"/>
  <c r="J256" i="8"/>
  <c r="J124" i="8" s="1"/>
  <c r="R256" i="8"/>
  <c r="T256" i="8"/>
  <c r="BK259" i="8"/>
  <c r="J259" i="8" s="1"/>
  <c r="J125" i="8" s="1"/>
  <c r="R259" i="8"/>
  <c r="T259" i="8"/>
  <c r="BK269" i="8"/>
  <c r="J269" i="8" s="1"/>
  <c r="J128" i="8" s="1"/>
  <c r="P269" i="8"/>
  <c r="R269" i="8"/>
  <c r="J91" i="2"/>
  <c r="BE143" i="2"/>
  <c r="BE145" i="2"/>
  <c r="BE146" i="2"/>
  <c r="BE147" i="2"/>
  <c r="BE149" i="2"/>
  <c r="BE152" i="2"/>
  <c r="BE160" i="2"/>
  <c r="BE169" i="2"/>
  <c r="BE176" i="2"/>
  <c r="BE188" i="2"/>
  <c r="BE194" i="2"/>
  <c r="BE201" i="2"/>
  <c r="BE228" i="2"/>
  <c r="BE232" i="2"/>
  <c r="BE243" i="2"/>
  <c r="BE251" i="2"/>
  <c r="BE262" i="2"/>
  <c r="BE263" i="2"/>
  <c r="BE274" i="2"/>
  <c r="BE283" i="2"/>
  <c r="BE290" i="2"/>
  <c r="BK154" i="2"/>
  <c r="J154" i="2" s="1"/>
  <c r="J102" i="2" s="1"/>
  <c r="J91" i="3"/>
  <c r="BE135" i="3"/>
  <c r="BE138" i="3"/>
  <c r="BE152" i="3"/>
  <c r="BE156" i="3"/>
  <c r="BE162" i="3"/>
  <c r="BE163" i="3"/>
  <c r="BE164" i="3"/>
  <c r="BE171" i="3"/>
  <c r="BE175" i="3"/>
  <c r="BE206" i="3"/>
  <c r="BE220" i="3"/>
  <c r="BE236" i="3"/>
  <c r="BE245" i="3"/>
  <c r="BE259" i="3"/>
  <c r="BE270" i="3"/>
  <c r="BE279" i="3"/>
  <c r="BE280" i="3"/>
  <c r="BE282" i="3"/>
  <c r="BE293" i="3"/>
  <c r="BE294" i="3"/>
  <c r="BE296" i="3"/>
  <c r="BE306" i="3"/>
  <c r="BE307" i="3"/>
  <c r="BK134" i="3"/>
  <c r="BK137" i="3"/>
  <c r="J137" i="3" s="1"/>
  <c r="J98" i="3" s="1"/>
  <c r="J89" i="4"/>
  <c r="E125" i="4"/>
  <c r="F132" i="4"/>
  <c r="BE137" i="4"/>
  <c r="BE151" i="4"/>
  <c r="BE159" i="4"/>
  <c r="BE175" i="4"/>
  <c r="BE192" i="4"/>
  <c r="BE203" i="4"/>
  <c r="BE206" i="4"/>
  <c r="BE218" i="4"/>
  <c r="BE249" i="4"/>
  <c r="BE259" i="4"/>
  <c r="BE261" i="4"/>
  <c r="BE269" i="4"/>
  <c r="BE279" i="4"/>
  <c r="BE280" i="4"/>
  <c r="BE286" i="4"/>
  <c r="BE290" i="4"/>
  <c r="BE302" i="4"/>
  <c r="BE308" i="4"/>
  <c r="BE316" i="4"/>
  <c r="BE318" i="4"/>
  <c r="BE320" i="4"/>
  <c r="BE338" i="4"/>
  <c r="BE362" i="4"/>
  <c r="BE374" i="4"/>
  <c r="BE376" i="4"/>
  <c r="BE378" i="4"/>
  <c r="BE379" i="4"/>
  <c r="BE381" i="4"/>
  <c r="BE388" i="4"/>
  <c r="BE390" i="4"/>
  <c r="BE393" i="4"/>
  <c r="BE401" i="4"/>
  <c r="BE408" i="4"/>
  <c r="BE412" i="4"/>
  <c r="BE422" i="4"/>
  <c r="BK268" i="4"/>
  <c r="J268" i="4"/>
  <c r="J103" i="4"/>
  <c r="J89" i="5"/>
  <c r="BE136" i="5"/>
  <c r="BE144" i="5"/>
  <c r="BE148" i="5"/>
  <c r="BE155" i="5"/>
  <c r="BE160" i="5"/>
  <c r="BE161" i="5"/>
  <c r="BE175" i="5"/>
  <c r="BE183" i="5"/>
  <c r="BE187" i="5"/>
  <c r="BE217" i="5"/>
  <c r="BE218" i="5"/>
  <c r="BE220" i="5"/>
  <c r="BE241" i="5"/>
  <c r="BE258" i="5"/>
  <c r="BE260" i="5"/>
  <c r="BE261" i="5"/>
  <c r="BE264" i="5"/>
  <c r="BE267" i="5"/>
  <c r="BK132" i="5"/>
  <c r="J91" i="6"/>
  <c r="J131" i="6"/>
  <c r="F134" i="6"/>
  <c r="BE142" i="6"/>
  <c r="BE150" i="6"/>
  <c r="BE156" i="6"/>
  <c r="BE165" i="6"/>
  <c r="BE176" i="6"/>
  <c r="BE177" i="6"/>
  <c r="BE192" i="6"/>
  <c r="BE202" i="6"/>
  <c r="BE210" i="6"/>
  <c r="BE215" i="6"/>
  <c r="BE226" i="6"/>
  <c r="BE250" i="6"/>
  <c r="BE255" i="6"/>
  <c r="BE256" i="6"/>
  <c r="BE257" i="6"/>
  <c r="BE261" i="6"/>
  <c r="BE263" i="6"/>
  <c r="BE264" i="6"/>
  <c r="BE266" i="6"/>
  <c r="BE272" i="6"/>
  <c r="BE273" i="6"/>
  <c r="BE274" i="6"/>
  <c r="BE279" i="6"/>
  <c r="BE284" i="6"/>
  <c r="BE286" i="6"/>
  <c r="BE291" i="6"/>
  <c r="BE294" i="6"/>
  <c r="BE301" i="6"/>
  <c r="BE304" i="6"/>
  <c r="BE308" i="6"/>
  <c r="BE319" i="6"/>
  <c r="BE323" i="6"/>
  <c r="J89" i="7"/>
  <c r="F92" i="7"/>
  <c r="BE151" i="7"/>
  <c r="BE228" i="7"/>
  <c r="BE238" i="7"/>
  <c r="BE259" i="7"/>
  <c r="BE280" i="7"/>
  <c r="BE286" i="7"/>
  <c r="BE296" i="7"/>
  <c r="BE300" i="7"/>
  <c r="BE305" i="7"/>
  <c r="BE309" i="7"/>
  <c r="BE313" i="7"/>
  <c r="BE315" i="7"/>
  <c r="BE317" i="7"/>
  <c r="BE346" i="7"/>
  <c r="BE354" i="7"/>
  <c r="BE357" i="7"/>
  <c r="BE362" i="7"/>
  <c r="BE367" i="7"/>
  <c r="BE378" i="7"/>
  <c r="BE383" i="7"/>
  <c r="BE392" i="7"/>
  <c r="BE393" i="7"/>
  <c r="BE399" i="7"/>
  <c r="BE407" i="7"/>
  <c r="BE408" i="7"/>
  <c r="BE409" i="7"/>
  <c r="BE414" i="7"/>
  <c r="BE418" i="7"/>
  <c r="BE423" i="7"/>
  <c r="BE448" i="7"/>
  <c r="BE451" i="7"/>
  <c r="BE455" i="7"/>
  <c r="BE464" i="7"/>
  <c r="BE469" i="7"/>
  <c r="BE477" i="7"/>
  <c r="BE482" i="7"/>
  <c r="BE486" i="7"/>
  <c r="BE518" i="7"/>
  <c r="BE531" i="7"/>
  <c r="BE532" i="7"/>
  <c r="BE573" i="7"/>
  <c r="BE574" i="7"/>
  <c r="BE584" i="7"/>
  <c r="BE590" i="7"/>
  <c r="BE595" i="7"/>
  <c r="BE621" i="7"/>
  <c r="BE663" i="7"/>
  <c r="BE673" i="7"/>
  <c r="BE685" i="7"/>
  <c r="BE692" i="7"/>
  <c r="BE703" i="7"/>
  <c r="BE704" i="7"/>
  <c r="BE706" i="7"/>
  <c r="BE707" i="7"/>
  <c r="BE709" i="7"/>
  <c r="BK168" i="7"/>
  <c r="J168" i="7" s="1"/>
  <c r="J99" i="7" s="1"/>
  <c r="BK328" i="7"/>
  <c r="J328" i="7"/>
  <c r="J104" i="7" s="1"/>
  <c r="J89" i="8"/>
  <c r="F92" i="8"/>
  <c r="BE155" i="8"/>
  <c r="BE163" i="8"/>
  <c r="BE166" i="8"/>
  <c r="BE168" i="8"/>
  <c r="BE169" i="8"/>
  <c r="BE181" i="8"/>
  <c r="BE182" i="8"/>
  <c r="BE186" i="8"/>
  <c r="BE191" i="8"/>
  <c r="BE195" i="8"/>
  <c r="BE197" i="8"/>
  <c r="BE199" i="8"/>
  <c r="BE205" i="8"/>
  <c r="BE212" i="8"/>
  <c r="BE213" i="8"/>
  <c r="BE214" i="8"/>
  <c r="BE217" i="8"/>
  <c r="BE222" i="8"/>
  <c r="BE228" i="8"/>
  <c r="BE231" i="8"/>
  <c r="BE233" i="8"/>
  <c r="BE238" i="8"/>
  <c r="BE245" i="8"/>
  <c r="BE262" i="8"/>
  <c r="BE268" i="8"/>
  <c r="BE275" i="8"/>
  <c r="BE277" i="8"/>
  <c r="BE281" i="8"/>
  <c r="BK185" i="8"/>
  <c r="J185" i="8" s="1"/>
  <c r="J103" i="8" s="1"/>
  <c r="BK274" i="8"/>
  <c r="J274" i="8" s="1"/>
  <c r="J130" i="8" s="1"/>
  <c r="BK276" i="8"/>
  <c r="J276" i="8" s="1"/>
  <c r="J131" i="8" s="1"/>
  <c r="E85" i="2"/>
  <c r="J122" i="2"/>
  <c r="BE175" i="2"/>
  <c r="BE180" i="2"/>
  <c r="BE186" i="2"/>
  <c r="BE204" i="2"/>
  <c r="BE208" i="2"/>
  <c r="BE212" i="2"/>
  <c r="BE216" i="2"/>
  <c r="BE218" i="2"/>
  <c r="BE222" i="2"/>
  <c r="BE234" i="2"/>
  <c r="BE252" i="2"/>
  <c r="BE254" i="2"/>
  <c r="BE260" i="2"/>
  <c r="BE267" i="2"/>
  <c r="BE272" i="2"/>
  <c r="BE281" i="2"/>
  <c r="BE287" i="2"/>
  <c r="BE295" i="2"/>
  <c r="BE297" i="2"/>
  <c r="BE299" i="2"/>
  <c r="BK133" i="2"/>
  <c r="J133" i="2" s="1"/>
  <c r="J99" i="2" s="1"/>
  <c r="E85" i="3"/>
  <c r="J127" i="3"/>
  <c r="BE141" i="3"/>
  <c r="BE144" i="3"/>
  <c r="BE145" i="3"/>
  <c r="BE148" i="3"/>
  <c r="BE150" i="3"/>
  <c r="BE153" i="3"/>
  <c r="BE168" i="3"/>
  <c r="BE183" i="3"/>
  <c r="BE192" i="3"/>
  <c r="BE204" i="3"/>
  <c r="BE205" i="3"/>
  <c r="BE212" i="3"/>
  <c r="BE222" i="3"/>
  <c r="BE233" i="3"/>
  <c r="BE235" i="3"/>
  <c r="BE254" i="3"/>
  <c r="BE257" i="3"/>
  <c r="BE260" i="3"/>
  <c r="BE271" i="3"/>
  <c r="BE276" i="3"/>
  <c r="BE289" i="3"/>
  <c r="BE291" i="3"/>
  <c r="BE315" i="3"/>
  <c r="BE316" i="3"/>
  <c r="BE317" i="3"/>
  <c r="BK140" i="3"/>
  <c r="BE168" i="4"/>
  <c r="BE207" i="4"/>
  <c r="BE214" i="4"/>
  <c r="BE264" i="4"/>
  <c r="BE272" i="4"/>
  <c r="BE273" i="4"/>
  <c r="BE274" i="4"/>
  <c r="BE277" i="4"/>
  <c r="BE281" i="4"/>
  <c r="BE289" i="4"/>
  <c r="BE292" i="4"/>
  <c r="BE296" i="4"/>
  <c r="BE299" i="4"/>
  <c r="BE314" i="4"/>
  <c r="BE336" i="4"/>
  <c r="BE344" i="4"/>
  <c r="BE347" i="4"/>
  <c r="BE350" i="4"/>
  <c r="BE353" i="4"/>
  <c r="BE357" i="4"/>
  <c r="BE371" i="4"/>
  <c r="BE382" i="4"/>
  <c r="BE384" i="4"/>
  <c r="BE396" i="4"/>
  <c r="BE398" i="4"/>
  <c r="BE403" i="4"/>
  <c r="BE407" i="4"/>
  <c r="BK136" i="4"/>
  <c r="F92" i="5"/>
  <c r="BE139" i="5"/>
  <c r="BE157" i="5"/>
  <c r="BE168" i="5"/>
  <c r="BE170" i="5"/>
  <c r="BE179" i="5"/>
  <c r="BE195" i="5"/>
  <c r="BE200" i="5"/>
  <c r="BE225" i="5"/>
  <c r="BE245" i="5"/>
  <c r="BE250" i="5"/>
  <c r="BE257" i="5"/>
  <c r="BE270" i="5"/>
  <c r="BE272" i="5"/>
  <c r="BK135" i="5"/>
  <c r="J135" i="5" s="1"/>
  <c r="J98" i="5" s="1"/>
  <c r="BK266" i="5"/>
  <c r="J266" i="5" s="1"/>
  <c r="J107" i="5" s="1"/>
  <c r="E85" i="6"/>
  <c r="BE140" i="6"/>
  <c r="BE143" i="6"/>
  <c r="BE154" i="6"/>
  <c r="BE174" i="6"/>
  <c r="BE180" i="6"/>
  <c r="BE196" i="6"/>
  <c r="BE197" i="6"/>
  <c r="BE198" i="6"/>
  <c r="BE203" i="6"/>
  <c r="BE219" i="6"/>
  <c r="BE224" i="6"/>
  <c r="BE227" i="6"/>
  <c r="BE231" i="6"/>
  <c r="BE232" i="6"/>
  <c r="BE238" i="6"/>
  <c r="BE243" i="6"/>
  <c r="BE247" i="6"/>
  <c r="BE254" i="6"/>
  <c r="BE259" i="6"/>
  <c r="BE260" i="6"/>
  <c r="BE262" i="6"/>
  <c r="BE270" i="6"/>
  <c r="BE276" i="6"/>
  <c r="BE282" i="6"/>
  <c r="BE283" i="6"/>
  <c r="BE288" i="6"/>
  <c r="BE290" i="6"/>
  <c r="BE316" i="6"/>
  <c r="BE321" i="6"/>
  <c r="E85" i="7"/>
  <c r="J144" i="7"/>
  <c r="BE160" i="7"/>
  <c r="BE169" i="7"/>
  <c r="BE187" i="7"/>
  <c r="BE201" i="7"/>
  <c r="BE218" i="7"/>
  <c r="BE249" i="7"/>
  <c r="BE287" i="7"/>
  <c r="BE302" i="7"/>
  <c r="BE320" i="7"/>
  <c r="BE322" i="7"/>
  <c r="BE325" i="7"/>
  <c r="BE355" i="7"/>
  <c r="BE365" i="7"/>
  <c r="BE379" i="7"/>
  <c r="BE384" i="7"/>
  <c r="BE389" i="7"/>
  <c r="BE395" i="7"/>
  <c r="BE415" i="7"/>
  <c r="BE430" i="7"/>
  <c r="BE433" i="7"/>
  <c r="BE437" i="7"/>
  <c r="BE457" i="7"/>
  <c r="BE471" i="7"/>
  <c r="BE485" i="7"/>
  <c r="BE489" i="7"/>
  <c r="BE496" i="7"/>
  <c r="BE504" i="7"/>
  <c r="BE516" i="7"/>
  <c r="BE517" i="7"/>
  <c r="BE525" i="7"/>
  <c r="BE526" i="7"/>
  <c r="BE529" i="7"/>
  <c r="BE545" i="7"/>
  <c r="BE558" i="7"/>
  <c r="BE592" i="7"/>
  <c r="BE607" i="7"/>
  <c r="BE637" i="7"/>
  <c r="BE660" i="7"/>
  <c r="BE669" i="7"/>
  <c r="BE679" i="7"/>
  <c r="BE686" i="7"/>
  <c r="BE701" i="7"/>
  <c r="BE702" i="7"/>
  <c r="J91" i="8"/>
  <c r="BE157" i="8"/>
  <c r="BE167" i="8"/>
  <c r="BE183" i="8"/>
  <c r="BE188" i="8"/>
  <c r="BE194" i="8"/>
  <c r="BE208" i="8"/>
  <c r="BE210" i="8"/>
  <c r="BE219" i="8"/>
  <c r="BE221" i="8"/>
  <c r="BE223" i="8"/>
  <c r="BE249" i="8"/>
  <c r="BE252" i="8"/>
  <c r="BE257" i="8"/>
  <c r="BE260" i="8"/>
  <c r="BE264" i="8"/>
  <c r="BE266" i="8"/>
  <c r="BE270" i="8"/>
  <c r="BE271" i="8"/>
  <c r="BE273" i="8"/>
  <c r="BK158" i="8"/>
  <c r="J158" i="8"/>
  <c r="J99" i="8" s="1"/>
  <c r="BK160" i="8"/>
  <c r="J160" i="8" s="1"/>
  <c r="J100" i="8" s="1"/>
  <c r="BK187" i="8"/>
  <c r="J187" i="8" s="1"/>
  <c r="J104" i="8" s="1"/>
  <c r="BK209" i="8"/>
  <c r="J209" i="8" s="1"/>
  <c r="J111" i="8" s="1"/>
  <c r="F92" i="9"/>
  <c r="E111" i="9"/>
  <c r="J117" i="9"/>
  <c r="J118" i="9"/>
  <c r="F92" i="2"/>
  <c r="BE136" i="2"/>
  <c r="BE137" i="2"/>
  <c r="BE139" i="2"/>
  <c r="BE153" i="2"/>
  <c r="BE159" i="2"/>
  <c r="BE167" i="2"/>
  <c r="BE193" i="2"/>
  <c r="BE214" i="2"/>
  <c r="BE241" i="2"/>
  <c r="BE248" i="2"/>
  <c r="BE249" i="2"/>
  <c r="BE255" i="2"/>
  <c r="BE270" i="2"/>
  <c r="BE276" i="2"/>
  <c r="BE294" i="2"/>
  <c r="BK129" i="2"/>
  <c r="F130" i="3"/>
  <c r="BE146" i="3"/>
  <c r="BE151" i="3"/>
  <c r="BE157" i="3"/>
  <c r="BE158" i="3"/>
  <c r="BE160" i="3"/>
  <c r="BE165" i="3"/>
  <c r="BE173" i="3"/>
  <c r="BE186" i="3"/>
  <c r="BE193" i="3"/>
  <c r="BE195" i="3"/>
  <c r="BE199" i="3"/>
  <c r="BE210" i="3"/>
  <c r="BE224" i="3"/>
  <c r="BE238" i="3"/>
  <c r="BE240" i="3"/>
  <c r="BE247" i="3"/>
  <c r="BE258" i="3"/>
  <c r="BE261" i="3"/>
  <c r="BE265" i="3"/>
  <c r="BE278" i="3"/>
  <c r="BE287" i="3"/>
  <c r="BE303" i="3"/>
  <c r="BE305" i="3"/>
  <c r="BE310" i="3"/>
  <c r="BE311" i="3"/>
  <c r="BE314" i="3"/>
  <c r="BK167" i="3"/>
  <c r="J167" i="3"/>
  <c r="J104" i="3" s="1"/>
  <c r="BE140" i="4"/>
  <c r="BE173" i="4"/>
  <c r="BE177" i="4"/>
  <c r="BE178" i="4"/>
  <c r="BE186" i="4"/>
  <c r="BE190" i="4"/>
  <c r="BE198" i="4"/>
  <c r="BE202" i="4"/>
  <c r="BE215" i="4"/>
  <c r="BE219" i="4"/>
  <c r="BE229" i="4"/>
  <c r="BE235" i="4"/>
  <c r="BE239" i="4"/>
  <c r="BE247" i="4"/>
  <c r="BE254" i="4"/>
  <c r="BE258" i="4"/>
  <c r="BE266" i="4"/>
  <c r="BE278" i="4"/>
  <c r="BE283" i="4"/>
  <c r="BE291" i="4"/>
  <c r="BE293" i="4"/>
  <c r="BE300" i="4"/>
  <c r="BE310" i="4"/>
  <c r="BE327" i="4"/>
  <c r="BE330" i="4"/>
  <c r="BE333" i="4"/>
  <c r="BE354" i="4"/>
  <c r="BE360" i="4"/>
  <c r="BE361" i="4"/>
  <c r="BE373" i="4"/>
  <c r="BE385" i="4"/>
  <c r="BE400" i="4"/>
  <c r="BE410" i="4"/>
  <c r="E85" i="5"/>
  <c r="J91" i="5"/>
  <c r="BE159" i="5"/>
  <c r="BE162" i="5"/>
  <c r="BE173" i="5"/>
  <c r="BE177" i="5"/>
  <c r="BE192" i="5"/>
  <c r="BE199" i="5"/>
  <c r="BE208" i="5"/>
  <c r="BE221" i="5"/>
  <c r="BE223" i="5"/>
  <c r="BE227" i="5"/>
  <c r="BE231" i="5"/>
  <c r="BE234" i="5"/>
  <c r="BE236" i="5"/>
  <c r="BE255" i="5"/>
  <c r="BE262" i="5"/>
  <c r="BE274" i="5"/>
  <c r="BE276" i="5"/>
  <c r="BE279" i="5"/>
  <c r="BE281" i="5"/>
  <c r="BE283" i="5"/>
  <c r="BE284" i="5"/>
  <c r="BE148" i="6"/>
  <c r="BE152" i="6"/>
  <c r="BE166" i="6"/>
  <c r="BE170" i="6"/>
  <c r="BE179" i="6"/>
  <c r="BE191" i="6"/>
  <c r="BE193" i="6"/>
  <c r="BE194" i="6"/>
  <c r="BE209" i="6"/>
  <c r="BE218" i="6"/>
  <c r="BE221" i="6"/>
  <c r="BE222" i="6"/>
  <c r="BE233" i="6"/>
  <c r="BE235" i="6"/>
  <c r="BE252" i="6"/>
  <c r="BE275" i="6"/>
  <c r="BE277" i="6"/>
  <c r="BE280" i="6"/>
  <c r="BE281" i="6"/>
  <c r="BE293" i="6"/>
  <c r="BE299" i="6"/>
  <c r="BE302" i="6"/>
  <c r="BE309" i="6"/>
  <c r="BE311" i="6"/>
  <c r="BE317" i="6"/>
  <c r="BE325" i="6"/>
  <c r="BE327" i="6"/>
  <c r="BE155" i="7"/>
  <c r="BE158" i="7"/>
  <c r="BE161" i="7"/>
  <c r="BE162" i="7"/>
  <c r="BE186" i="7"/>
  <c r="BE197" i="7"/>
  <c r="BE199" i="7"/>
  <c r="BE229" i="7"/>
  <c r="BE269" i="7"/>
  <c r="BE288" i="7"/>
  <c r="BE290" i="7"/>
  <c r="BE310" i="7"/>
  <c r="BE314" i="7"/>
  <c r="BE323" i="7"/>
  <c r="BE335" i="7"/>
  <c r="BE337" i="7"/>
  <c r="BE351" i="7"/>
  <c r="BE371" i="7"/>
  <c r="BE374" i="7"/>
  <c r="BE382" i="7"/>
  <c r="BE386" i="7"/>
  <c r="BE394" i="7"/>
  <c r="BE396" i="7"/>
  <c r="BE398" i="7"/>
  <c r="BE402" i="7"/>
  <c r="BE403" i="7"/>
  <c r="BE412" i="7"/>
  <c r="BE413" i="7"/>
  <c r="BE416" i="7"/>
  <c r="BE424" i="7"/>
  <c r="BE425" i="7"/>
  <c r="BE427" i="7"/>
  <c r="BE428" i="7"/>
  <c r="BE429" i="7"/>
  <c r="BE432" i="7"/>
  <c r="BE434" i="7"/>
  <c r="BE435" i="7"/>
  <c r="BE443" i="7"/>
  <c r="BE453" i="7"/>
  <c r="BE456" i="7"/>
  <c r="BE481" i="7"/>
  <c r="BE487" i="7"/>
  <c r="BE498" i="7"/>
  <c r="BE521" i="7"/>
  <c r="BE523" i="7"/>
  <c r="BE534" i="7"/>
  <c r="BE547" i="7"/>
  <c r="BE565" i="7"/>
  <c r="BE616" i="7"/>
  <c r="BE622" i="7"/>
  <c r="BE650" i="7"/>
  <c r="BE664" i="7"/>
  <c r="BE666" i="7"/>
  <c r="BE668" i="7"/>
  <c r="BE672" i="7"/>
  <c r="BE677" i="7"/>
  <c r="BE680" i="7"/>
  <c r="BE694" i="7"/>
  <c r="J92" i="8"/>
  <c r="F149" i="8"/>
  <c r="BE159" i="8"/>
  <c r="BE161" i="8"/>
  <c r="BE192" i="8"/>
  <c r="BE201" i="8"/>
  <c r="BE202" i="8"/>
  <c r="BE204" i="8"/>
  <c r="BE224" i="8"/>
  <c r="BE227" i="8"/>
  <c r="BE229" i="8"/>
  <c r="BE248" i="8"/>
  <c r="BE255" i="8"/>
  <c r="BE258" i="8"/>
  <c r="BK162" i="8"/>
  <c r="J162" i="8" s="1"/>
  <c r="J101" i="8" s="1"/>
  <c r="BK196" i="8"/>
  <c r="J196" i="8" s="1"/>
  <c r="J106" i="8" s="1"/>
  <c r="BK198" i="8"/>
  <c r="J198" i="8"/>
  <c r="J107" i="8" s="1"/>
  <c r="BK207" i="8"/>
  <c r="J207" i="8" s="1"/>
  <c r="J110" i="8" s="1"/>
  <c r="BK216" i="8"/>
  <c r="J216" i="8" s="1"/>
  <c r="J113" i="8" s="1"/>
  <c r="BK232" i="8"/>
  <c r="J232" i="8" s="1"/>
  <c r="J116" i="8" s="1"/>
  <c r="BK239" i="8"/>
  <c r="J239" i="8"/>
  <c r="J119" i="8" s="1"/>
  <c r="BE130" i="2"/>
  <c r="BE134" i="2"/>
  <c r="BE141" i="2"/>
  <c r="BE151" i="2"/>
  <c r="BE155" i="2"/>
  <c r="BE158" i="2"/>
  <c r="BE162" i="2"/>
  <c r="BE202" i="2"/>
  <c r="BE206" i="2"/>
  <c r="BE220" i="2"/>
  <c r="BE226" i="2"/>
  <c r="BE265" i="2"/>
  <c r="BE285" i="2"/>
  <c r="BE288" i="2"/>
  <c r="BE291" i="2"/>
  <c r="BE292" i="2"/>
  <c r="BE147" i="3"/>
  <c r="BE176" i="3"/>
  <c r="BE179" i="3"/>
  <c r="BE196" i="3"/>
  <c r="BE214" i="3"/>
  <c r="BE216" i="3"/>
  <c r="BE226" i="3"/>
  <c r="BE228" i="3"/>
  <c r="BE232" i="3"/>
  <c r="BE241" i="3"/>
  <c r="BE248" i="3"/>
  <c r="BE252" i="3"/>
  <c r="BE255" i="3"/>
  <c r="BE263" i="3"/>
  <c r="BE302" i="3"/>
  <c r="J91" i="4"/>
  <c r="BE156" i="4"/>
  <c r="BE176" i="4"/>
  <c r="BE180" i="4"/>
  <c r="BE188" i="4"/>
  <c r="BE193" i="4"/>
  <c r="BE194" i="4"/>
  <c r="BE205" i="4"/>
  <c r="BE212" i="4"/>
  <c r="BE216" i="4"/>
  <c r="BE227" i="4"/>
  <c r="BE241" i="4"/>
  <c r="BE242" i="4"/>
  <c r="BE251" i="4"/>
  <c r="BE253" i="4"/>
  <c r="BE257" i="4"/>
  <c r="BE265" i="4"/>
  <c r="BE285" i="4"/>
  <c r="BE295" i="4"/>
  <c r="BE312" i="4"/>
  <c r="BE341" i="4"/>
  <c r="BE348" i="4"/>
  <c r="BE368" i="4"/>
  <c r="BE369" i="4"/>
  <c r="BE391" i="4"/>
  <c r="BE394" i="4"/>
  <c r="BE395" i="4"/>
  <c r="BE399" i="4"/>
  <c r="BE414" i="4"/>
  <c r="BE416" i="4"/>
  <c r="BE418" i="4"/>
  <c r="BE420" i="4"/>
  <c r="BE423" i="4"/>
  <c r="BE133" i="5"/>
  <c r="BE146" i="5"/>
  <c r="BE153" i="5"/>
  <c r="BE164" i="5"/>
  <c r="BE185" i="5"/>
  <c r="BE197" i="5"/>
  <c r="BE206" i="5"/>
  <c r="BE211" i="5"/>
  <c r="BE215" i="5"/>
  <c r="BE222" i="5"/>
  <c r="BE226" i="5"/>
  <c r="BE228" i="5"/>
  <c r="BE232" i="5"/>
  <c r="BE233" i="5"/>
  <c r="BE251" i="5"/>
  <c r="BE253" i="5"/>
  <c r="BE277" i="5"/>
  <c r="BE280" i="5"/>
  <c r="BE146" i="6"/>
  <c r="BE157" i="6"/>
  <c r="BE161" i="6"/>
  <c r="BE163" i="6"/>
  <c r="BE168" i="6"/>
  <c r="BE171" i="6"/>
  <c r="BE185" i="6"/>
  <c r="BE186" i="6"/>
  <c r="BE188" i="6"/>
  <c r="BE190" i="6"/>
  <c r="BE200" i="6"/>
  <c r="BE206" i="6"/>
  <c r="BE213" i="6"/>
  <c r="BE229" i="6"/>
  <c r="BE237" i="6"/>
  <c r="BE240" i="6"/>
  <c r="BE242" i="6"/>
  <c r="BE245" i="6"/>
  <c r="BE246" i="6"/>
  <c r="BE248" i="6"/>
  <c r="BE253" i="6"/>
  <c r="BE265" i="6"/>
  <c r="BE268" i="6"/>
  <c r="BE278" i="6"/>
  <c r="BE287" i="6"/>
  <c r="BE296" i="6"/>
  <c r="BE297" i="6"/>
  <c r="BE298" i="6"/>
  <c r="BE305" i="6"/>
  <c r="BE313" i="6"/>
  <c r="BK205" i="6"/>
  <c r="J205" i="6" s="1"/>
  <c r="J102" i="6"/>
  <c r="BE156" i="7"/>
  <c r="BE164" i="7"/>
  <c r="BE172" i="7"/>
  <c r="BE213" i="7"/>
  <c r="BE221" i="7"/>
  <c r="BE223" i="7"/>
  <c r="BE248" i="7"/>
  <c r="BE268" i="7"/>
  <c r="BE292" i="7"/>
  <c r="BE298" i="7"/>
  <c r="BE303" i="7"/>
  <c r="BE306" i="7"/>
  <c r="BE308" i="7"/>
  <c r="BE326" i="7"/>
  <c r="BE329" i="7"/>
  <c r="BE331" i="7"/>
  <c r="BE333" i="7"/>
  <c r="BE349" i="7"/>
  <c r="BE358" i="7"/>
  <c r="BE360" i="7"/>
  <c r="BE363" i="7"/>
  <c r="BE368" i="7"/>
  <c r="BE376" i="7"/>
  <c r="BE391" i="7"/>
  <c r="BE400" i="7"/>
  <c r="BE401" i="7"/>
  <c r="BE405" i="7"/>
  <c r="BE406" i="7"/>
  <c r="BE411" i="7"/>
  <c r="BE426" i="7"/>
  <c r="BE438" i="7"/>
  <c r="BE440" i="7"/>
  <c r="BE442" i="7"/>
  <c r="BE444" i="7"/>
  <c r="BE446" i="7"/>
  <c r="BE449" i="7"/>
  <c r="BE450" i="7"/>
  <c r="BE452" i="7"/>
  <c r="BE475" i="7"/>
  <c r="BE479" i="7"/>
  <c r="BE484" i="7"/>
  <c r="BE503" i="7"/>
  <c r="BE509" i="7"/>
  <c r="BE511" i="7"/>
  <c r="BE519" i="7"/>
  <c r="BE530" i="7"/>
  <c r="BE533" i="7"/>
  <c r="BE535" i="7"/>
  <c r="BE537" i="7"/>
  <c r="BE549" i="7"/>
  <c r="BE568" i="7"/>
  <c r="BE581" i="7"/>
  <c r="BE593" i="7"/>
  <c r="BE608" i="7"/>
  <c r="BE620" i="7"/>
  <c r="BE623" i="7"/>
  <c r="BE624" i="7"/>
  <c r="BE629" i="7"/>
  <c r="BE638" i="7"/>
  <c r="BE659" i="7"/>
  <c r="BE662" i="7"/>
  <c r="BE675" i="7"/>
  <c r="BE687" i="7"/>
  <c r="BE688" i="7"/>
  <c r="E85" i="8"/>
  <c r="BE165" i="8"/>
  <c r="BE184" i="8"/>
  <c r="BE190" i="8"/>
  <c r="BE193" i="8"/>
  <c r="BE220" i="8"/>
  <c r="BE226" i="8"/>
  <c r="BE230" i="8"/>
  <c r="BE235" i="8"/>
  <c r="BE237" i="8"/>
  <c r="BE240" i="8"/>
  <c r="BE242" i="8"/>
  <c r="BE243" i="8"/>
  <c r="BE246" i="8"/>
  <c r="BE251" i="8"/>
  <c r="BE253" i="8"/>
  <c r="BE254" i="8"/>
  <c r="BE261" i="8"/>
  <c r="BE263" i="8"/>
  <c r="BE279" i="8"/>
  <c r="BK154" i="8"/>
  <c r="J154" i="8" s="1"/>
  <c r="J97" i="8" s="1"/>
  <c r="BK156" i="8"/>
  <c r="J156" i="8"/>
  <c r="J98" i="8" s="1"/>
  <c r="BK234" i="8"/>
  <c r="J234" i="8"/>
  <c r="J117" i="8"/>
  <c r="BK265" i="8"/>
  <c r="J265" i="8" s="1"/>
  <c r="J126" i="8" s="1"/>
  <c r="BK267" i="8"/>
  <c r="J267" i="8"/>
  <c r="J127" i="8" s="1"/>
  <c r="BK272" i="8"/>
  <c r="J272" i="8" s="1"/>
  <c r="J129" i="8" s="1"/>
  <c r="BK278" i="8"/>
  <c r="J278" i="8"/>
  <c r="J132" i="8" s="1"/>
  <c r="BK280" i="8"/>
  <c r="J280" i="8" s="1"/>
  <c r="J133" i="8"/>
  <c r="J89" i="9"/>
  <c r="BE124" i="9"/>
  <c r="BE127" i="9"/>
  <c r="BE130" i="9"/>
  <c r="BE132" i="9"/>
  <c r="BK123" i="9"/>
  <c r="J123" i="9" s="1"/>
  <c r="J98" i="9" s="1"/>
  <c r="BK126" i="9"/>
  <c r="J126" i="9" s="1"/>
  <c r="J99" i="9" s="1"/>
  <c r="BK129" i="9"/>
  <c r="J129" i="9" s="1"/>
  <c r="J100" i="9" s="1"/>
  <c r="BK131" i="9"/>
  <c r="J131" i="9"/>
  <c r="J101" i="9" s="1"/>
  <c r="F37" i="3"/>
  <c r="BD96" i="1" s="1"/>
  <c r="F37" i="5"/>
  <c r="BD98" i="1" s="1"/>
  <c r="F36" i="4"/>
  <c r="BC97" i="1" s="1"/>
  <c r="F36" i="7"/>
  <c r="BC100" i="1" s="1"/>
  <c r="F34" i="7"/>
  <c r="BA100" i="1" s="1"/>
  <c r="F37" i="2"/>
  <c r="BD95" i="1"/>
  <c r="F35" i="5"/>
  <c r="BB98" i="1" s="1"/>
  <c r="F37" i="8"/>
  <c r="BD101" i="1"/>
  <c r="J34" i="9"/>
  <c r="AW102" i="1" s="1"/>
  <c r="F36" i="2"/>
  <c r="BC95" i="1"/>
  <c r="F35" i="7"/>
  <c r="BB100" i="1" s="1"/>
  <c r="F34" i="5"/>
  <c r="BA98" i="1"/>
  <c r="J34" i="2"/>
  <c r="AW95" i="1" s="1"/>
  <c r="F34" i="4"/>
  <c r="BA97" i="1"/>
  <c r="F35" i="6"/>
  <c r="BB99" i="1" s="1"/>
  <c r="F36" i="8"/>
  <c r="BC101" i="1"/>
  <c r="F35" i="3"/>
  <c r="BB96" i="1" s="1"/>
  <c r="F34" i="9"/>
  <c r="BA102" i="1"/>
  <c r="F37" i="9"/>
  <c r="BD102" i="1" s="1"/>
  <c r="F34" i="2"/>
  <c r="BA95" i="1"/>
  <c r="J34" i="6"/>
  <c r="AW99" i="1" s="1"/>
  <c r="J34" i="8"/>
  <c r="AW101" i="1"/>
  <c r="F36" i="3"/>
  <c r="BC96" i="1" s="1"/>
  <c r="J34" i="5"/>
  <c r="AW98" i="1"/>
  <c r="F37" i="4"/>
  <c r="BD97" i="1" s="1"/>
  <c r="J34" i="7"/>
  <c r="AW100" i="1" s="1"/>
  <c r="F34" i="3"/>
  <c r="BA96" i="1" s="1"/>
  <c r="J34" i="4"/>
  <c r="AW97" i="1"/>
  <c r="F37" i="7"/>
  <c r="BD100" i="1" s="1"/>
  <c r="F35" i="9"/>
  <c r="BB102" i="1"/>
  <c r="F35" i="4"/>
  <c r="BB97" i="1" s="1"/>
  <c r="F34" i="6"/>
  <c r="BA99" i="1"/>
  <c r="F35" i="2"/>
  <c r="BB95" i="1" s="1"/>
  <c r="F36" i="6"/>
  <c r="BC99" i="1"/>
  <c r="F35" i="8"/>
  <c r="BB101" i="1" s="1"/>
  <c r="J34" i="3"/>
  <c r="AW96" i="1"/>
  <c r="F36" i="5"/>
  <c r="BC98" i="1" s="1"/>
  <c r="F37" i="6"/>
  <c r="BD99" i="1"/>
  <c r="F34" i="8"/>
  <c r="BA101" i="1" s="1"/>
  <c r="F36" i="9"/>
  <c r="BC102" i="1"/>
  <c r="R153" i="8" l="1"/>
  <c r="T137" i="5"/>
  <c r="T149" i="7"/>
  <c r="T207" i="6"/>
  <c r="R137" i="5"/>
  <c r="BK270" i="4"/>
  <c r="J270" i="4"/>
  <c r="J104" i="4"/>
  <c r="R169" i="3"/>
  <c r="R133" i="3" s="1"/>
  <c r="BK139" i="3"/>
  <c r="J139" i="3"/>
  <c r="J99" i="3"/>
  <c r="T169" i="3"/>
  <c r="T133" i="3"/>
  <c r="R278" i="7"/>
  <c r="R148" i="7"/>
  <c r="P207" i="6"/>
  <c r="R138" i="6"/>
  <c r="T270" i="4"/>
  <c r="P278" i="7"/>
  <c r="P268" i="5"/>
  <c r="P149" i="7"/>
  <c r="T278" i="7"/>
  <c r="T156" i="2"/>
  <c r="T128" i="2" s="1"/>
  <c r="T138" i="4"/>
  <c r="T135" i="4"/>
  <c r="P138" i="6"/>
  <c r="P137" i="6" s="1"/>
  <c r="AU99" i="1" s="1"/>
  <c r="P137" i="5"/>
  <c r="P131" i="5"/>
  <c r="AU98" i="1" s="1"/>
  <c r="P138" i="4"/>
  <c r="P169" i="3"/>
  <c r="P133" i="3"/>
  <c r="AU96" i="1" s="1"/>
  <c r="R270" i="4"/>
  <c r="R138" i="4"/>
  <c r="R135" i="4"/>
  <c r="T137" i="6"/>
  <c r="R268" i="5"/>
  <c r="P270" i="4"/>
  <c r="BK138" i="4"/>
  <c r="J138" i="4" s="1"/>
  <c r="J98" i="4" s="1"/>
  <c r="T268" i="5"/>
  <c r="P156" i="2"/>
  <c r="P128" i="2" s="1"/>
  <c r="AU95" i="1" s="1"/>
  <c r="BK149" i="7"/>
  <c r="J149" i="7"/>
  <c r="J97" i="7" s="1"/>
  <c r="R207" i="6"/>
  <c r="R156" i="2"/>
  <c r="R128" i="2"/>
  <c r="J134" i="3"/>
  <c r="J97" i="3"/>
  <c r="J140" i="3"/>
  <c r="J100" i="3"/>
  <c r="J136" i="4"/>
  <c r="J97" i="4"/>
  <c r="J271" i="4"/>
  <c r="J105" i="4"/>
  <c r="J132" i="5"/>
  <c r="J97" i="5"/>
  <c r="BK137" i="5"/>
  <c r="J137" i="5"/>
  <c r="J99" i="5" s="1"/>
  <c r="BK268" i="5"/>
  <c r="J268" i="5"/>
  <c r="J108" i="5"/>
  <c r="BK138" i="6"/>
  <c r="J138" i="6"/>
  <c r="J97" i="6"/>
  <c r="BK207" i="6"/>
  <c r="J207" i="6" s="1"/>
  <c r="J103" i="6" s="1"/>
  <c r="J150" i="7"/>
  <c r="J98" i="7"/>
  <c r="BK153" i="8"/>
  <c r="J153" i="8"/>
  <c r="BK156" i="2"/>
  <c r="J156" i="2"/>
  <c r="J103" i="2" s="1"/>
  <c r="J139" i="4"/>
  <c r="J99" i="4"/>
  <c r="J129" i="2"/>
  <c r="J97" i="2" s="1"/>
  <c r="BK132" i="2"/>
  <c r="J132" i="2"/>
  <c r="J98" i="2"/>
  <c r="BK169" i="3"/>
  <c r="J169" i="3"/>
  <c r="J105" i="3"/>
  <c r="BK278" i="7"/>
  <c r="J278" i="7" s="1"/>
  <c r="J101" i="7" s="1"/>
  <c r="BK122" i="9"/>
  <c r="J122" i="9"/>
  <c r="J97" i="9" s="1"/>
  <c r="J33" i="3"/>
  <c r="AV96" i="1"/>
  <c r="AT96" i="1"/>
  <c r="J33" i="7"/>
  <c r="AV100" i="1" s="1"/>
  <c r="AT100" i="1" s="1"/>
  <c r="BB94" i="1"/>
  <c r="AX94" i="1" s="1"/>
  <c r="BD94" i="1"/>
  <c r="W33" i="1" s="1"/>
  <c r="F33" i="4"/>
  <c r="AZ97" i="1" s="1"/>
  <c r="F33" i="8"/>
  <c r="AZ101" i="1"/>
  <c r="BA94" i="1"/>
  <c r="W30" i="1" s="1"/>
  <c r="J33" i="5"/>
  <c r="AV98" i="1" s="1"/>
  <c r="AT98" i="1" s="1"/>
  <c r="F33" i="6"/>
  <c r="AZ99" i="1" s="1"/>
  <c r="J33" i="9"/>
  <c r="AV102" i="1"/>
  <c r="AT102" i="1" s="1"/>
  <c r="F33" i="5"/>
  <c r="AZ98" i="1" s="1"/>
  <c r="J33" i="6"/>
  <c r="AV99" i="1" s="1"/>
  <c r="AT99" i="1" s="1"/>
  <c r="F33" i="3"/>
  <c r="AZ96" i="1"/>
  <c r="J33" i="8"/>
  <c r="AV101" i="1" s="1"/>
  <c r="AT101" i="1" s="1"/>
  <c r="F33" i="2"/>
  <c r="AZ95" i="1" s="1"/>
  <c r="F33" i="7"/>
  <c r="AZ100" i="1" s="1"/>
  <c r="J30" i="8"/>
  <c r="AG101" i="1" s="1"/>
  <c r="AN101" i="1" s="1"/>
  <c r="J33" i="4"/>
  <c r="AV97" i="1"/>
  <c r="AT97" i="1" s="1"/>
  <c r="BC94" i="1"/>
  <c r="W32" i="1" s="1"/>
  <c r="J33" i="2"/>
  <c r="AV95" i="1" s="1"/>
  <c r="AT95" i="1" s="1"/>
  <c r="F33" i="9"/>
  <c r="AZ102" i="1"/>
  <c r="P135" i="4" l="1"/>
  <c r="AU97" i="1" s="1"/>
  <c r="R137" i="6"/>
  <c r="T131" i="5"/>
  <c r="P148" i="7"/>
  <c r="AU100" i="1" s="1"/>
  <c r="R131" i="5"/>
  <c r="T148" i="7"/>
  <c r="J39" i="8"/>
  <c r="BK131" i="5"/>
  <c r="J131" i="5"/>
  <c r="J96" i="5"/>
  <c r="BK133" i="3"/>
  <c r="J133" i="3" s="1"/>
  <c r="J96" i="3" s="1"/>
  <c r="BK135" i="4"/>
  <c r="J135" i="4" s="1"/>
  <c r="J96" i="4" s="1"/>
  <c r="BK128" i="2"/>
  <c r="J128" i="2"/>
  <c r="J96" i="2" s="1"/>
  <c r="BK137" i="6"/>
  <c r="J137" i="6"/>
  <c r="J96" i="6"/>
  <c r="BK148" i="7"/>
  <c r="J148" i="7" s="1"/>
  <c r="J30" i="7" s="1"/>
  <c r="AG100" i="1" s="1"/>
  <c r="AN100" i="1" s="1"/>
  <c r="J96" i="8"/>
  <c r="BK121" i="9"/>
  <c r="J121" i="9" s="1"/>
  <c r="J96" i="9" s="1"/>
  <c r="AZ94" i="1"/>
  <c r="AV94" i="1" s="1"/>
  <c r="AK29" i="1" s="1"/>
  <c r="AW94" i="1"/>
  <c r="AK30" i="1" s="1"/>
  <c r="W31" i="1"/>
  <c r="AY94" i="1"/>
  <c r="J96" i="7" l="1"/>
  <c r="J39" i="7"/>
  <c r="J30" i="2"/>
  <c r="AG95" i="1"/>
  <c r="AN95" i="1" s="1"/>
  <c r="J30" i="4"/>
  <c r="AG97" i="1" s="1"/>
  <c r="AN97" i="1" s="1"/>
  <c r="J30" i="3"/>
  <c r="AG96" i="1"/>
  <c r="AN96" i="1" s="1"/>
  <c r="J30" i="5"/>
  <c r="AG98" i="1" s="1"/>
  <c r="AN98" i="1" s="1"/>
  <c r="AT94" i="1"/>
  <c r="W29" i="1"/>
  <c r="J30" i="6"/>
  <c r="AG99" i="1"/>
  <c r="AN99" i="1" s="1"/>
  <c r="J30" i="9"/>
  <c r="AG102" i="1" s="1"/>
  <c r="AN102" i="1" s="1"/>
  <c r="AU94" i="1"/>
  <c r="J39" i="4" l="1"/>
  <c r="J39" i="9"/>
  <c r="J39" i="2"/>
  <c r="J39" i="3"/>
  <c r="J39" i="5"/>
  <c r="J39" i="6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<sst xmlns="http://schemas.openxmlformats.org/spreadsheetml/2006/main" count="19272" uniqueCount="3132">
  <si>
    <t>Export Komplet</t>
  </si>
  <si>
    <t/>
  </si>
  <si>
    <t>2.0</t>
  </si>
  <si>
    <t>ZAMOK</t>
  </si>
  <si>
    <t>False</t>
  </si>
  <si>
    <t>{0eaf6444-e5d5-4cdf-9e94-141539c89784}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</si>
  <si>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</si>
  <si>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</si>
  <si>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</si>
  <si>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</si>
  <si>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</si>
  <si>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</si>
  <si>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</si>
  <si>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</si>
  <si>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Velim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</si>
  <si>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</si>
  <si>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</si>
  <si>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Velim ON - oprava</t>
  </si>
  <si>
    <t>KSO:</t>
  </si>
  <si>
    <t>CC-CZ:</t>
  </si>
  <si>
    <t>Místo:</t>
  </si>
  <si>
    <t>žst. Velim</t>
  </si>
  <si>
    <t>Datum:</t>
  </si>
  <si>
    <t>22. 2. 2021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</si>
  <si>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</si>
  <si>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</si>
  <si>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</si>
  <si>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</si>
  <si>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</si>
  <si>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</si>
  <si>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</si>
  <si>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</si>
  <si>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</si>
  <si>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</si>
  <si>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</si>
  <si>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</si>
  <si>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</si>
  <si>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</si>
  <si>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</si>
  <si>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</si>
  <si>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</si>
  <si>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</si>
  <si>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</si>
  <si>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</si>
  <si>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</si>
  <si>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</si>
  <si>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</si>
  <si>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</si>
  <si>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</si>
  <si>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</si>
  <si>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</si>
  <si>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</si>
  <si>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</si>
  <si>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</si>
  <si>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</si>
  <si>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</si>
  <si>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</si>
  <si>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</si>
  <si>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</si>
  <si>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</si>
  <si>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</si>
  <si>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</si>
  <si>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</si>
  <si>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</si>
  <si>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</si>
  <si>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</si>
  <si>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</si>
  <si>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</si>
  <si>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</si>
  <si>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</si>
  <si>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</si>
  <si>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</si>
  <si>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</si>
  <si>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</si>
  <si>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</si>
  <si>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</si>
  <si>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</si>
  <si>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</si>
  <si>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</si>
  <si>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</si>
  <si>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</si>
  <si>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</si>
  <si>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</si>
  <si>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Oprava střechy VB</t>
  </si>
  <si>
    <t>STA</t>
  </si>
  <si>
    <t>1</t>
  </si>
  <si>
    <t>{2c05bc4f-58bf-48f7-a4bd-cf16fbb5d684}</t>
  </si>
  <si>
    <t>2</t>
  </si>
  <si>
    <t>002</t>
  </si>
  <si>
    <t>Oprava přístřešku</t>
  </si>
  <si>
    <t>{8d8d7d03-bd19-4638-8550-0230f9cfa8bc}</t>
  </si>
  <si>
    <t>003</t>
  </si>
  <si>
    <t>Oprava vnějšího pláště</t>
  </si>
  <si>
    <t>{5e0dcbfe-54fe-457b-9257-358492643829}</t>
  </si>
  <si>
    <t>004</t>
  </si>
  <si>
    <t>Oprava zpevněných ploch</t>
  </si>
  <si>
    <t>{763d4b78-1803-4881-b0b2-7b4b934b9861}</t>
  </si>
  <si>
    <t>005</t>
  </si>
  <si>
    <t>Oprava veřejných WC</t>
  </si>
  <si>
    <t>{6d09bd71-7c03-4b71-b6fc-5a4ecdb7ceae}</t>
  </si>
  <si>
    <t>006</t>
  </si>
  <si>
    <t>Oprava vnitřních prostor 1NP</t>
  </si>
  <si>
    <t>{2928e918-0a9b-4bf9-bf61-aa5d3e906a7b}</t>
  </si>
  <si>
    <t>007</t>
  </si>
  <si>
    <t>Elektroinstalace a hromosvod (SEE)</t>
  </si>
  <si>
    <t>{339de222-f608-4aeb-a115-ef41c28a58e8}</t>
  </si>
  <si>
    <t>008</t>
  </si>
  <si>
    <t>Vedlejší a ostatní náklady</t>
  </si>
  <si>
    <t>VON</t>
  </si>
  <si>
    <t>{b53c60cd-3adb-4185-8f4d-a1f3b4a7ae2b}</t>
  </si>
  <si>
    <t>KRYCÍ LIST SOUPISU PRACÍ</t>
  </si>
  <si>
    <t>Objekt:</t>
  </si>
  <si>
    <t>001 - Oprava střechy VB</t>
  </si>
  <si>
    <t>REKAPITULACE ČLENĚNÍ SOUPISU PRACÍ</t>
  </si>
  <si>
    <t>Kód dílu - Popis</t>
  </si>
  <si>
    <t>Cena celkem [CZK]</t>
  </si>
  <si>
    <t>Náklady ze soupisu prací</t>
  </si>
  <si>
    <t>-1</t>
  </si>
  <si>
    <t>OST - Poznámky</t>
  </si>
  <si>
    <t>HSV - Práce a dodávky HSV</t>
  </si>
  <si>
    <t xml:space="preserve">    3 - Svislé a kompletní konstrukce</t>
  </si>
  <si>
    <t xml:space="preserve">    9 - Ostatní konstrukce a práce-bourání</t>
  </si>
  <si>
    <t xml:space="preserve">    997 -  Přesun sutě</t>
  </si>
  <si>
    <t xml:space="preserve">    998 - Přesun hmot</t>
  </si>
  <si>
    <t>PSV - Práce a dodávky PSV</t>
  </si>
  <si>
    <t xml:space="preserve">    742 -  Elektroinstalace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</si>
  <si>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</si>
  <si>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</si>
  <si>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</si>
  <si>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783 -  Dokončovací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</si>
  <si>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</si>
  <si>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</si>
  <si>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</si>
  <si>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</si>
  <si>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</si>
  <si>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</si>
  <si>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</si>
  <si>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</si>
  <si>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</si>
  <si>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</si>
  <si>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</si>
  <si>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</si>
  <si>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</si>
  <si>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</si>
  <si>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Poznámky</t>
  </si>
  <si>
    <t>4</t>
  </si>
  <si>
    <t>ROZPOCET</t>
  </si>
  <si>
    <t>K</t>
  </si>
  <si>
    <t>000000002</t>
  </si>
  <si>
    <t>512</t>
  </si>
  <si>
    <t>2102296900</t>
  </si>
  <si>
    <t>P</t>
  </si>
  <si>
    <t>Poznámka k položce:_x000D_
Zadání je zpracováno v rozsahu a podrobnosti zadávací dokumentace v rozsahu omezeném technickou zprávou._x000D_
_x000D_
Součástí položek jsou veškeré s nimi spojené práce, které jsou zapotřebí pro provedení kompletní dodávky díla, a to i když nejsou zvlášť uvedeny ve výkazu výměr. To znamená, že veškeré položky patrné zejména z technické zprávy a na ni navazujících částí výkazů je třeba v nabídkové ceně doplnit a ocenit jako kompletně vykonané práce vč materiálu, nářadí a strojů nutných k práci, tak aby bylo možné zakázku realizovat jako komplet "na klíč" i když tyto nejsou ve výkazu výměr vypsány zvlášť._x000D_
_x000D_
Pokud nejsou uvedeny montážní práce samostatně, je montáž součástí jednotkových cen!</t>
  </si>
  <si>
    <t>HSV</t>
  </si>
  <si>
    <t>Práce a dodávky HSV</t>
  </si>
  <si>
    <t>3</t>
  </si>
  <si>
    <t>Svislé a kompletní konstrukce</t>
  </si>
  <si>
    <t>31638111R</t>
  </si>
  <si>
    <t>Zabezpečení komínových těles betonovým límcem po odbourání nadstřešní části v prostoru půdy</t>
  </si>
  <si>
    <t>kus</t>
  </si>
  <si>
    <t>661268145</t>
  </si>
  <si>
    <t>9</t>
  </si>
  <si>
    <t>Ostatní konstrukce a práce-bourání</t>
  </si>
  <si>
    <t>000000004</t>
  </si>
  <si>
    <t xml:space="preserve">D+M doplňků střechy vč. povrchové úpravy - konzole, antény, průchodky, držáky aj. vč. demontáže stávajících </t>
  </si>
  <si>
    <t>kpl</t>
  </si>
  <si>
    <t>1071908171</t>
  </si>
  <si>
    <t>99701301R</t>
  </si>
  <si>
    <t>Vyklizení suti a komunálního odpadu z prostorů přes 15 m2 s naložením, odvozem a likvidací</t>
  </si>
  <si>
    <t>m3</t>
  </si>
  <si>
    <t>360974377</t>
  </si>
  <si>
    <t>Poznámka k položce:_x000D_
jedná se o velkoobjemové vyklizení a vyčištění půdního prostoru</t>
  </si>
  <si>
    <t>5</t>
  </si>
  <si>
    <t>962032631</t>
  </si>
  <si>
    <t>Bourání zdiva komínového nad střechou z cihel na MV nebo MVC</t>
  </si>
  <si>
    <t>-50369367</t>
  </si>
  <si>
    <t>VV</t>
  </si>
  <si>
    <t>0,5*0,5*3"rušený komín"</t>
  </si>
  <si>
    <t>6</t>
  </si>
  <si>
    <t>976047231</t>
  </si>
  <si>
    <t>Vybourání betonových nebo ŽB krycích desek</t>
  </si>
  <si>
    <t>m2</t>
  </si>
  <si>
    <t>-594225159</t>
  </si>
  <si>
    <t>0,8*0,8</t>
  </si>
  <si>
    <t>7</t>
  </si>
  <si>
    <t>7651R</t>
  </si>
  <si>
    <t>Opatření nutná k bezpečné demontáži a likvidaci materiálů obsahujících azbest vč. splnění požadavků dotčených orgánů</t>
  </si>
  <si>
    <t>soubor</t>
  </si>
  <si>
    <t>16</t>
  </si>
  <si>
    <t>-1047480407</t>
  </si>
  <si>
    <t>997</t>
  </si>
  <si>
    <t xml:space="preserve"> Přesun sutě</t>
  </si>
  <si>
    <t>8</t>
  </si>
  <si>
    <t>997013114</t>
  </si>
  <si>
    <t>Vnitrostaveništní doprava suti a vybouraných hmot pro budovy v do 15 m</t>
  </si>
  <si>
    <t>t</t>
  </si>
  <si>
    <t>1256885930</t>
  </si>
  <si>
    <t>997013501</t>
  </si>
  <si>
    <t>Odvoz suti na skládku a vybouraných hmot nebo meziskládku do 1 km se složením</t>
  </si>
  <si>
    <t>1122558176</t>
  </si>
  <si>
    <t>10</t>
  </si>
  <si>
    <t>997013509</t>
  </si>
  <si>
    <t>Příplatek k odvozu suti a vybouraných hmot na skládku ZKD 1 km přes 1 km</t>
  </si>
  <si>
    <t>1913993405</t>
  </si>
  <si>
    <t>29,664*19 'Přepočtené koeficientem množství</t>
  </si>
  <si>
    <t>11</t>
  </si>
  <si>
    <t>99701350R</t>
  </si>
  <si>
    <t>Odvoz výzisku z železného šrotu na místo určené objednatelem do 20 km se složením</t>
  </si>
  <si>
    <t>1990356491</t>
  </si>
  <si>
    <t>Poznámka k položce:_x000D_
Železný šrot bude odvezen a složen dle pokynů zástupce investora do sběrného místa. _x000D_
_x000D_
Samotný železný šrot je majetkem investora. _x000D_
_x000D_
Hospodaření s vyzískaným materiálem (mimo odpad) bude prováděno v souladu se Směrnicí SŽDC č. 42 ze dne 7.1.2013.</t>
  </si>
  <si>
    <t>12</t>
  </si>
  <si>
    <t>997013609</t>
  </si>
  <si>
    <t>Poplatek za uložení na skládce (skládkovné) stavebního odpadu ze směsí nebo oddělených frakcí betonu, cihel a keramických výrobků kód odpadu 17 01 07</t>
  </si>
  <si>
    <t>221381986</t>
  </si>
  <si>
    <t>13</t>
  </si>
  <si>
    <t>997013811</t>
  </si>
  <si>
    <t>Poplatek za uložení na skládce (skládkovné) stavebního odpadu dřevěného kód odpadu 17 02 01</t>
  </si>
  <si>
    <t>-3316353</t>
  </si>
  <si>
    <t>14</t>
  </si>
  <si>
    <t>997013821</t>
  </si>
  <si>
    <t>Poplatek za uložení na skládce (skládkovné) stavebního odpadu s obsahem azbestu kód odpadu 17 06 05</t>
  </si>
  <si>
    <t>367770367</t>
  </si>
  <si>
    <t>998</t>
  </si>
  <si>
    <t>Přesun hmot</t>
  </si>
  <si>
    <t>998011003</t>
  </si>
  <si>
    <t>Přesun hmot pro budovy zděné v do 24 m</t>
  </si>
  <si>
    <t>-853736727</t>
  </si>
  <si>
    <t>PSV</t>
  </si>
  <si>
    <t>Práce a dodávky PSV</t>
  </si>
  <si>
    <t>742</t>
  </si>
  <si>
    <t xml:space="preserve"> Elektroinstalace</t>
  </si>
  <si>
    <t>742420021</t>
  </si>
  <si>
    <t>Montáž společné televizní antény antenního stožáru včetně upevňovacího materiálu</t>
  </si>
  <si>
    <t>-1790857957</t>
  </si>
  <si>
    <t>17</t>
  </si>
  <si>
    <t>M</t>
  </si>
  <si>
    <t>31674068R</t>
  </si>
  <si>
    <t>stožár anténní Pz v 3m</t>
  </si>
  <si>
    <t>32</t>
  </si>
  <si>
    <t>1675581142</t>
  </si>
  <si>
    <t>18</t>
  </si>
  <si>
    <t>74242002R</t>
  </si>
  <si>
    <t>Přemístění a dopojení všech stávajících funkčních antén, parabol a ostatních konstrukcí na nové centrální anténní stožáry</t>
  </si>
  <si>
    <t>-2079528982</t>
  </si>
  <si>
    <t>762</t>
  </si>
  <si>
    <t>Konstrukce tesařské</t>
  </si>
  <si>
    <t>19</t>
  </si>
  <si>
    <t>762081351</t>
  </si>
  <si>
    <t>Vyrovnání a příprava st. krovů pro novou krytinu</t>
  </si>
  <si>
    <t>m</t>
  </si>
  <si>
    <t>1763231236</t>
  </si>
  <si>
    <t>13*16,7+4*10+2*11+15+7*6+2*6+4*10+4*5+2*6+4"věž 1"</t>
  </si>
  <si>
    <t>19*14+4*10"střed"</t>
  </si>
  <si>
    <t>13*16,7+4*10+2*11+15+7*6+2*6+4*10+4*5+2*6+4"věž 2"</t>
  </si>
  <si>
    <t>Součet</t>
  </si>
  <si>
    <t>20</t>
  </si>
  <si>
    <t>76233213R</t>
  </si>
  <si>
    <t>Výměna poškozených nosných částí krovů včetně profilace dle stávajícího vzhledu</t>
  </si>
  <si>
    <t>-1103037616</t>
  </si>
  <si>
    <t>1154,2*0,20"předpoklad výměny do 20%"</t>
  </si>
  <si>
    <t>762343811</t>
  </si>
  <si>
    <t>Demontáž bednění okapů a štítových říms z prken</t>
  </si>
  <si>
    <t>-210564262</t>
  </si>
  <si>
    <t>4*6"kulatá a půkulatá okna - pomocné podkladové kce"</t>
  </si>
  <si>
    <t>4*3*0,3"ozdobné štíty kulatých oken"</t>
  </si>
  <si>
    <t>2*(6+6+5+15+11+0,5)*0,5+2*(3+6+6+4,5+14,5+10,5+3)*0,5"podkladové kce římsy věže"</t>
  </si>
  <si>
    <t>2*10*0,5"podkladové kce římsy střed"</t>
  </si>
  <si>
    <t>22</t>
  </si>
  <si>
    <t>762341650</t>
  </si>
  <si>
    <t>Montáž bednění štítových okapových říms z hoblovaných prken</t>
  </si>
  <si>
    <t>-1055003418</t>
  </si>
  <si>
    <t>23</t>
  </si>
  <si>
    <t>605151210</t>
  </si>
  <si>
    <t>řezivo jehličnaté boční prkno hoblované a profilované dle stávajícího vzhledu jakost I.-II. tl. 4 - 6 cm</t>
  </si>
  <si>
    <t>1447419492</t>
  </si>
  <si>
    <t>4*3*0,3*0,06"ozdobné štíty kulatých oken"</t>
  </si>
  <si>
    <t>0,216*0,1"ztratné, prořez"</t>
  </si>
  <si>
    <t>24</t>
  </si>
  <si>
    <t>60515121</t>
  </si>
  <si>
    <t>řezivo jehličnaté boční prkno 40-60mm</t>
  </si>
  <si>
    <t>-371103571</t>
  </si>
  <si>
    <t>4*6*0,06"kulatá a půlulatá okna - pomocné podkladové kce"</t>
  </si>
  <si>
    <t>2*(6+6+5+15+11+0,5)*0,5*0,06+2*(3+6+6+4,5+14,5+10,5+3)*0,5*0,06"podkladové kce římsy věže"</t>
  </si>
  <si>
    <t>2*10*0,5*0,06"podkladové kce římsy střed"</t>
  </si>
  <si>
    <t>7,26*0,1"ztratné, prořez"</t>
  </si>
  <si>
    <t>25</t>
  </si>
  <si>
    <t>762083122</t>
  </si>
  <si>
    <t>Impregnace řeziva proti dřevokaznému hmyzu, houbám a plísním máčením třída ohrožení 3 a 4</t>
  </si>
  <si>
    <t>-1968094693</t>
  </si>
  <si>
    <t>0,238+8,226</t>
  </si>
  <si>
    <t>26</t>
  </si>
  <si>
    <t>762342811</t>
  </si>
  <si>
    <t>Demontáž laťování střech z latí osové vzdálenosti do 0,22 m</t>
  </si>
  <si>
    <t>856591726</t>
  </si>
  <si>
    <t>4*28,3+4+6*2,5+6*2,5+5*2,5+6*3+5+6*3+15*2,5+11*2,5+4"věž 1"</t>
  </si>
  <si>
    <t>2*(10*3+16,6*4)"střed"</t>
  </si>
  <si>
    <t>4*28,3+4+6*2,5+6*2,5+5*2,5+6*3+5+6*3+15*2,5+11*2,5+4"věž 2"</t>
  </si>
  <si>
    <t>27</t>
  </si>
  <si>
    <t>762342214</t>
  </si>
  <si>
    <t>Montáž laťování na střechách jednoduchých sklonu do 60° osové vzdálenosti do 360 mm</t>
  </si>
  <si>
    <t>-1173589687</t>
  </si>
  <si>
    <t>28</t>
  </si>
  <si>
    <t>60514114</t>
  </si>
  <si>
    <t>řezivo jehličnaté lať impregnovaná dl 4 m</t>
  </si>
  <si>
    <t>402946190</t>
  </si>
  <si>
    <t>9*(3+6+6+4,5+15+11+3)*0,04*0,06+22*4*10,5*0,04*0,06+9*(6+4,5+6)*0,04*0,06"vež 1"</t>
  </si>
  <si>
    <t>2*20*16,6*0,04*0,06"střed"</t>
  </si>
  <si>
    <t>9*(3+6+6+4,5+15+11+3)*0,04*0,06+22*4*10,5*0,04*0,06+9*(6+4,5+6)*0,04*0,06"vež 2"</t>
  </si>
  <si>
    <t>Mezisoučet</t>
  </si>
  <si>
    <t>8,838*0,15"ztratné, prořez"</t>
  </si>
  <si>
    <t>29</t>
  </si>
  <si>
    <t>762342441</t>
  </si>
  <si>
    <t>Montáž lišt trojúhelníkových nebo kontralatí na střechách sklonu do 60°</t>
  </si>
  <si>
    <t>-1112846763</t>
  </si>
  <si>
    <t>30</t>
  </si>
  <si>
    <t>745053380</t>
  </si>
  <si>
    <t>1154,2*0,06*0,06</t>
  </si>
  <si>
    <t>31</t>
  </si>
  <si>
    <t>762395000</t>
  </si>
  <si>
    <t>Spojovací prostředky pro montáž krovu, bednění, laťování, světlíky, klíny</t>
  </si>
  <si>
    <t>1756241612</t>
  </si>
  <si>
    <t>0,238+8,226+10,164+4,155</t>
  </si>
  <si>
    <t>998762202</t>
  </si>
  <si>
    <t>Přesun hmot procentní pro kce tesařské v objektech v do 12 m</t>
  </si>
  <si>
    <t>%</t>
  </si>
  <si>
    <t>1900644743</t>
  </si>
  <si>
    <t>764</t>
  </si>
  <si>
    <t>Konstrukce klempířské</t>
  </si>
  <si>
    <t>33</t>
  </si>
  <si>
    <t>764001821</t>
  </si>
  <si>
    <t>Demontáž krytiny ze svitků nebo tabulí do suti</t>
  </si>
  <si>
    <t>462735683</t>
  </si>
  <si>
    <t>732,2"hlavní střecha"</t>
  </si>
  <si>
    <t>4*6"oblé stříšky s oplechováním kulatých oken"</t>
  </si>
  <si>
    <t>34</t>
  </si>
  <si>
    <t>764111667</t>
  </si>
  <si>
    <t>Krytina střechy oblé drážkováním ze svitků z Pz plechu s povrchovou úpravou (poplastovaný plech) rš do 670 mm - oplechování kulatých oken, kompletní provedení vč. detailů, ukončení a podkl. kcí</t>
  </si>
  <si>
    <t>24845005</t>
  </si>
  <si>
    <t>Poznámka k položce:_x000D_
Tl. plechu 0,6 mm -  varianta STRONG odolná proti prošlápnutí a krupobití, povrchová úprava ELITE, Předpokládaná barva 758 tmavě červená matná, kód barvy TMCE, RAL 3009, struktura jemně strukturovaná._x000D_
_x000D_
Barva bude finálně odsouhlasena na základě předložení vzorníku zástupcem ivestora na místě!</t>
  </si>
  <si>
    <t>35</t>
  </si>
  <si>
    <t>76411165R</t>
  </si>
  <si>
    <t>Krytina střechy rovné z taškových tabulí z Pz plechu s povrchovou úpravou (poplastovaný plech) sklonu do 60°</t>
  </si>
  <si>
    <t>1049742104</t>
  </si>
  <si>
    <t>Poznámka k položce:_x000D_
Tl. plechu 0,6 mm -  varianta STRONG odolná proti prošlápnutí a krupobití, povrchová úprava ELITE, Předpokládaná barva 758 tmavě červená matná, kód barvy TMCE, RAL 3009, struktura jemně strukturovaná._x000D_
_x000D_
Položku zhotovitel ocení v ceně za čistou pohledovou plochu střechy včetně zohlednění případného zvýšeného prořezu a ztratného materiálu členitostí střechy._x000D_
_x000D_
Barva bude finálně odsouhlasena na základě předložení vzorníku zástupcem ivestora na místě!</t>
  </si>
  <si>
    <t>36</t>
  </si>
  <si>
    <t>55350119</t>
  </si>
  <si>
    <t>taška větrací univerzální pro profilované krytiny 200cm2</t>
  </si>
  <si>
    <t>-574112257</t>
  </si>
  <si>
    <t>Poznámka k položce:_x000D_
jedná se o zajištění odvětrání půdního prostoru, předpoklad umístění střední část, větrací taška bude dopojena s odvětráním až do půdního prostoru s doplněním větrací mřížky proti vniknutí škůdců v prostoru půdy._x000D_
_x000D_
Příslušenství k taškovým tabulím nebo hladké drážkové falcované krytině, povrch Elite nebo Durafrost_x000D_
_x000D_
Předpokládaná barva 758 tmavě červená matná, kód barvy TMCE, RAL 3009, struktura jemně strukturovaná,  barva bude finálně odsouhlasena na základě předložení vzorníku zástupcem ivestora na místě.</t>
  </si>
  <si>
    <t>37</t>
  </si>
  <si>
    <t>764001861</t>
  </si>
  <si>
    <t>Demontáž hřebene z hřebenáčů do suti</t>
  </si>
  <si>
    <t>-1728473804</t>
  </si>
  <si>
    <t>2*6+17</t>
  </si>
  <si>
    <t>38</t>
  </si>
  <si>
    <t>764211625</t>
  </si>
  <si>
    <t>Oplechování větraného hřebene s větracím pásem z Pz s povrchovou úpravou (poplastovaný plech) rš 400 mm</t>
  </si>
  <si>
    <t>2003668514</t>
  </si>
  <si>
    <t>Poznámka k položce:_x000D_
Příslušenství k taškovým tabulím nebo hladké drážkové falcované krytině, povrch Elite nebo Durafrost_x000D_
_x000D_
Předpokládaná barva 758 tmavě červená matná, kód barvy TMCE, RAL 3009, struktura jemně strukturovaná,  barva bude finálně odsouhlasena na základě předložení vzorníku zástupcem ivestora na místě.</t>
  </si>
  <si>
    <t>39</t>
  </si>
  <si>
    <t>764001871</t>
  </si>
  <si>
    <t>Demontáž nároží s větrací mřížkou nebo nárožním plechem do suti</t>
  </si>
  <si>
    <t>1485098187</t>
  </si>
  <si>
    <t>2*3+5*2,5+3*7,5+5,5"věž 1"</t>
  </si>
  <si>
    <t>2*3+5*2,5+3*7,5+5,5"věž 2"</t>
  </si>
  <si>
    <t>40</t>
  </si>
  <si>
    <t>764211655</t>
  </si>
  <si>
    <t>Oplechování větraného nároží s větracím pásem z Pz s povrchovou úpravou (poplastovaný plech) rš 400 mm</t>
  </si>
  <si>
    <t>-59132442</t>
  </si>
  <si>
    <t>41</t>
  </si>
  <si>
    <t>764001891</t>
  </si>
  <si>
    <t>Demontáž úžlabí do suti</t>
  </si>
  <si>
    <t>-1777962215</t>
  </si>
  <si>
    <t>3+2,5+2*3+2*5"věž 1"</t>
  </si>
  <si>
    <t>3+2,5+2*3+2*5"věž 2"</t>
  </si>
  <si>
    <t>42</t>
  </si>
  <si>
    <t>764212606</t>
  </si>
  <si>
    <t>Oplechování úžlabí z Pz s povrchovou úpravou (poplastovaný plech) rš 500 mm</t>
  </si>
  <si>
    <t>167220022</t>
  </si>
  <si>
    <t>43</t>
  </si>
  <si>
    <t>764002861</t>
  </si>
  <si>
    <t>Demontáž oplechování říms a ozdobných prvků do suti</t>
  </si>
  <si>
    <t>-537240726</t>
  </si>
  <si>
    <t>3+6+6+4,5+14,5+10,5+3"věž 1 střední část - změna sklonu"</t>
  </si>
  <si>
    <t>6+6+5+15+11+0,5"věž 1 pod nástřešním žlabem"</t>
  </si>
  <si>
    <t>2*10"střed"</t>
  </si>
  <si>
    <t>3+6+6+4,5+14,5+10,5+3"věž 2 střední část - změna sklonu"</t>
  </si>
  <si>
    <t>6+6+5+15+11+0,5"věž 2 pod nástřešním žlabem"</t>
  </si>
  <si>
    <t>44</t>
  </si>
  <si>
    <t>764218607</t>
  </si>
  <si>
    <t>Oplechování rovné římsy mechanicky kotvené z Pz s povrchovou úpravou (poplastovaný plech) rš 670 mm</t>
  </si>
  <si>
    <t>-313624906</t>
  </si>
  <si>
    <t>45</t>
  </si>
  <si>
    <t>764218647</t>
  </si>
  <si>
    <t>Příplatek k cenám rovné římsy s povrchovou úpravou za zvýšenou pracnost provedení rohu nebo koutu rš přes 400 mm</t>
  </si>
  <si>
    <t>490885703</t>
  </si>
  <si>
    <t>12+10"věž 1"</t>
  </si>
  <si>
    <t>12+10"věž 2"</t>
  </si>
  <si>
    <t>46</t>
  </si>
  <si>
    <t>764002812</t>
  </si>
  <si>
    <t>Demontáž okapového plechu do suti v krytině skládané</t>
  </si>
  <si>
    <t>-2081001014</t>
  </si>
  <si>
    <t>47</t>
  </si>
  <si>
    <t>76421266R</t>
  </si>
  <si>
    <t>Oplechování rovné okapové hrany z Pz s povrchovou úpravou (poplastovaný plech) rš 400 mm</t>
  </si>
  <si>
    <t>838726218</t>
  </si>
  <si>
    <t>48</t>
  </si>
  <si>
    <t>764001801</t>
  </si>
  <si>
    <t>Demontáž podkladního plechu do suti</t>
  </si>
  <si>
    <t>811311143</t>
  </si>
  <si>
    <t>49</t>
  </si>
  <si>
    <t>764011615</t>
  </si>
  <si>
    <t>Podkladní plech z Pz s upraveným povrchem rš 400 mm</t>
  </si>
  <si>
    <t>-482135844</t>
  </si>
  <si>
    <t>50</t>
  </si>
  <si>
    <t>764002821</t>
  </si>
  <si>
    <t>Demontáž střešního výlezu do suti</t>
  </si>
  <si>
    <t>-2000645496</t>
  </si>
  <si>
    <t>51</t>
  </si>
  <si>
    <t>764213652.1</t>
  </si>
  <si>
    <t>Střešní výlez rozměru 600 x 600 mm, střechy s krytinou skládanou nebo plechovou</t>
  </si>
  <si>
    <t>771522629</t>
  </si>
  <si>
    <t>1"sřed pro přístup na přístřešek"</t>
  </si>
  <si>
    <t>2"pro stožár antény"</t>
  </si>
  <si>
    <t>52</t>
  </si>
  <si>
    <t>764002881</t>
  </si>
  <si>
    <t>Demontáž lemování střešních prostupů do suti</t>
  </si>
  <si>
    <t>648820336</t>
  </si>
  <si>
    <t>2*0,5"komín"</t>
  </si>
  <si>
    <t>53</t>
  </si>
  <si>
    <t>764003801</t>
  </si>
  <si>
    <t>Demontáž lemování trub, konzol, držáků, ventilačních nástavců a jiných kusových prvků do suti</t>
  </si>
  <si>
    <t>-391345204</t>
  </si>
  <si>
    <t>54</t>
  </si>
  <si>
    <t>764315621</t>
  </si>
  <si>
    <t>Lemování trub, konzol,držáků z Pz s povrch úpravou (poplastovaný plech) střech s krytinou skládanou D do 75 mm</t>
  </si>
  <si>
    <t>1823488950</t>
  </si>
  <si>
    <t>55</t>
  </si>
  <si>
    <t>764315622</t>
  </si>
  <si>
    <t>Lemování trub, konzol,držáků z Pz s povrch úpravou (poplastovaný plech) střech s krytinou skládanou D do 100 mm</t>
  </si>
  <si>
    <t>-1798686091</t>
  </si>
  <si>
    <t>56</t>
  </si>
  <si>
    <t>764213456</t>
  </si>
  <si>
    <t>Sněhový zachytávač krytiny z Pz plechu s upraveným povrchem (poplastovaný plech) průběžný dvoutrubkový</t>
  </si>
  <si>
    <t>-2023255161</t>
  </si>
  <si>
    <t>57</t>
  </si>
  <si>
    <t>764213657.LND</t>
  </si>
  <si>
    <t>Sněhový rozražeč krytiny z Pz plechu s upraveným povrchem (poplastovaný plech)</t>
  </si>
  <si>
    <t>-853680181</t>
  </si>
  <si>
    <t>58</t>
  </si>
  <si>
    <t>764316643</t>
  </si>
  <si>
    <t>Větrací komínek izolovaný s průchodkou na skládané krytině z taškových tabulí s povrch. úpravou (poplastovaný plech) D 110mm</t>
  </si>
  <si>
    <t>-46014248</t>
  </si>
  <si>
    <t>Poznámka k položce:_x000D_
Větrací komínek bude sloužit pro systémové napojení odvětrání kanalizace nad střechu - cena včetně přepojení</t>
  </si>
  <si>
    <t>59</t>
  </si>
  <si>
    <t>76421345R</t>
  </si>
  <si>
    <t xml:space="preserve">Demontáž, repase a zpětná montáž ozdobných prvků střechy s povrchovou úpravou do barvy krytiny - ozdobné věžičky střechy s koulí </t>
  </si>
  <si>
    <t>769441532</t>
  </si>
  <si>
    <t>Poznámka k položce:_x000D_
Předpokládaná barva 758 tmavě červená matná, RAL 3009</t>
  </si>
  <si>
    <t>60</t>
  </si>
  <si>
    <t>764004821</t>
  </si>
  <si>
    <t>Demontáž nástřešního žlabu do suti</t>
  </si>
  <si>
    <t>1403059960</t>
  </si>
  <si>
    <t>6+6+5+15+11+0,5"věž 1"</t>
  </si>
  <si>
    <t>6+6+5+15+11+0,5"věž 2"</t>
  </si>
  <si>
    <t>61</t>
  </si>
  <si>
    <t>764543307</t>
  </si>
  <si>
    <t>Žlaby nástřešní oblého tvaru včetně háků, čel a hrdel z rš 670 mm s povrchovou úpravou v barvě krytiny</t>
  </si>
  <si>
    <t>570639623</t>
  </si>
  <si>
    <t>62</t>
  </si>
  <si>
    <t>764543327</t>
  </si>
  <si>
    <t>Příplatek za provedení rohu nebo koutu nadokapního žlabu rš 670 mm s povrchovou úpravou</t>
  </si>
  <si>
    <t>-651295988</t>
  </si>
  <si>
    <t>Poznámka k položce:_x000D_
Předpokládaná barva 758 tmavě červená matná, kód barvy TMCE, RAL 3009</t>
  </si>
  <si>
    <t>63</t>
  </si>
  <si>
    <t>764541346</t>
  </si>
  <si>
    <t>Kotlík oválný (trychtýřový) 330/100 mm s povrchovou úpravou</t>
  </si>
  <si>
    <t>1013843407</t>
  </si>
  <si>
    <t>64</t>
  </si>
  <si>
    <t>55350174</t>
  </si>
  <si>
    <t>Lapač listí plast 103mm univerzální</t>
  </si>
  <si>
    <t>762804907</t>
  </si>
  <si>
    <t>65</t>
  </si>
  <si>
    <t>998764202</t>
  </si>
  <si>
    <t>Přesun hmot procentní pro konstrukce klempířské v objektech v do 12 m</t>
  </si>
  <si>
    <t>1530416680</t>
  </si>
  <si>
    <t>765</t>
  </si>
  <si>
    <t>Krytina skládaná</t>
  </si>
  <si>
    <t>66</t>
  </si>
  <si>
    <t>765131851</t>
  </si>
  <si>
    <t>Demontáž vlnité azbestocementové krytiny sklonu do 30° do suti</t>
  </si>
  <si>
    <t>1087389557</t>
  </si>
  <si>
    <t>67</t>
  </si>
  <si>
    <t>765191021</t>
  </si>
  <si>
    <t>Montáž pojistné hydroizolační nebo parotěsné fólie kladené ve sklonu přes 20° s lepenými spoji na krokve</t>
  </si>
  <si>
    <t>-1466401598</t>
  </si>
  <si>
    <t>68</t>
  </si>
  <si>
    <t>28329036</t>
  </si>
  <si>
    <t>fólie kontaktní difuzně propustná pro doplňkovou hydroizolační vrstvu, třívrstvá mikroporézní PP 150g/m2 s integrovanou samolepící páskou</t>
  </si>
  <si>
    <t>-2011846262</t>
  </si>
  <si>
    <t>756,2*1,1 'Přepočtené koeficientem množství</t>
  </si>
  <si>
    <t>69</t>
  </si>
  <si>
    <t>765113121</t>
  </si>
  <si>
    <t>Okapová hrana s větrací mřížkou jednoduchou</t>
  </si>
  <si>
    <t>-1686595513</t>
  </si>
  <si>
    <t>70</t>
  </si>
  <si>
    <t>998765202</t>
  </si>
  <si>
    <t>Přesun hmot procentní pro krytiny skládané v objektech v do 12 m</t>
  </si>
  <si>
    <t>1052514214</t>
  </si>
  <si>
    <t>783</t>
  </si>
  <si>
    <t xml:space="preserve"> Dokončovací práce</t>
  </si>
  <si>
    <t>71</t>
  </si>
  <si>
    <t>783201401</t>
  </si>
  <si>
    <t>Příprava podkladu tesařských konstrukcí před provedením nátěru ometení</t>
  </si>
  <si>
    <t>939035173</t>
  </si>
  <si>
    <t>756,2*1,35"plné vazby - stávající krovy - sanace"</t>
  </si>
  <si>
    <t>72</t>
  </si>
  <si>
    <t>783213121</t>
  </si>
  <si>
    <t>Napouštěcí dvojnásobný syntetický fungicidní nátěr tesařských konstrukcí zabudovaných do konstrukce</t>
  </si>
  <si>
    <t>-725799908</t>
  </si>
  <si>
    <t>002 - Oprava přístřešku</t>
  </si>
  <si>
    <t>70 -  Ostatní</t>
  </si>
  <si>
    <t xml:space="preserve">    8 - Trubní vedení</t>
  </si>
  <si>
    <t xml:space="preserve">    9 -  Ostatní konstrukce a práce-bourání</t>
  </si>
  <si>
    <t xml:space="preserve">    712 - Povlakové krytiny</t>
  </si>
  <si>
    <t xml:space="preserve">    767 - Konstrukce zámečnické</t>
  </si>
  <si>
    <t>748 - Elektromontáže - světelné označníky</t>
  </si>
  <si>
    <t>22-M - Montáže oznam. a zabezp. zařízení</t>
  </si>
  <si>
    <t xml:space="preserve"> Ostatní</t>
  </si>
  <si>
    <t>75.1</t>
  </si>
  <si>
    <t>Vytyčení a zajištění a ochrana stávajících inženýrských sítí vč. zajištění projednání s dotčenými správci a složkami, jejich dočasného zabezpečení a zajištění po dobu akce, zabezpečení konstrukcí a ploch pro tryskání</t>
  </si>
  <si>
    <t>1079781597</t>
  </si>
  <si>
    <t>33817111R</t>
  </si>
  <si>
    <t>Demontáž, zpětná montáž a případná oprava dle stávající profilace vč. nové povrchové úpravy v RAL dle výběru investora s odstraněním všech stávajících vrstev nátěrů stávajících litinových sloupů přístřešku kompletní vč. usazení a ukotvení</t>
  </si>
  <si>
    <t>1918002198</t>
  </si>
  <si>
    <t>Poznámka k položce:_x000D_
Předpokládaná barva měděná hnědá, RAL 8004, finálně bude vyvzorkováno a schváleno na místě</t>
  </si>
  <si>
    <t>Trubní vedení</t>
  </si>
  <si>
    <t>721140802</t>
  </si>
  <si>
    <t>Demontáž litinových dešťových svodů</t>
  </si>
  <si>
    <t>1780797160</t>
  </si>
  <si>
    <t>721242805</t>
  </si>
  <si>
    <t>Demontáž lapače střešních splavenin do DN 150</t>
  </si>
  <si>
    <t>-1061911907</t>
  </si>
  <si>
    <t>721300941</t>
  </si>
  <si>
    <t>Pročištění a zprovoznění dešťových vpustí vč. odtokového potrubí</t>
  </si>
  <si>
    <t>-915885134</t>
  </si>
  <si>
    <t>877265271</t>
  </si>
  <si>
    <t>Montáž lapače střešních splavenin vč. dopojení</t>
  </si>
  <si>
    <t>-1339596518</t>
  </si>
  <si>
    <t>28341110</t>
  </si>
  <si>
    <t>lapače střešních splavenin okapová vpusť s klapkou+inspekční poklop z PP</t>
  </si>
  <si>
    <t>1481400730</t>
  </si>
  <si>
    <t xml:space="preserve"> Ostatní konstrukce a práce-bourání</t>
  </si>
  <si>
    <t>000000001.13</t>
  </si>
  <si>
    <t>Ochrana a úprava stávající antény DK</t>
  </si>
  <si>
    <t>129895138</t>
  </si>
  <si>
    <t>-1430423328</t>
  </si>
  <si>
    <t>949101112</t>
  </si>
  <si>
    <t>Lešení pomocné pro objekty pozemních staveb s lešeňovou podlahou v do 3,5 m zatížení do 150 kg/m2</t>
  </si>
  <si>
    <t>-1546529009</t>
  </si>
  <si>
    <t>21,2*6</t>
  </si>
  <si>
    <t>8,184*19 'Přepočtené koeficientem množství</t>
  </si>
  <si>
    <t>997013814</t>
  </si>
  <si>
    <t>Poplatek za uložení na skládce (skládkovné) stavebního odpadu izolací kód odpadu 17 06 04</t>
  </si>
  <si>
    <t>-178772455</t>
  </si>
  <si>
    <t>1364017594</t>
  </si>
  <si>
    <t>997013631</t>
  </si>
  <si>
    <t>Poplatek za uložení na skládce (skládkovné) stavebního odpadu směsného kód odpadu 17 09 04</t>
  </si>
  <si>
    <t>1947036320</t>
  </si>
  <si>
    <t>8,184-0,433-0,923-0,763-1,95</t>
  </si>
  <si>
    <t>998011001</t>
  </si>
  <si>
    <t>Přesun hmot pro budovy zděné v do 6 m</t>
  </si>
  <si>
    <t>690783509</t>
  </si>
  <si>
    <t>712</t>
  </si>
  <si>
    <t>Povlakové krytiny</t>
  </si>
  <si>
    <t>712391171</t>
  </si>
  <si>
    <t>Provedení povlakové krytiny střech do 10° podkladní textilní vrstvy</t>
  </si>
  <si>
    <t>1899305251</t>
  </si>
  <si>
    <t>21,2*6+(21,2+2*4,5)*0,3+21,2*1,6</t>
  </si>
  <si>
    <t>69311081</t>
  </si>
  <si>
    <t>geotextilie netkaná separační, ochranná, filtrační, drenážní PES 300g/m2</t>
  </si>
  <si>
    <t>-1874418811</t>
  </si>
  <si>
    <t>170,18*1,2 'Přepočtené koeficientem množství</t>
  </si>
  <si>
    <t>712361701</t>
  </si>
  <si>
    <t>Provedení povlakové krytiny střech do 10° fólií položenou volně s přilepením spojů</t>
  </si>
  <si>
    <t>-1190974003</t>
  </si>
  <si>
    <t>28322001</t>
  </si>
  <si>
    <t>fólie hydroizolační střešní mPVC mechanicky kotvená tl 2,0mm barevná</t>
  </si>
  <si>
    <t>-1176420721</t>
  </si>
  <si>
    <t>Poznámka k položce:_x000D_
měděná hnědá, RAL 8004</t>
  </si>
  <si>
    <t>127,2*1,15 'Přepočtené koeficientem množství</t>
  </si>
  <si>
    <t>712861703</t>
  </si>
  <si>
    <t>Provedení povlakové krytiny vytažením na konstrukce fólií přilepenou v plné ploše</t>
  </si>
  <si>
    <t>-227838766</t>
  </si>
  <si>
    <t>(21,2+2*4,5)*0,3"vytažení na zeď"</t>
  </si>
  <si>
    <t>21,2*1,6"žlab"</t>
  </si>
  <si>
    <t>28322023</t>
  </si>
  <si>
    <t>fólie hydroizolační střešní mPVC nevyztužená, určená na detaily tl 1,5mm barevná</t>
  </si>
  <si>
    <t>-1290624082</t>
  </si>
  <si>
    <t>42,98*1,15 'Přepočtené koeficientem množství</t>
  </si>
  <si>
    <t>712363104</t>
  </si>
  <si>
    <t>Provedení povlakové krytiny střech do 10° ukotvení fólie talířovou hmoždinkou do dřevěné konstrukce</t>
  </si>
  <si>
    <t>1487095975</t>
  </si>
  <si>
    <t>(4*17,2*1+4*2,2*4)*5"okrajový pás"</t>
  </si>
  <si>
    <t>(8*1*2,2)*8"rohy"</t>
  </si>
  <si>
    <t>(127,2-104-17,6)*3"středová oblast"</t>
  </si>
  <si>
    <t>0,4"zaokrouhlení na celé kusy"</t>
  </si>
  <si>
    <t>30909210</t>
  </si>
  <si>
    <t>šroub do plechu, dřeva a ocelových konstrukcí s těsnící podložkou 6,3x60mm</t>
  </si>
  <si>
    <t>100 kus</t>
  </si>
  <si>
    <t>475306409</t>
  </si>
  <si>
    <t>31122001</t>
  </si>
  <si>
    <t>podložka talířová pro hydroizolace D 40mm</t>
  </si>
  <si>
    <t>-832823166</t>
  </si>
  <si>
    <t>6,45714285714286*1,05 'Přepočtené koeficientem množství</t>
  </si>
  <si>
    <t>712463111</t>
  </si>
  <si>
    <t>Provedení povlakové krytiny střech do 30° překrytí talířové hmoždinky pruhem nalepené fólie</t>
  </si>
  <si>
    <t>940126902</t>
  </si>
  <si>
    <t>1898863454</t>
  </si>
  <si>
    <t>678*0,01 'Přepočtené koeficientem množství</t>
  </si>
  <si>
    <t>712363115</t>
  </si>
  <si>
    <t>Provedení povlakové krytiny střech do 10° zaizolování prostupů kruhového průřezu D do 300 mm</t>
  </si>
  <si>
    <t>-150205255</t>
  </si>
  <si>
    <t>2"odtok"</t>
  </si>
  <si>
    <t>1"nový havarijní odtok"</t>
  </si>
  <si>
    <t>4"odvětrání fólie"</t>
  </si>
  <si>
    <t>28342015</t>
  </si>
  <si>
    <t>manžeta těsnící pro prostupy hydroizolací z PVC uzavřená kruhová vnitřní průměr 200</t>
  </si>
  <si>
    <t>-590559051</t>
  </si>
  <si>
    <t>28342045</t>
  </si>
  <si>
    <t>Odvětrávací komínek s integrovaným límcem k hydroizolaci z PVC</t>
  </si>
  <si>
    <t>777627326</t>
  </si>
  <si>
    <t>712363121</t>
  </si>
  <si>
    <t>Provedení povlakové krytiny střech do 10° provedení rohů a koutů nalepením izolačních tvarovek</t>
  </si>
  <si>
    <t>-2003952113</t>
  </si>
  <si>
    <t>10"kouty vnitřní"</t>
  </si>
  <si>
    <t>6"vnější rohy"</t>
  </si>
  <si>
    <t>28322070.1</t>
  </si>
  <si>
    <t>roh pro střešní fólie mPVC</t>
  </si>
  <si>
    <t>809910631</t>
  </si>
  <si>
    <t>712363351</t>
  </si>
  <si>
    <t>Povlakové krytiny střech do 10° z tvarovaných poplastovaných lišt pásek rš 50 mm, měděná hnědá, RAL 8004</t>
  </si>
  <si>
    <t>-849506712</t>
  </si>
  <si>
    <t>2*2+21,2"závětrná lišta ukončení"</t>
  </si>
  <si>
    <t>712363352</t>
  </si>
  <si>
    <t>Povlakové krytiny střech do 10° z tvarovaných poplastovaných lišt délky 2 m koutová lišta vnitřní rš 100 mm měděná hnědá, RAL 8004</t>
  </si>
  <si>
    <t>491008460</t>
  </si>
  <si>
    <t>2*6+21,2"přechod na stěnu"</t>
  </si>
  <si>
    <t>712363353</t>
  </si>
  <si>
    <t>Povlakové krytiny střech do 10° z tvarovaných poplastovaných lišt délky 2 m koutová lišta vnější rš 100 mm, měděná hnědá, RAL 8004</t>
  </si>
  <si>
    <t>1608964438</t>
  </si>
  <si>
    <t>2*21,2"žlab - ukončení"</t>
  </si>
  <si>
    <t>21,2+2*2</t>
  </si>
  <si>
    <t>712363354</t>
  </si>
  <si>
    <t>Povlakové krytiny střech do 10° z tvarovaných poplastovaných lišt délky 2 m stěnová lišta vyhnutá rš 70 mm, měděná hnědá, RAL 8004</t>
  </si>
  <si>
    <t>-1101207500</t>
  </si>
  <si>
    <t>2*6+21,2"ukončení na zdi"</t>
  </si>
  <si>
    <t>712363357</t>
  </si>
  <si>
    <t>Povlakové krytiny střech do 10° z tvarovaných poplastovaných lišt délky 2 m okapnice široká rš 250 mm, měděná hnědá, RAL 8004</t>
  </si>
  <si>
    <t>924313021</t>
  </si>
  <si>
    <t>2*21,2</t>
  </si>
  <si>
    <t>712363359</t>
  </si>
  <si>
    <t>Povlakové krytiny střech do 10° z tvarovaných poplastovaných lišt délky 2 m závětrná lišta rš 300 mm, měděná hnědá, RAL 8004</t>
  </si>
  <si>
    <t>-1834793618</t>
  </si>
  <si>
    <t>2*2+21,2</t>
  </si>
  <si>
    <t>998712201</t>
  </si>
  <si>
    <t>Přesun hmot procentní pro krytiny povlakové v objektech v do 6 m</t>
  </si>
  <si>
    <t>13923636</t>
  </si>
  <si>
    <t>76233213R.1</t>
  </si>
  <si>
    <t>Výměna nosných částí krovů včetně profilace dle stávajícího vzhledu</t>
  </si>
  <si>
    <t>2122873967</t>
  </si>
  <si>
    <t>Poznámka k položce:_x000D_
Jedná se o kompletní výměnu z vhodného materiálu včetně demontáže stávajících konstrukcí, přípravy pro osazení, spojovacího materiálu, kotvení do konstrukcí a ztužení, případně zpětné obložení ocelové konstrukce, pakliže po demontáži bude zjištěna obložená ocelová konstrukce</t>
  </si>
  <si>
    <t>5*22"pozednice,vaznice 150/150mm - 200/200 mm"</t>
  </si>
  <si>
    <t>762341811</t>
  </si>
  <si>
    <t>Demontáž bednění střech z prken</t>
  </si>
  <si>
    <t>521078342</t>
  </si>
  <si>
    <t>762341260</t>
  </si>
  <si>
    <t>Montáž bednění střech rovných a šikmých sklonu do 60° z palubek</t>
  </si>
  <si>
    <t>1210684757</t>
  </si>
  <si>
    <t>61191184</t>
  </si>
  <si>
    <t>palubky SM 25x146mm A/B</t>
  </si>
  <si>
    <t>-1853530124</t>
  </si>
  <si>
    <t>127,2*1,1 'Přepočtené koeficientem množství</t>
  </si>
  <si>
    <t>598853557</t>
  </si>
  <si>
    <t>(2*2+21,2)*0,2"štítová prkna"</t>
  </si>
  <si>
    <t>-1256294859</t>
  </si>
  <si>
    <t>1675336562</t>
  </si>
  <si>
    <t>5,04*0,06</t>
  </si>
  <si>
    <t>0,302*0,1"ztratné, prořez"</t>
  </si>
  <si>
    <t>762344811</t>
  </si>
  <si>
    <t>Demontáž bednění střešních žlabů z prken</t>
  </si>
  <si>
    <t>-1471756249</t>
  </si>
  <si>
    <t>21,2*1,6"mezistřešní žlab vč. spádové vrstvy"</t>
  </si>
  <si>
    <t>762341410</t>
  </si>
  <si>
    <t>Montáž bednění střešních žlabů z hrubých prken s vytvořením spádu dna</t>
  </si>
  <si>
    <t>-1782208423</t>
  </si>
  <si>
    <t>605151211</t>
  </si>
  <si>
    <t>řezivo jehličnaté boční prkno hoblované a profilované pr vytvoření spádové vrstvy jakost I.-II. tl. 4 - 6 cm</t>
  </si>
  <si>
    <t>-403389803</t>
  </si>
  <si>
    <t>33,92*0,06</t>
  </si>
  <si>
    <t>2,035*0,1"ztratné, prořez"</t>
  </si>
  <si>
    <t>139,92*0,025+0,332+2,239</t>
  </si>
  <si>
    <t>998762201</t>
  </si>
  <si>
    <t>Přesun hmot procentní pro kce tesařské v objektech v do 6 m</t>
  </si>
  <si>
    <t>1543959588</t>
  </si>
  <si>
    <t>764004831</t>
  </si>
  <si>
    <t>Demontáž mezistřešního nebo zaatikového žlabu do suti</t>
  </si>
  <si>
    <t>-1633347837</t>
  </si>
  <si>
    <t>764002801</t>
  </si>
  <si>
    <t>Demontáž závětrné lišty do suti</t>
  </si>
  <si>
    <t>1657184419</t>
  </si>
  <si>
    <t>764002871</t>
  </si>
  <si>
    <t>Demontáž lemování zdí do suti</t>
  </si>
  <si>
    <t>963673210</t>
  </si>
  <si>
    <t>764515415</t>
  </si>
  <si>
    <t>Žlaby mezistřešní nebo zaatikové včetně háků z Pz plechu s povrchovou úpravou (poplastovaný plech) rš 1600 mm</t>
  </si>
  <si>
    <t>-1600294181</t>
  </si>
  <si>
    <t>764516415</t>
  </si>
  <si>
    <t>Příplatek k cenám mezistřešních nebo zaatikových žlabů za za roh nebo kout z Pz plechu s upraveným povrchem rš 1600 mm</t>
  </si>
  <si>
    <t>-1951179183</t>
  </si>
  <si>
    <t>7645413460</t>
  </si>
  <si>
    <t>Kotlík pro mezistřešní žlaby z Pz plechu s upraveným povrchem 330/100 mm</t>
  </si>
  <si>
    <t>-955455554</t>
  </si>
  <si>
    <t>2"pro mezistřešní žlab"</t>
  </si>
  <si>
    <t>1"havarijní přepad u vchodu do podchodu nad žlabem"</t>
  </si>
  <si>
    <t>-937830328</t>
  </si>
  <si>
    <t>764518622</t>
  </si>
  <si>
    <t>Svody kruhové včetně objímek, kolen, odskoků z Pz s povrchovou úpravou (poplastovaný plech) průměru 100 mm</t>
  </si>
  <si>
    <t>-556910287</t>
  </si>
  <si>
    <t>2*4,5"svody přístřešku"</t>
  </si>
  <si>
    <t>2"havarijní přepad - svedení na střechu podchodu"</t>
  </si>
  <si>
    <t>998764201</t>
  </si>
  <si>
    <t>Přesun hmot procentní pro konstrukce klempířské v objektech v do 6 m</t>
  </si>
  <si>
    <t>2110884268</t>
  </si>
  <si>
    <t>-1027418711</t>
  </si>
  <si>
    <t>765191901</t>
  </si>
  <si>
    <t>Demontáž pojistné hydroizolace kladené ve sklonu do 30° vícevrstvé kompletní</t>
  </si>
  <si>
    <t>119538311</t>
  </si>
  <si>
    <t>998765201</t>
  </si>
  <si>
    <t>Přesun hmot procentní pro krytiny skládané v objektech v do 6 m</t>
  </si>
  <si>
    <t>-1613294051</t>
  </si>
  <si>
    <t>767</t>
  </si>
  <si>
    <t>Konstrukce zámečnické</t>
  </si>
  <si>
    <t>7679919110</t>
  </si>
  <si>
    <t>Opravy zámečnických konstrukcí ostatní - revize ponechávané nosné konstrukce po odstranění nátěrů s opravou či výměnou vadných míst</t>
  </si>
  <si>
    <t>708709543</t>
  </si>
  <si>
    <t>5*22"pravděpodobná obložená ocelová kce"</t>
  </si>
  <si>
    <t>4*22"viditelné vaznice"</t>
  </si>
  <si>
    <t>7*6"ocelové krokve"</t>
  </si>
  <si>
    <t>73</t>
  </si>
  <si>
    <t>767995115R2</t>
  </si>
  <si>
    <t>Podpěrná konstrukce na střechu přístřešku pro osazení prosvětleného označníku stanice / hodin/ kompletní včetně ukotvení a zapravení prostupů, povrchová úprava žárovým zinkováním + nátěr v RAL dle výběru investora</t>
  </si>
  <si>
    <t>1103708113</t>
  </si>
  <si>
    <t>74</t>
  </si>
  <si>
    <t>998767201</t>
  </si>
  <si>
    <t>Přesun hmot procentní pro zámečnické konstrukce v objektech v do 6 m</t>
  </si>
  <si>
    <t>-1513011853</t>
  </si>
  <si>
    <t>75</t>
  </si>
  <si>
    <t>21,2*6*1,35"plné vazby včetně palubek - pohledová část"</t>
  </si>
  <si>
    <t>76</t>
  </si>
  <si>
    <t>783213101</t>
  </si>
  <si>
    <t>Napouštěcí jednonásobný syntetický nátěr tesařských konstrukcí zabudovaných do konstrukce</t>
  </si>
  <si>
    <t>1463738270</t>
  </si>
  <si>
    <t>77</t>
  </si>
  <si>
    <t>783218111</t>
  </si>
  <si>
    <t>Lazurovací dvojnásobný syntetický nátěr tesařských konstrukcí</t>
  </si>
  <si>
    <t>187616759</t>
  </si>
  <si>
    <t>Poznámka k položce:_x000D_
tixotropní silnovrstvá lazura např. Xyladecor Oversol 2v1</t>
  </si>
  <si>
    <t>78</t>
  </si>
  <si>
    <t>783306805</t>
  </si>
  <si>
    <t>Odstranění nátěru ze zámečnických konstrukcí opálením s obroušením všech stávajících vrstev</t>
  </si>
  <si>
    <t>1320920427</t>
  </si>
  <si>
    <t>8*22*0,71"podélné pomocné vaznice"</t>
  </si>
  <si>
    <t>22*1,03"hlavní vaznice"</t>
  </si>
  <si>
    <t>2*4*0,7"sloupy"</t>
  </si>
  <si>
    <t>7*6*0,71"krokve"</t>
  </si>
  <si>
    <t>79</t>
  </si>
  <si>
    <t>789224111</t>
  </si>
  <si>
    <t>Provedení otryskání ocelových konstrukcí třídy IV stupeň zarezavění A stupeň přípravy Sa 3</t>
  </si>
  <si>
    <t>-1250695432</t>
  </si>
  <si>
    <t>80</t>
  </si>
  <si>
    <t>42118101</t>
  </si>
  <si>
    <t>materiál tryskací (ostrohranný tvrdý písek)</t>
  </si>
  <si>
    <t>676307791</t>
  </si>
  <si>
    <t>183,04*0,01 'Přepočtené koeficientem množství</t>
  </si>
  <si>
    <t>81</t>
  </si>
  <si>
    <t>783301313</t>
  </si>
  <si>
    <t>Odmaštění zámečnických konstrukcí ředidlovým odmašťovačem</t>
  </si>
  <si>
    <t>680385127</t>
  </si>
  <si>
    <t>82</t>
  </si>
  <si>
    <t>783301401</t>
  </si>
  <si>
    <t>Ometení zámečnických konstrukcí</t>
  </si>
  <si>
    <t>-524067190</t>
  </si>
  <si>
    <t>83</t>
  </si>
  <si>
    <t>783221112.1</t>
  </si>
  <si>
    <t>Nátěry syntetické KDK barva dražší matný povrch 1x antikorozní, 1x základní, 2x email</t>
  </si>
  <si>
    <t>204396950</t>
  </si>
  <si>
    <t>748</t>
  </si>
  <si>
    <t>Elektromontáže - světelné označníky</t>
  </si>
  <si>
    <t>84</t>
  </si>
  <si>
    <t>21020200R-D</t>
  </si>
  <si>
    <t>Demontáž světelného piktogramu "Velim"</t>
  </si>
  <si>
    <t>-675292634</t>
  </si>
  <si>
    <t>85</t>
  </si>
  <si>
    <t>2102030R0</t>
  </si>
  <si>
    <t>Informační systém - montáž prosvětleného piktogramu "Velim" uchycený na stěnu nebo konstrukci přístřešku</t>
  </si>
  <si>
    <t>ks</t>
  </si>
  <si>
    <t>1898739575</t>
  </si>
  <si>
    <t>Poznámka k položce:_x000D_
Jedná se pouze o práce spojené s ukotvením a montáží orientačního a informačního systému včetně pomocných konstrukcí. Samotná dodávka hlavních prosvětlených tabulí bude realizována z rámcové smlouvy objednatele u centrálního dodavatele informačních a orientačních tabulí.</t>
  </si>
  <si>
    <t>22-M</t>
  </si>
  <si>
    <t>Montáže oznam. a zabezp. zařízení</t>
  </si>
  <si>
    <t>86</t>
  </si>
  <si>
    <t>220320021-D</t>
  </si>
  <si>
    <t>Demontáž hodin a příslušenství</t>
  </si>
  <si>
    <t>2098828210</t>
  </si>
  <si>
    <t>87</t>
  </si>
  <si>
    <t>3944525R2</t>
  </si>
  <si>
    <t>Kruhové venkovní hodiny analogové dvoustranné na konzolu KVD 60 24V/K 211 dle nové Sm. SŽ č. 118 vč. tvrzeného skla, sekundového strojku a ručky, osvětlení a soumrakového spínače v korporátním provedení</t>
  </si>
  <si>
    <t>-1734445322</t>
  </si>
  <si>
    <t>88</t>
  </si>
  <si>
    <t>3944525R3</t>
  </si>
  <si>
    <t>Hlavní mikroprocesorové hodiny EH 72 s vestavěným akumulátorem, dvoulinkové včetně příslušenství a linkového rozvaděče se zdrojem pro ovládání venkovních hodin</t>
  </si>
  <si>
    <t>-492209875</t>
  </si>
  <si>
    <t>89</t>
  </si>
  <si>
    <t>22037044R2.1</t>
  </si>
  <si>
    <t>Zapravení a výměna stávajícího vedení oznamovacích a slaboproudých zařízení na fasádě, doplnění nového k hodinám včetně dopojení</t>
  </si>
  <si>
    <t>-859425356</t>
  </si>
  <si>
    <t>Poznámka k položce:_x000D_
Veškeré vedení oznamovacích a slaboproudých zařízení bude zapraveno pod omítku. Tj. část vedení od zařízení v rámci fasády vč. průrazu bude zapraveno a uloženo do chráničky s vhodným ukončením a napojením na stávající vedení v krabici, tak aby byla možná výměna kompletního vedení ze strany SSZT bez zásahu do opravovaných částí_x000D_
_x000D_
Práce na těchto zařízeních je nutné koordinovat se správcem těchto zařízení - správou sdělovací a zabezpečovací techniky SSZT!</t>
  </si>
  <si>
    <t>003 - Oprava vnějšího pláště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</si>
  <si>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</si>
  <si>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</si>
  <si>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</si>
  <si>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741 - Elektroinstalace</t>
  </si>
  <si>
    <t xml:space="preserve">    742 - Elektroinstalace - slaboproud - příprava kamery</t>
  </si>
  <si>
    <t xml:space="preserve">    748 - Elektromontáže - osvětlovací zařízení a svítidla</t>
  </si>
  <si>
    <t xml:space="preserve">    751 - Vzduchotechnika</t>
  </si>
  <si>
    <t xml:space="preserve">    766 - Konstrukce truhlářské</t>
  </si>
  <si>
    <t xml:space="preserve">    783 - Dokončovací práce - nátěry</t>
  </si>
  <si>
    <t xml:space="preserve">    786 - Dokončovací práce - čalounické úpravy</t>
  </si>
  <si>
    <t>O01 - Mobiliář</t>
  </si>
  <si>
    <t>1433010785</t>
  </si>
  <si>
    <t>34227224R</t>
  </si>
  <si>
    <t>Zednické přípomoci k výměně oken a dveří kompletní - dozdívky, úprava otvoru pro nová okna a dveře, omítky, povrchové úpravy vč. začištění vnitřní i vnější strany aj.</t>
  </si>
  <si>
    <t>-1863006383</t>
  </si>
  <si>
    <t>Poznámka k položce:_x000D_
Pozor - změna typu oken, nutno přizpůsobit otvor pro nová zdvojená okna dle situace po vybourání původních dvojitých špaletových či zámeckých oken!</t>
  </si>
  <si>
    <t>4"okna bok1"</t>
  </si>
  <si>
    <t>7"okna od komunikace"</t>
  </si>
  <si>
    <t>1"dveře od komunikace"</t>
  </si>
  <si>
    <t>2"kulatá okna půda od komunikace"</t>
  </si>
  <si>
    <t>4"okna bok2"</t>
  </si>
  <si>
    <t>4"okna od kolejiště"</t>
  </si>
  <si>
    <t>8"dveře od kolejiště"</t>
  </si>
  <si>
    <t>2"okna půda půlkulatá"</t>
  </si>
  <si>
    <t>310238211</t>
  </si>
  <si>
    <t>Zazdívka otvorů pl do 1 m2 ve zdivu nadzákladovém cihlami pálenými na MVC</t>
  </si>
  <si>
    <t>-65047218</t>
  </si>
  <si>
    <t>(1,4*1,4-2*0,7*0,7)*0,5"okna WC"</t>
  </si>
  <si>
    <t>2*(2*1,2*3,1-2*1,1*3,1)*0,5"dveře WC"</t>
  </si>
  <si>
    <t>2*0,3*0,3*0,5"odkouření turbokotel"</t>
  </si>
  <si>
    <t>34623432R</t>
  </si>
  <si>
    <t>Úprava, případně obnovení sklepních oken a příprava pro osazení průvětrníků z tahokovu- dobetonování, dozdívky, povrchová úprava, odstranění původních aj. - dle situace na místě</t>
  </si>
  <si>
    <t>960782641</t>
  </si>
  <si>
    <t>Poznámka k položce:_x000D_
orientační světlé rozměry otvoru z vnější strany 70x50cm</t>
  </si>
  <si>
    <t>Úpravy povrchů, podlahy a osazování výplní</t>
  </si>
  <si>
    <t>629991011</t>
  </si>
  <si>
    <t>Zakrytí výplní otvorů a svislých ploch fólií přilepenou lepící páskou</t>
  </si>
  <si>
    <t>-177887471</t>
  </si>
  <si>
    <t>2*1,3*2+2*0,7*0,7"bok1"</t>
  </si>
  <si>
    <t>5*1,3*2+2*2*2,4+2*3,3+2*1,5*1,5"od komunikace"</t>
  </si>
  <si>
    <t>3*1,3*2+0,6*0,6"bok2"</t>
  </si>
  <si>
    <t>4*1,3*2+5*1,5*3,1+3*1,1*3,1+2*1,5*1,5"od kolejí"</t>
  </si>
  <si>
    <t>3*0,8*0,5"sklep"</t>
  </si>
  <si>
    <t>(2*6,6+2*3,2)*3,5"vstup do podchodu"</t>
  </si>
  <si>
    <t>(2*10,6+9+2*0,5)*1,6+2*15*1,2+(2*4,7+2*4+21,2)*1,2"sokl"</t>
  </si>
  <si>
    <t>629995101</t>
  </si>
  <si>
    <t>Očištění vnějších ploch omytím tlakovou vodou</t>
  </si>
  <si>
    <t>285448706</t>
  </si>
  <si>
    <t>(2*10,6+2*0,5+9)*5+2*3*3"od komunikace vč. soklu"</t>
  </si>
  <si>
    <t>(2*15*4,8)"boky vč. soklu"</t>
  </si>
  <si>
    <t>(2*4,7+2*4+21,2)*4,8"od kolejiště vč. soklu"</t>
  </si>
  <si>
    <t>622131121</t>
  </si>
  <si>
    <t>Penetrace akrylát-silikon vnějších stěn nanášená ručně</t>
  </si>
  <si>
    <t>-1631456950</t>
  </si>
  <si>
    <t>(2*10,6+9+2*0,5+2*15*1,2+2*4,7+2*4+21,2)*3,5</t>
  </si>
  <si>
    <t>622135001</t>
  </si>
  <si>
    <t>Vyrovnání podkladu vnějších stěn maltou vápenocementovou tl do 10 mm</t>
  </si>
  <si>
    <t>-706955630</t>
  </si>
  <si>
    <t>622142001</t>
  </si>
  <si>
    <t>Potažení vnějších stěn sklovláknitým pletivem vtlačeným do tenkovrstvé hmoty</t>
  </si>
  <si>
    <t>345566572</t>
  </si>
  <si>
    <t>622325358</t>
  </si>
  <si>
    <t>Oprava vnější vápenné omítky s celoplošným přeštukováním členitosti 2 v rozsahu do 80%</t>
  </si>
  <si>
    <t>1941152018</t>
  </si>
  <si>
    <t>629999031R</t>
  </si>
  <si>
    <t>Příplatek za použití omítkových plastových nebo pozinkovaných profilů s tkaninou</t>
  </si>
  <si>
    <t>-1582150844</t>
  </si>
  <si>
    <t>Poznámka k položce:_x000D_
Budou použity rohové Al. lišty, plastové parapetní profily, plastové okenní profily s okapnicí, zakončovací profil pod omítku s okapničkou - sokl, začišťovací profily s tkaninou (APU lišty) aj.</t>
  </si>
  <si>
    <t>629135102</t>
  </si>
  <si>
    <t>Vyrovnávací vrstva pod klempířské prvky z MC š do 300 mm kompletní příprava pro osazení nových klempířských prvků (dobetonování parapetů aj.)</t>
  </si>
  <si>
    <t>1869777434</t>
  </si>
  <si>
    <t>2*1,32+2*0,7"okna bok"</t>
  </si>
  <si>
    <t>5*1,3+2*2+2"okna+dveře od silnice"</t>
  </si>
  <si>
    <t>3*1,3+0,6"okna bok"</t>
  </si>
  <si>
    <t>4*1,3+5*1,5+3*1,1"okna+dveře peron"</t>
  </si>
  <si>
    <t>625681012</t>
  </si>
  <si>
    <t>Ochrana proti holubům hrotovým systémem dvouřadým s účinnou šířkou 15 cm</t>
  </si>
  <si>
    <t>43294062</t>
  </si>
  <si>
    <t>30"kolena svodů, přečnívající tesařské kce"</t>
  </si>
  <si>
    <t>628641115</t>
  </si>
  <si>
    <t>Kamenická oprava schodů před vstupem do čekárny, zpevnění vč. základu, přeskládání, vytmelení, doplnění materiálu,vybroušení a vyčištění, finální povrchová úprava</t>
  </si>
  <si>
    <t>33803398</t>
  </si>
  <si>
    <t>Ostatní konstrukce a práce, bourání</t>
  </si>
  <si>
    <t>000000001.12</t>
  </si>
  <si>
    <t>Montáž orientačního a informačního systému dle Směrnice SŽDC č. 118 a grafického manuálu (označení umístění čekárny, pokladny, směru odjezdu vlaků, WC aj.)</t>
  </si>
  <si>
    <t>-365119555</t>
  </si>
  <si>
    <t>Poznámka k položce:_x000D_
Jedná se o práce spojené s ukotvením a montáží orientačního a informačního systému včetně pomocných konstrukcí. Samotná dodávka hlavních tabulí a označení bude realizována z rámcové smlouvy objednatele u centrálního dodavatele informačních a orientačních tabulí.</t>
  </si>
  <si>
    <t>000000003.1.1</t>
  </si>
  <si>
    <t xml:space="preserve">Demontáž, zpětná montáž a nová povrchová úprava konzol, poutačů,označovačů jízdenek, nástěnek, tabulí, antén, dvířek rozvodn. skříní a ost. kcí při opravě fasády vč. prověření a případného trvalého zrušení a zapravení již nepotřebných kcí </t>
  </si>
  <si>
    <t>-1240329755</t>
  </si>
  <si>
    <t xml:space="preserve">D+M doplňků fasády vč. povrchové úpravy - větrací mřížky, konzole, průvětrníky aj. vč. demontáže stávajících </t>
  </si>
  <si>
    <t>-1667549141</t>
  </si>
  <si>
    <t>46027014R</t>
  </si>
  <si>
    <t>Oprava stávajícího pilíře HUP/KS kompletní včetně nových dvířek a stříšky</t>
  </si>
  <si>
    <t>-1554922902</t>
  </si>
  <si>
    <t>1"HUP"</t>
  </si>
  <si>
    <t>1"ponechávaná KS5"</t>
  </si>
  <si>
    <t>46027014R2</t>
  </si>
  <si>
    <t>Zrušení, vybourání a likvidace stávajícího pilíře HUP/KS kompletní</t>
  </si>
  <si>
    <t>-1064733602</t>
  </si>
  <si>
    <t>1"rušená KS RZ"</t>
  </si>
  <si>
    <t>1"rušená RE-01"</t>
  </si>
  <si>
    <t>46027014R3</t>
  </si>
  <si>
    <t>Obnova původního plastického nápisu na fasádě "VELIM"</t>
  </si>
  <si>
    <t>-1226718153</t>
  </si>
  <si>
    <t>915331111.1</t>
  </si>
  <si>
    <t>Předformátované vodorovné dopravní značení čára šířky 50mm - hrana</t>
  </si>
  <si>
    <t>-227890275</t>
  </si>
  <si>
    <t>8"vstup"</t>
  </si>
  <si>
    <t>93694511</t>
  </si>
  <si>
    <t>Osazení smaltovaných plechových tabulek s číslem popisným</t>
  </si>
  <si>
    <t>-1748487104</t>
  </si>
  <si>
    <t>4041355R</t>
  </si>
  <si>
    <t>smaltovaná tabulka s číslem popisným/evidenčním</t>
  </si>
  <si>
    <t>599816159</t>
  </si>
  <si>
    <t>941111122</t>
  </si>
  <si>
    <t>Montáž lešení řadového trubkového lehkého s podlahami zatížení do 200 kg/m2 š do 1,2 m v do 25 m</t>
  </si>
  <si>
    <t>-1248467853</t>
  </si>
  <si>
    <t>(2*11,8+2*0,5+9)*7"od komunikace"</t>
  </si>
  <si>
    <t>2*15*7"boky"</t>
  </si>
  <si>
    <t>(2*7,1+2*4+21,2)*7"od kolejiště vč. soklu"</t>
  </si>
  <si>
    <t>941111222</t>
  </si>
  <si>
    <t>Příplatek k lešení řadovému trubkovému lehkému s podlahami š 1,2 m v 25 m za první a ZKD den použití</t>
  </si>
  <si>
    <t>2071857462</t>
  </si>
  <si>
    <t>749*90 "Přepočtené koeficientem množství</t>
  </si>
  <si>
    <t>941111822</t>
  </si>
  <si>
    <t>Demontáž lešení řadového trubkového lehkého s podlahami zatížení do 200 kg/m2 š do 1,2 m v do 25 m</t>
  </si>
  <si>
    <t>-1582062440</t>
  </si>
  <si>
    <t>944511111</t>
  </si>
  <si>
    <t>Montáž ochranné sítě z textilie z umělých vláken</t>
  </si>
  <si>
    <t>-709865790</t>
  </si>
  <si>
    <t>944511211</t>
  </si>
  <si>
    <t>Příplatek k ochranné síti za první a ZKD den použití</t>
  </si>
  <si>
    <t>1289931588</t>
  </si>
  <si>
    <t>944511811</t>
  </si>
  <si>
    <t>Demontáž ochranné sítě z textilie z umělých vláken</t>
  </si>
  <si>
    <t>999183422</t>
  </si>
  <si>
    <t>952901107R</t>
  </si>
  <si>
    <t xml:space="preserve">Čištění budov při provádění oprav a udržovacích prací oken , dveří a konstrukcí </t>
  </si>
  <si>
    <t>882043449</t>
  </si>
  <si>
    <t>962081141</t>
  </si>
  <si>
    <t>Bourání příček ze skleněných tvárnic tl do 150 mm</t>
  </si>
  <si>
    <t>41089063</t>
  </si>
  <si>
    <t>1,3*2"WC"</t>
  </si>
  <si>
    <t>968062356</t>
  </si>
  <si>
    <t>Vybourání dřevěných rámů oken dvojitých včetně křídel pl do 4 m2</t>
  </si>
  <si>
    <t>329127781</t>
  </si>
  <si>
    <t>2*1,3*2+1,4*1,4"okna bok"</t>
  </si>
  <si>
    <t>5*1,3*2+2*2*2,4+2*1,5*1,5"okna od komunikace"</t>
  </si>
  <si>
    <t>3*1,3*2+0,6*0,6"okna bok2"</t>
  </si>
  <si>
    <t>3*1,3*2+2*1,5*1,5"okna peron"</t>
  </si>
  <si>
    <t>968072455</t>
  </si>
  <si>
    <t>Vybourání kovových dveřních zárubní včetně křídel pl do 2 m2</t>
  </si>
  <si>
    <t>1497273443</t>
  </si>
  <si>
    <t>5*1,5*3,1"dveře peron neměněný rozměr"</t>
  </si>
  <si>
    <t>2*3,3"dveře u komunikace"</t>
  </si>
  <si>
    <t>968072455R</t>
  </si>
  <si>
    <t>Vybourání kovových dveřních zárubní pl do 2 m2 vč. křídel, samotného otvoru a přípravy se zajištěním otvoru novým překladem pro nové vchodové dveře jiného rozměru</t>
  </si>
  <si>
    <t>2016741663</t>
  </si>
  <si>
    <t>3*1,1*3,1"dveře veřejné WC + sklad peron - změna rozměru"</t>
  </si>
  <si>
    <t>978015381</t>
  </si>
  <si>
    <t>Otlučení (osekání) vnější vápenné nebo vápenocementové omítky stupně členitosti 1 a 2 rozsahu do 80%</t>
  </si>
  <si>
    <t>1605803344</t>
  </si>
  <si>
    <t>985131211</t>
  </si>
  <si>
    <t>Očištění ploch stěn, rubu kleneb a podlah tryskání pískem sušeným</t>
  </si>
  <si>
    <t>1053560806</t>
  </si>
  <si>
    <t>Poznámka k položce:_x000D_
Sokl</t>
  </si>
  <si>
    <t>(2*10,6+9+2*0,5)*1,6+2*15*1,4+(2*4,7+2*4+21,2)*1,2"sokl"</t>
  </si>
  <si>
    <t>10*0,6*3,5"bosáže"</t>
  </si>
  <si>
    <t>985131311</t>
  </si>
  <si>
    <t>Očištění ploch stěn, rubu kleneb a podlah ruční dočištění ocelovými kartáči</t>
  </si>
  <si>
    <t>-2086743980</t>
  </si>
  <si>
    <t>985221111R</t>
  </si>
  <si>
    <t>Doplnění kamenného soklu a bosáží do stávajícího vzhledu - oprava poškozených míst vhodnou metodou kompletní</t>
  </si>
  <si>
    <t>137999161</t>
  </si>
  <si>
    <t>159,24*0,3 "předpoklad 30% výměny degradovaného kamene"</t>
  </si>
  <si>
    <t>985142111</t>
  </si>
  <si>
    <t>Vysekání spojovací hmoty ze spár zdiva včetně vyčištění hloubky spáry do 40 mm délky spáry na 1 m2 upravované plochy do 6 m</t>
  </si>
  <si>
    <t>-1990832857</t>
  </si>
  <si>
    <t>985231111</t>
  </si>
  <si>
    <t>Spárování zdiva hloubky do 40 mm aktivovanou maltou délky spáry na 1 m2 upravované plochy do 6 m</t>
  </si>
  <si>
    <t>-1945886631</t>
  </si>
  <si>
    <t>622613101</t>
  </si>
  <si>
    <t>Ochranný nátěr vnějších ploch pohledového zdiva silikonový hydrofobizační jednonásobný nanášený ručně na povrch z cihel pálených nebo z přírodního kamene</t>
  </si>
  <si>
    <t>-83630393</t>
  </si>
  <si>
    <t>Přesun sutě</t>
  </si>
  <si>
    <t>997013113</t>
  </si>
  <si>
    <t>Vnitrostaveništní doprava suti a vybouraných hmot pro budovy v do 12 m</t>
  </si>
  <si>
    <t>820370755</t>
  </si>
  <si>
    <t>756106982</t>
  </si>
  <si>
    <t>-1979975058</t>
  </si>
  <si>
    <t>33,105*19 'Přepočtené koeficientem množství</t>
  </si>
  <si>
    <t>525244882</t>
  </si>
  <si>
    <t>0,272+0,197</t>
  </si>
  <si>
    <t>997013804</t>
  </si>
  <si>
    <t>Poplatek za uložení na skládce (skládkovné) stavebního odpadu ze skla kód odpadu 17 02 02</t>
  </si>
  <si>
    <t>-129383474</t>
  </si>
  <si>
    <t>997013873</t>
  </si>
  <si>
    <t>Poplatek za uložení stavebního odpadu ze sypkých materiálů na skládce - omítka (skládkovné)</t>
  </si>
  <si>
    <t>1021848737</t>
  </si>
  <si>
    <t>-489039121</t>
  </si>
  <si>
    <t>33,105-0,469-0,213-17,034</t>
  </si>
  <si>
    <t>998011002</t>
  </si>
  <si>
    <t>Přesun hmot pro budovy zděné v do 12 m</t>
  </si>
  <si>
    <t>-837225894</t>
  </si>
  <si>
    <t>741</t>
  </si>
  <si>
    <t>Elektroinstalace</t>
  </si>
  <si>
    <t>741-05.1</t>
  </si>
  <si>
    <t>Stavební přípomoce pro elektroinstalaci - drážky, průrazy, zapravení aj.</t>
  </si>
  <si>
    <t>1506261822</t>
  </si>
  <si>
    <t>741372152</t>
  </si>
  <si>
    <t>Montáž svítidlo LED průmyslové závěsné reflektor</t>
  </si>
  <si>
    <t>sada</t>
  </si>
  <si>
    <t>2000173734</t>
  </si>
  <si>
    <t>3487230R</t>
  </si>
  <si>
    <t>sada venkovních reflektorů LED pro nasvícení historických nápisů</t>
  </si>
  <si>
    <t>1858542577</t>
  </si>
  <si>
    <t>Poznámka k položce:_x000D_
Dle předpisu pro osvětlení venkovních železničních prostor SŽDC E11 č.j.: S 14840/11-OAE</t>
  </si>
  <si>
    <t>Elektroinstalace - slaboproud - příprava kamery</t>
  </si>
  <si>
    <t>742230003</t>
  </si>
  <si>
    <t>Montáž venkovní kamery</t>
  </si>
  <si>
    <t>-1016713687</t>
  </si>
  <si>
    <t>kam1</t>
  </si>
  <si>
    <t>IP bullet kamera, 2MP, MZVF, 2,8-12mm, WDR 120dB, IR 50m, H.265(+), VA, IP67 - HIKVISION DS-2CD2623G0-IZS (2,8-12mm)</t>
  </si>
  <si>
    <t>-1991118229</t>
  </si>
  <si>
    <t>742230004</t>
  </si>
  <si>
    <t>Montáž vnitřní kamery</t>
  </si>
  <si>
    <t>-1246655348</t>
  </si>
  <si>
    <t>kam2</t>
  </si>
  <si>
    <t>IP dome kamera, 2MP, MZVF, 2,8-12mm, WDR 120dB, IR 30m, H.265(+), VA, IP67 - HIKVISION DS-2CD2723G0-IZS(2,8-12mm)</t>
  </si>
  <si>
    <t>549225653</t>
  </si>
  <si>
    <t>743111315R</t>
  </si>
  <si>
    <t>Montáž protrubkování pro datové rozvody</t>
  </si>
  <si>
    <t>698548226</t>
  </si>
  <si>
    <t>Poznámka k položce:_x000D_
Ke každé kameře bude samostatný datový kabel, který bude přivedený do datového racku umístěném na vhodném místě dle vyjádření zástupce investora s označením a identifikací. Polohu a přípravu pro kamery je nutné koordinovat se zástupci SSZT! Samotné vybavení Racku aktivními prvky, oživení a zprovoznění systému provede SSZT.</t>
  </si>
  <si>
    <t>345713510</t>
  </si>
  <si>
    <t>trubka elektroinstalační ohebná Kopoflex</t>
  </si>
  <si>
    <t>-829799781</t>
  </si>
  <si>
    <t>181,818181818182*1,1 'Přepočtené koeficientem množství</t>
  </si>
  <si>
    <t>744422110</t>
  </si>
  <si>
    <t>Montáž kabelu UTP</t>
  </si>
  <si>
    <t>1381694294</t>
  </si>
  <si>
    <t>341210100</t>
  </si>
  <si>
    <t>UTP Belden 1583ENH, C5E, 100MHz, 4pár, bezhalogenový</t>
  </si>
  <si>
    <t>128</t>
  </si>
  <si>
    <t>1211305149</t>
  </si>
  <si>
    <t>Poznámka k položce:_x000D_
předpoklad umístění 11 kamer vnějších + 2x do čekárny</t>
  </si>
  <si>
    <t>636,363636363636*1,1 'Přepočtené koeficientem množství</t>
  </si>
  <si>
    <t>220450007</t>
  </si>
  <si>
    <t>Montáž datové skříně rack</t>
  </si>
  <si>
    <t>-257830958</t>
  </si>
  <si>
    <t>3571311R</t>
  </si>
  <si>
    <t>datový rack 12U 600x600mm, hloubka min 600mm vč. napájecí lišty</t>
  </si>
  <si>
    <t>256</t>
  </si>
  <si>
    <t>51901622</t>
  </si>
  <si>
    <t>742110503</t>
  </si>
  <si>
    <t>Montáž krabic pro slaboproud zapuštěných plastových odbočných univerzální s víčkem</t>
  </si>
  <si>
    <t>-1296715207</t>
  </si>
  <si>
    <t>34571519</t>
  </si>
  <si>
    <t>krabice univerzální odbočná z PH s víčkem, D 73,5 mm x 43 mm</t>
  </si>
  <si>
    <t>496715464</t>
  </si>
  <si>
    <t>34571512</t>
  </si>
  <si>
    <t>Certifikační měření kabeláže včetně vyhotovení protokolu o funkčnosti kamerového systému (kamery + kabeláž)</t>
  </si>
  <si>
    <t>-535333751</t>
  </si>
  <si>
    <t>Elektromontáže - osvětlovací zařízení a svítidla</t>
  </si>
  <si>
    <t>-925695707</t>
  </si>
  <si>
    <t>-261451110</t>
  </si>
  <si>
    <t>751</t>
  </si>
  <si>
    <t>Vzduchotechnika</t>
  </si>
  <si>
    <t>75172111R</t>
  </si>
  <si>
    <t>Demontáž a zrušení venkovních klimatizačních jednotek vč. zaslepení či jiného vhodného ukončení potrubí</t>
  </si>
  <si>
    <t>800412668</t>
  </si>
  <si>
    <t>998751201</t>
  </si>
  <si>
    <t>Přesun hmot procentní pro vzduchotechniku v objektech v do 12 m</t>
  </si>
  <si>
    <t>-1544823073</t>
  </si>
  <si>
    <t>764002851</t>
  </si>
  <si>
    <t>Demontáž oplechování parapetů do suti</t>
  </si>
  <si>
    <t>1911870432</t>
  </si>
  <si>
    <t>2*1,9+2*0,8"bok"</t>
  </si>
  <si>
    <t>5*1,9+2*2,1"komunikace"</t>
  </si>
  <si>
    <t>3*1,9+0,7"bok2"</t>
  </si>
  <si>
    <t>4*1,9"peron"</t>
  </si>
  <si>
    <t>764216605</t>
  </si>
  <si>
    <t>Oplechování rovných parapetů mechanicky kotvené z Pz s povrchovou úpravou rš 400 mm vč. přípravy a opravy podkladu</t>
  </si>
  <si>
    <t>-1835459767</t>
  </si>
  <si>
    <t>Poznámka k položce:_x000D_
předpokládaný odstín RAL 8004 nebo 3009, finálně bude vyvzorkováno a odsouhlaseno na místě.</t>
  </si>
  <si>
    <t>764216665</t>
  </si>
  <si>
    <t>Příplatek za zvýšenou pracnost oplechování rohů rovných parapetů z PZ s povrch úpravou rš do 400 mm</t>
  </si>
  <si>
    <t>-898696481</t>
  </si>
  <si>
    <t>19*8</t>
  </si>
  <si>
    <t>764004861</t>
  </si>
  <si>
    <t>Demontáž svodu do suti</t>
  </si>
  <si>
    <t>1352733444</t>
  </si>
  <si>
    <t>6*6</t>
  </si>
  <si>
    <t>Svody kruhové včetně objímek, kolen, odskoků z Pz s povrchovou úpravou průměru 100 mm</t>
  </si>
  <si>
    <t>105123929</t>
  </si>
  <si>
    <t>-1834392504</t>
  </si>
  <si>
    <t>766</t>
  </si>
  <si>
    <t>Konstrukce truhlářské</t>
  </si>
  <si>
    <t>766621212</t>
  </si>
  <si>
    <t>Montáž dřevěných oken plochy přes 1 m2 otevíravých výšky do 2,5 m s rámem do zdiva</t>
  </si>
  <si>
    <t>1239443950</t>
  </si>
  <si>
    <t>14*1,3*2+2*0,7*0,7+0,6*0,6</t>
  </si>
  <si>
    <t>61110010.1</t>
  </si>
  <si>
    <t>okno dřevěné euro 2křídlové s otevíravým 2křídlovým nadsvětlíkem 130x200 cm O/OS, barva dle výběru investora, izolační dvojsklo bezpečnostní 6.4/16/4, Uw max. 1,2 W/m2.K, stavební hloubka min. 78mm, dvouúrovňové těsnění, celoobvodové bezpečnostní kování</t>
  </si>
  <si>
    <t>-1341024519</t>
  </si>
  <si>
    <t xml:space="preserve">Poznámka k položce:_x000D_
Předpokládaná barva křídla RAL 9002, předpokládaná barva rámu RAL 8004, finálně bude vyvzorkováno a odsouhlaseno na místě._x000D_
_x000D_
Bezpečnostní zasklení min. STADIP PROTECT 33.4, kování min RC2._x000D_
_x000D_
Zachovat imitaci členění z původních oken! Okna budou mít vložené meziskelní mřížky pro optické rozdělení dle původních oken včetně nadsvětlíku._x000D_
_x000D_
Jedná se o orientační vnější rozměry otvoru! Před zadáním do výroby je nutné zaměření každého otvoru. Pozor - změna typu oken, nutno přizpůsobit dle situace po vybourání původních oken!_x000D_
</t>
  </si>
  <si>
    <t>2"bok"</t>
  </si>
  <si>
    <t>5"od komunikace"</t>
  </si>
  <si>
    <t>3"bok-přístup"</t>
  </si>
  <si>
    <t>3"kolejiště"</t>
  </si>
  <si>
    <t>61110010.3</t>
  </si>
  <si>
    <t>okno dřevěné euro 2křídlové fixní s otevíravým 2křídlovým nadsvětlíkem mléčné 130x200 cm O/OS, barva dle výběru investora, izolační dvojsklo bezpečnostní 6.4/16/4, Uw max. 1,2 W/m2.K, stavební hloubka min. 78mm, dvouúrovňové těsnění, celoobv. bezp. kování</t>
  </si>
  <si>
    <t>1414524417</t>
  </si>
  <si>
    <t>1"kolejiště-WC"</t>
  </si>
  <si>
    <t>61110010.4</t>
  </si>
  <si>
    <t>okno dřevěné euro 1křídlové mléčné 70x70 cm O/OS, barva dle výběru investora, izolační dvojsklo bezpečnostní 6.4/16/4, Uw max. 1,2 W/m2.K, stavební hloubka min. 78mm, dvouúrovňové těsnění, celoobvodové bezp. kování</t>
  </si>
  <si>
    <t>244210320</t>
  </si>
  <si>
    <t>2" bok WC"</t>
  </si>
  <si>
    <t>61110010.7</t>
  </si>
  <si>
    <t>okno dřevěné euro 1křídlové mléčné 60x60 cm O/OS, barva dle výběru investora, izolační dvojsklo bezpečnostní 6.4/16/4, Uw max. 1,2 W/m2.K, stavební hloubka min. 78mm, dvouúrovňové těsnění, celoobvodové bezp. kování</t>
  </si>
  <si>
    <t>412644628</t>
  </si>
  <si>
    <t>1"bok-přístup"</t>
  </si>
  <si>
    <t>766621436</t>
  </si>
  <si>
    <t>Montáž dřevěných oken obloukových nebo kulatých plochy přes 1 m2 výšky do 2,5 m s rámem do zdiva</t>
  </si>
  <si>
    <t>1465378409</t>
  </si>
  <si>
    <t>2*2*2,4+4*1,5*1,5</t>
  </si>
  <si>
    <t>61110010.2</t>
  </si>
  <si>
    <t>okno dřevěné euro 2křídlové s otevíravým 3křídl. půlkulatým nadsvětlíkem 200x240 cm O/OS, barva dle výběru investora, izolační dvojsklo bezpečnostní 6.4/16/4, Uw max. 1,2 W/m2.K, stavební hloubka min. 78mm, dvouúrovňové těsnění, celoobvodové bezp. kování</t>
  </si>
  <si>
    <t>964084901</t>
  </si>
  <si>
    <t>2"komunikace"</t>
  </si>
  <si>
    <t>61110010.5</t>
  </si>
  <si>
    <t>okno dřevěné euro kulaté průměr 150cm mléčné fixní, barva dle výběru investora, izolační dvojsklo bezpečnostní 6.4/16/4, Uw max. 1,2 W/m2.K, stavební hloubka min. 78mm</t>
  </si>
  <si>
    <t>589385534</t>
  </si>
  <si>
    <t>2"půda od komunikace"</t>
  </si>
  <si>
    <t>61110010.6</t>
  </si>
  <si>
    <t>okno dřevěné euro půlkulaté průměr 150cm mléčné fixní, barva dle výběru investora, izolační dvojsklo bezpečnostní 6.4/16/4, Uw max. 1,2 W/m2.K, stavební hloubka min. 78mm</t>
  </si>
  <si>
    <t>2073788089</t>
  </si>
  <si>
    <t>2"půda peron"</t>
  </si>
  <si>
    <t>766660441</t>
  </si>
  <si>
    <t>Montáž vchodových dveří jednokřídlových s díly a nadsvětlíkem do zdiva</t>
  </si>
  <si>
    <t>1356825360</t>
  </si>
  <si>
    <t>5534134R45.1</t>
  </si>
  <si>
    <t xml:space="preserve">dveře dřevěné vchodové bezpečnostní 1křídlové s otevíravým půlkulatým nadsvětlíkem a bočními díly 200x330 cm z 1/2 prosklené - čiré, barva dle výběru investora, otevíravé, kování bezp. celoobvodové vícebodové, vč. zámku a rámu </t>
  </si>
  <si>
    <t>1116100652</t>
  </si>
  <si>
    <t>Poznámka k položce:_x000D_
Jedná se o orientační vnější rozměry otvoru, před realizací nutné přesné zaměření na místě!_x000D_
_x000D_
Předpokládaná barva RAL 8004, finálně bude vyvzorkováno a odsouhlaseno na místě._x000D_
_x000D_
Bezpečnostní zasklení min. STADIP PROTECT 33.4, kování min RC2._x000D_
_x000D_
Zachovat imitaci členění a profilaci z původních dveří! Zasklení bude mít vložené meziskelní mřížky pro optické rozdělení dle původního včetně nadsvětlíku. Plné dveřní výplně budou mít historický vzhled dle dobových dveří z původní PD.</t>
  </si>
  <si>
    <t>5534134R45.4</t>
  </si>
  <si>
    <t>dveře dřevěné vchodové bezpečnostní 1křídlové s fixním nadsvětlíkem 110x310 cm z 1/2 prosklené - mléčné, barva dle výběru investora, otevíravé, kování bezp. celoobvodové vícebodové, vč. zámku a rámu, bronzový okopový plech z obou stran</t>
  </si>
  <si>
    <t>78845863</t>
  </si>
  <si>
    <t>3"peron - wc+protilehlý sklad"</t>
  </si>
  <si>
    <t>766660461</t>
  </si>
  <si>
    <t>Montáž vchodových dveří dvoukřídlových s nadsvětlíkem do zdiva</t>
  </si>
  <si>
    <t>2028711478</t>
  </si>
  <si>
    <t>5534134R45.2</t>
  </si>
  <si>
    <t>dveře dřevěné vchodové bezpečnostní 2křídlové s fixním nadsvětlíkem 150x310 cm z 1/2 prosklené - čiré, barva dle výběru investora, otevíravé, kování bezp. celoobvodové vícebodové, vč. zámku a rámu, bronzový okopový plech z obou stran</t>
  </si>
  <si>
    <t>2106828274</t>
  </si>
  <si>
    <t>2"čekárna, DK"</t>
  </si>
  <si>
    <t>90</t>
  </si>
  <si>
    <t>5534134R45.3</t>
  </si>
  <si>
    <t xml:space="preserve">dveře dřevěné vchodové bezpečnostní 2křídlové s fixním nadsvětlíkem 150x310 cm z 1/2 prosklené - mléčné, barva dle výběru investora, otevíravé, kování bezp. celoobvodové vícebodové, vč. zámku a rámu </t>
  </si>
  <si>
    <t>88254463</t>
  </si>
  <si>
    <t>3"peron"</t>
  </si>
  <si>
    <t>91</t>
  </si>
  <si>
    <t>766441811</t>
  </si>
  <si>
    <t>Demontáž parapetních desek dřevěných, laminovaných šířky do 30 cm</t>
  </si>
  <si>
    <t>-1468560347</t>
  </si>
  <si>
    <t>92</t>
  </si>
  <si>
    <t>766694113</t>
  </si>
  <si>
    <t>Montáž parapetních desek dřevěných, laminovaných šířky do 30 cm délky do 2,6 m</t>
  </si>
  <si>
    <t>1861429303</t>
  </si>
  <si>
    <t>93</t>
  </si>
  <si>
    <t>60794105</t>
  </si>
  <si>
    <t>deska parapetní dřevotřísková vnitřní - šíře dle aktuální situace po osazení nových oken, dekor a barva dle výběru investora, předpokládaná RAL 8004</t>
  </si>
  <si>
    <t>1973424762</t>
  </si>
  <si>
    <t>2*1,5+2*0,9"bok"</t>
  </si>
  <si>
    <t>5*1,5+2*2,2"od komunikace"</t>
  </si>
  <si>
    <t>3*1,5+0,8"bok přístup"</t>
  </si>
  <si>
    <t>4*1,5"peron"</t>
  </si>
  <si>
    <t>94</t>
  </si>
  <si>
    <t>611444150</t>
  </si>
  <si>
    <t>koncovka k parapetu vnitřnímu 1 pár</t>
  </si>
  <si>
    <t>1048345300</t>
  </si>
  <si>
    <t>95</t>
  </si>
  <si>
    <t>998766202</t>
  </si>
  <si>
    <t>Přesun hmot procentní pro konstrukce truhlářské v objektech v do 12 m</t>
  </si>
  <si>
    <t>-1063908053</t>
  </si>
  <si>
    <t>96</t>
  </si>
  <si>
    <t>767392812</t>
  </si>
  <si>
    <t>Demontáž krytin střech z plechů šroubovaných k dalšímu použití</t>
  </si>
  <si>
    <t>-1616432912</t>
  </si>
  <si>
    <t>7*3,5"přístřešek do podchodu pro provedení fasády"</t>
  </si>
  <si>
    <t>97</t>
  </si>
  <si>
    <t>767391112</t>
  </si>
  <si>
    <t>Montáž krytiny z tvarovaných plechů šroubováním</t>
  </si>
  <si>
    <t>557996863</t>
  </si>
  <si>
    <t>98</t>
  </si>
  <si>
    <t>767610115</t>
  </si>
  <si>
    <t>Montáž oken jednoduchých pevných do zdiva plochy do 0,6 m2</t>
  </si>
  <si>
    <t>-787277431</t>
  </si>
  <si>
    <t>3*0,8*0,5</t>
  </si>
  <si>
    <t>99</t>
  </si>
  <si>
    <t>767-06</t>
  </si>
  <si>
    <t>sklepní dvířka, ocelový rám, výplň mřížka z tahokovu vč povrchové úpravy žárovým zinkováním, kompletní konstrukce včetně kotvení</t>
  </si>
  <si>
    <t>-2135130816</t>
  </si>
  <si>
    <t>Poznámka k položce:_x000D_
orientační vnější rozměry 80/50cm</t>
  </si>
  <si>
    <t>100</t>
  </si>
  <si>
    <t>767641110</t>
  </si>
  <si>
    <t>Montáž dokončení okování dveří otvíravých jednokřídlových</t>
  </si>
  <si>
    <t>-152668130</t>
  </si>
  <si>
    <t>101</t>
  </si>
  <si>
    <t>549146300</t>
  </si>
  <si>
    <t>kování bezpečnostní včetně štítu Golem nerez-  klika-klika</t>
  </si>
  <si>
    <t>940680241</t>
  </si>
  <si>
    <t>Poznámka k položce:_x000D_
provedení dle upřesnění zástupce investora na místě u konkrétních dveří</t>
  </si>
  <si>
    <t>102</t>
  </si>
  <si>
    <t>549641500</t>
  </si>
  <si>
    <t>vložka zámková cylindrická oboustranná bezpečnostní FAB DYNAMIC + 4 klíče</t>
  </si>
  <si>
    <t>1575165962</t>
  </si>
  <si>
    <t>103</t>
  </si>
  <si>
    <t>767649191</t>
  </si>
  <si>
    <t>Montáž dveří - samozavírače hydraulického</t>
  </si>
  <si>
    <t>1555512618</t>
  </si>
  <si>
    <t>4"WC+čekárna"</t>
  </si>
  <si>
    <t>104</t>
  </si>
  <si>
    <t>549172500</t>
  </si>
  <si>
    <t>samozavírač dveří hydraulický</t>
  </si>
  <si>
    <t>1518536287</t>
  </si>
  <si>
    <t>105</t>
  </si>
  <si>
    <t>767662120-D</t>
  </si>
  <si>
    <t>Demontáž mříží pevných přivařených</t>
  </si>
  <si>
    <t>1535580385</t>
  </si>
  <si>
    <t>Poznámka k položce:_x000D_
Jedná se o orientační rozměry vnějšího otvoru. Pro realizaci je nutné přesné zaměření!</t>
  </si>
  <si>
    <t>37,74+18,6</t>
  </si>
  <si>
    <t>106</t>
  </si>
  <si>
    <t>767662210-D</t>
  </si>
  <si>
    <t>Demontáž mříží otvíravých</t>
  </si>
  <si>
    <t>-2033651446</t>
  </si>
  <si>
    <t>2*3,3+2*1,5*3,1+3*1,5*3,1+2*1,2*3,1+1*2</t>
  </si>
  <si>
    <t>107</t>
  </si>
  <si>
    <t>767996801</t>
  </si>
  <si>
    <t>Demontáž atypických zámečnických konstrukcí rozebráním hmotnosti jednotlivých dílů do 50 kg</t>
  </si>
  <si>
    <t>kg</t>
  </si>
  <si>
    <t>156480551</t>
  </si>
  <si>
    <t>108</t>
  </si>
  <si>
    <t>998767202</t>
  </si>
  <si>
    <t>Přesun hmot procentní pro zámečnické konstrukce v objektech v do 12 m</t>
  </si>
  <si>
    <t>1751011468</t>
  </si>
  <si>
    <t>Dokončovací práce - nátěry</t>
  </si>
  <si>
    <t>109</t>
  </si>
  <si>
    <t>-1482180232</t>
  </si>
  <si>
    <t>110</t>
  </si>
  <si>
    <t>783221112</t>
  </si>
  <si>
    <t>Nátěry syntetické KDK lesklý povrch 1x antikorozní, 1x základní, 2x email</t>
  </si>
  <si>
    <t>-1726709711</t>
  </si>
  <si>
    <t>111</t>
  </si>
  <si>
    <t>783823133</t>
  </si>
  <si>
    <t>Penetrační silikátový nátěr hladkých, tenkovrstvých zrnitých nebo štukových omítek</t>
  </si>
  <si>
    <t>-337278368</t>
  </si>
  <si>
    <t>112</t>
  </si>
  <si>
    <t>783827423</t>
  </si>
  <si>
    <t>Krycí dvojnásobný silikátový nátěr omítek stupně členitosti 1 a 2</t>
  </si>
  <si>
    <t>774985318</t>
  </si>
  <si>
    <t>Poznámka k položce:_x000D_
Předpokládaný odstín Palazz 0205 nebo 170, finálně bude odsouhlaseno po vyvzorkování na místě</t>
  </si>
  <si>
    <t>113</t>
  </si>
  <si>
    <t>783827429</t>
  </si>
  <si>
    <t>Příplatek k cenám dvojnásobného nátěru omítek stupně členitosti 1 a 2 za biocidní přísadu</t>
  </si>
  <si>
    <t>-287852789</t>
  </si>
  <si>
    <t>114</t>
  </si>
  <si>
    <t>783897615</t>
  </si>
  <si>
    <t>Příplatek k cenám dvojnásobného krycího nátěru omítek za za barevné provedení v odstínu sytém</t>
  </si>
  <si>
    <t>-1861399858</t>
  </si>
  <si>
    <t>115</t>
  </si>
  <si>
    <t>783897603</t>
  </si>
  <si>
    <t>Příplatek k cenám dvojnásobného krycího nátěru omítek za provedení styku 2 barev</t>
  </si>
  <si>
    <t>-1613122695</t>
  </si>
  <si>
    <t>116</t>
  </si>
  <si>
    <t>783846533</t>
  </si>
  <si>
    <t>Antigraffiti nátěr trvalý do 100 cyklů odstranění graffiti lícového zdiva</t>
  </si>
  <si>
    <t>-1607529640</t>
  </si>
  <si>
    <t>786</t>
  </si>
  <si>
    <t>Dokončovací práce - čalounické úpravy</t>
  </si>
  <si>
    <t>117</t>
  </si>
  <si>
    <t>786624111</t>
  </si>
  <si>
    <t>Montáž lamelové žaluzie do oken zdvojených otevíravých, sklápěcích a vyklápěcích</t>
  </si>
  <si>
    <t>-1564739017</t>
  </si>
  <si>
    <t>13*1,3*2+2*2*2,4"okna"</t>
  </si>
  <si>
    <t>2*2,2+2*1,5*2"dveře bez mléčného prosklení"</t>
  </si>
  <si>
    <t>118</t>
  </si>
  <si>
    <t>553462000</t>
  </si>
  <si>
    <t>žaluzie horizontální interiérové</t>
  </si>
  <si>
    <t>1468282012</t>
  </si>
  <si>
    <t>119</t>
  </si>
  <si>
    <t>998786202</t>
  </si>
  <si>
    <t>Přesun hmot procentní pro čalounické úpravy v objektech v do 12 m</t>
  </si>
  <si>
    <t>-1542199111</t>
  </si>
  <si>
    <t>O01</t>
  </si>
  <si>
    <t>Mobiliář</t>
  </si>
  <si>
    <t>120</t>
  </si>
  <si>
    <t>O0013</t>
  </si>
  <si>
    <t>D+M venkovní lavice, vel. 1850/645/810mm, vč. povrchové úpravy - viz TZ</t>
  </si>
  <si>
    <t>-401774267</t>
  </si>
  <si>
    <t>Poznámka k položce:_x000D_
Lavice budou v antivandal provedení a zabezpečeny proti odcizení pevným přikotvením chem. kotvou do bet. podkladu._x000D_
_x000D_
Předpokládaná barva nosné konstrukce RAL 8004, výplň tropické dřevo, povrchová úprava s ošetřením proti vyluhování přírodního barviva dřeva._x000D_
_x000D_
Provedení dle sm. SŽDC PO-20/2019-GŘ - „Moderní design a architektura nádraží a zastávek ČR – Mobiliář“ _x000D_
_x000D_
čj. 62741/2019-SŽDC-GŘ-O23 ze dne 23. 10. 2019</t>
  </si>
  <si>
    <t>121</t>
  </si>
  <si>
    <t>O0014</t>
  </si>
  <si>
    <t>D+M odpadkového koše s vloženou plastovou nádobou na odpad, ocelový plech, vel. 580x370mm V=1055 mm - viz TZ</t>
  </si>
  <si>
    <t>1049490410</t>
  </si>
  <si>
    <t>Poznámka k položce:_x000D_
koše budou v antivandal provedení a zabezpečeny proti krádeži ukotvením na chem. kotvu k bet. podkladu - dle vyjádření zástupce investora na místě._x000D_
_x000D_
Předpokládaná barva nosné konstrukce (obvod) RAL 8004, vnitřek RAL 9002 _x000D_
_x000D_
Provedení dle sm. SŽDC PO-20/2019-GŘ - „Moderní design a architektura nádraží a zastávek ČR – Mobiliář“ _x000D_
_x000D_
čj. 62741/2019-SŽDC-GŘ-O23 ze dne 23. 10. 2019</t>
  </si>
  <si>
    <t>122</t>
  </si>
  <si>
    <t>O0015</t>
  </si>
  <si>
    <t>Odvoz a likvidace stávajících venkovních lavic, košů a květináčů</t>
  </si>
  <si>
    <t>2023052132</t>
  </si>
  <si>
    <t>123</t>
  </si>
  <si>
    <t>22032200R</t>
  </si>
  <si>
    <t>Úprava stávající EZS - DK + technologie včetně projednání a koordinací se stávajícím provozovatelem</t>
  </si>
  <si>
    <t>-1291361895</t>
  </si>
  <si>
    <t>Poznámka k položce:_x000D_
Jedná se zejména o demontáž a zpětnou montáž či výměnu čidel EZS v místnostech s technologií na nová okna a dveře, úprava kabelového vedení na fasádě aj. pro provedení prací včetně zpětného zprovoznění._x000D_
_x000D_
Práce je nutné koordinovat se zástupci SSZT či ČD-T, TÚDC aj.!</t>
  </si>
  <si>
    <t>124</t>
  </si>
  <si>
    <t>220370440</t>
  </si>
  <si>
    <t>Montáž reproduktoru vč. konzoly</t>
  </si>
  <si>
    <t>1238442165</t>
  </si>
  <si>
    <t>Poznámka k položce:_x000D_
Práce na těchto zařízeních je nutné koordinovat se správcem těchto zařízení - správou sdělovací a zabezpečovací techniky SSZT!</t>
  </si>
  <si>
    <t>125</t>
  </si>
  <si>
    <t>22-M-000</t>
  </si>
  <si>
    <t>reproduktor DEXON SC20AH vč. konzoly kompletní</t>
  </si>
  <si>
    <t>1090753876</t>
  </si>
  <si>
    <t>126</t>
  </si>
  <si>
    <t>220370101</t>
  </si>
  <si>
    <t>Funkční dodavatelské přezkoušení železničního rozhlasového zařízení reproduktoru</t>
  </si>
  <si>
    <t>-959272178</t>
  </si>
  <si>
    <t>127</t>
  </si>
  <si>
    <t>-1796861045</t>
  </si>
  <si>
    <t>004 - Oprava zpevněných ploch</t>
  </si>
  <si>
    <t xml:space="preserve">    1 -  Zemní práce</t>
  </si>
  <si>
    <t xml:space="preserve">    2 - Zakládání</t>
  </si>
  <si>
    <t xml:space="preserve">    5 - Komunikace</t>
  </si>
  <si>
    <t xml:space="preserve">    711 - Izolace proti vodě, vlhkosti a plynům</t>
  </si>
  <si>
    <t>333387158</t>
  </si>
  <si>
    <t>Vytyčení a zajištění a ochrana stávajících inženýrských sítí vč. zajištění projednání s dotčenými správci a složkami, jejich dočasného zabezpečení a zajištění po dobu akce</t>
  </si>
  <si>
    <t>441737843</t>
  </si>
  <si>
    <t xml:space="preserve"> Zemní práce</t>
  </si>
  <si>
    <t>113107142</t>
  </si>
  <si>
    <t>Odstranění podkladu živičného tl 100 mm ručně</t>
  </si>
  <si>
    <t>101952289</t>
  </si>
  <si>
    <t>22*4"přístřešek"</t>
  </si>
  <si>
    <t>7*3,5+23,7*3+15*4"peron k odtokovému žlabu+bok přístup"</t>
  </si>
  <si>
    <t>40"u objektu SSZT"</t>
  </si>
  <si>
    <t>113106121</t>
  </si>
  <si>
    <t>Rozebrání dlažeb z betonových nebo kamenných dlaždic komunikací pro pěší ručně</t>
  </si>
  <si>
    <t>914586243</t>
  </si>
  <si>
    <t>15*1,5+9*2+12*1"komunikace"</t>
  </si>
  <si>
    <t>113107122</t>
  </si>
  <si>
    <t>Odstranění podkladu z kameniva drceného tl 200 mm ručně</t>
  </si>
  <si>
    <t>1136926217</t>
  </si>
  <si>
    <t>283,6+52,5</t>
  </si>
  <si>
    <t>122211101</t>
  </si>
  <si>
    <t>Odkopávky a prokopávky v hornině třídy těžitelnosti I, skupiny 3 ručně</t>
  </si>
  <si>
    <t>93739883</t>
  </si>
  <si>
    <t>Poznámka k položce:_x000D_
Před zahájením prací je třeba vytýčení inženýrských sítí. V případě kolize budou inženýrské sítě uloženy do chráničky a zabezpečeny proti poškození!</t>
  </si>
  <si>
    <t>336,1*0,1"po rozebrané dlažbě/asf. ploše"</t>
  </si>
  <si>
    <t>3*1,5*0,4"přístřešek pro popelnice"</t>
  </si>
  <si>
    <t>132112111</t>
  </si>
  <si>
    <t>Hloubení rýh š do 800 mm v soudržných horninách třídy těžitelnosti I, skupiny 1 a 2 ručně</t>
  </si>
  <si>
    <t>-610222867</t>
  </si>
  <si>
    <t>(5,7+4+22+4,5+5,2+15,5+11+9+11+15+6,6)*0,5*1,2"hlavní objekt pro nopovou fólii a uzemnění hromosvodu vč. okapového chodníku"</t>
  </si>
  <si>
    <t>181951102</t>
  </si>
  <si>
    <t>Úprava pláně v hornině tř. 1 až 4 se zhutněním</t>
  </si>
  <si>
    <t>-1831309098</t>
  </si>
  <si>
    <t>336,1+21,6*0,5</t>
  </si>
  <si>
    <t>129001101</t>
  </si>
  <si>
    <t>Příplatek za ztížení odkopávky nebo prokopávky v blízkosti inženýrských sítí</t>
  </si>
  <si>
    <t>1250785203</t>
  </si>
  <si>
    <t>336,1*0,2+35,41+65,7</t>
  </si>
  <si>
    <t>162751117</t>
  </si>
  <si>
    <t>Vodorovné přemístění do 10000 m výkopku/sypaniny z horniny třídy těžitelnosti I, skupiny 1 až 3</t>
  </si>
  <si>
    <t>940192940</t>
  </si>
  <si>
    <t>167151101</t>
  </si>
  <si>
    <t>Nakládání výkopku z hornin třídy těžitelnosti I, skupiny 1 až 3 do 100 m3</t>
  </si>
  <si>
    <t>-677195218</t>
  </si>
  <si>
    <t>171201201</t>
  </si>
  <si>
    <t>Uložení sypaniny na skládky</t>
  </si>
  <si>
    <t>-259454414</t>
  </si>
  <si>
    <t>Poplatek za uložení stavebního odpadu na recyklační skládce (skládkovné) zeminy a kamení zatříděného do Katalogu odpadů pod kódem 17 05 04</t>
  </si>
  <si>
    <t>1040137031</t>
  </si>
  <si>
    <t>168,33*1,8 'Přepočtené koeficientem množství</t>
  </si>
  <si>
    <t>174101101</t>
  </si>
  <si>
    <t>Zásyp jam, šachet rýh nebo kolem objektů sypaninou se zhutněním</t>
  </si>
  <si>
    <t>2037921105</t>
  </si>
  <si>
    <t>65,7"okapový chodník"</t>
  </si>
  <si>
    <t>10"dorovnávky v okolí"</t>
  </si>
  <si>
    <t>58343872</t>
  </si>
  <si>
    <t>kamenivo drcené hrubé frakce 8/16</t>
  </si>
  <si>
    <t>48037417</t>
  </si>
  <si>
    <t>65,7*2 'Přepočtené koeficientem množství</t>
  </si>
  <si>
    <t>58341364</t>
  </si>
  <si>
    <t>kamenivo drcené drobné frakce 2/4</t>
  </si>
  <si>
    <t>-156686148</t>
  </si>
  <si>
    <t>10*2"dorovnávky v okolí"</t>
  </si>
  <si>
    <t>Zakládání</t>
  </si>
  <si>
    <t>275321511</t>
  </si>
  <si>
    <t>Základové patky ze ŽB bez zvýšených nároků na prostředí tř. C 25/30 vč. finální povrchové úpravy - sloupy</t>
  </si>
  <si>
    <t>-1502125543</t>
  </si>
  <si>
    <t>2*0,5*0,5*1,2"sloupy"</t>
  </si>
  <si>
    <t>275351111</t>
  </si>
  <si>
    <t>Bednění základových bloků tradiční oboustranné</t>
  </si>
  <si>
    <t>602626077</t>
  </si>
  <si>
    <t>2*2*0,25</t>
  </si>
  <si>
    <t>975074111</t>
  </si>
  <si>
    <t>Podchycení a zajištění stávající kovové konstrukce přístřešku při opravě</t>
  </si>
  <si>
    <t>-684081827</t>
  </si>
  <si>
    <t>Komunikace</t>
  </si>
  <si>
    <t>596841122</t>
  </si>
  <si>
    <t>Kladení betonové dlažby komunikací pro pěší do lože z cement malty vel do 0,09 m2 plochy do 300 m2</t>
  </si>
  <si>
    <t>-1548207921</t>
  </si>
  <si>
    <t>7*3,5+23,7*3+15*4+15*1,5+9*2+12*1+10"dlažba peron, bok, komunikace"</t>
  </si>
  <si>
    <t>59245017</t>
  </si>
  <si>
    <t>dlažba skladebná ze 3 druhů kamenů tl. 80mm, šedý melír, ref.  CS Beton colormix VIA TECH Noarblanc</t>
  </si>
  <si>
    <t>-689927708</t>
  </si>
  <si>
    <t>248,1*1,02 'Přepočtené koeficientem množství</t>
  </si>
  <si>
    <t>59245226</t>
  </si>
  <si>
    <t>dlažba tvar obdélník betonová pro nevidomé 200x100x80mm barevná</t>
  </si>
  <si>
    <t>1107004810</t>
  </si>
  <si>
    <t>10*1,02 'Přepočtené koeficientem množství</t>
  </si>
  <si>
    <t>596841222</t>
  </si>
  <si>
    <t>Kladení betonové dlažby komunikací pro pěší do lože z cement malty vel do 0,25 m2 plochy do 300 m2</t>
  </si>
  <si>
    <t>447763846</t>
  </si>
  <si>
    <t>22*4"dlažba přístřešek"</t>
  </si>
  <si>
    <t>(6,6+15)*0,5"okapový chodník"</t>
  </si>
  <si>
    <t>3*1,5"přístřešek pro popelnice"</t>
  </si>
  <si>
    <t>5924600R</t>
  </si>
  <si>
    <t xml:space="preserve">dlažba plošná betonová terasová reliéfní impregnovaná LAURIA PCT 400x400x40mm </t>
  </si>
  <si>
    <t>2087367757</t>
  </si>
  <si>
    <t>Poznámka k položce:_x000D_
Dlažba je opatřena povrchovým ochranným systém nejvyšší kategorie s charakterem dodatečné povrchové úpravy, která dlouhodobě zvýrazňuje barevnost a strukturu použitých pohledových betonů. Povrch dlažeb opatřených vnitřním ochranným systémem IN je dále ošetřen povrchovým nástřikem speciální kompozitní látkou, která je následně vytvrzována účinkem záření a vysoké teploty. Vzniká tak vysoce ušlechtilý povrch, který odpuzuje vodu, olej a další zdroje znečištění, které jinak způsobují trvalé a nevratné estetické znehodnocení dlažby.Povrch je dokonale chráněn a většinu zásadních druhů znečištění (bláto, oleje, víno, káva) je možné z povrchu velmi snadno odstranit pomocí běžných úklidových prostředků. Ochranný systém Perfect Clean TOP (PCT) je aplikován u vybrané řady produktů a povrchových úprav.</t>
  </si>
  <si>
    <t>92,5*1,1 'Přepočtené koeficientem množství</t>
  </si>
  <si>
    <t>59245620</t>
  </si>
  <si>
    <t>dlažba desková betonová 500x500x60mm přírodní</t>
  </si>
  <si>
    <t>-1239745693</t>
  </si>
  <si>
    <t>10,8*1,1 'Přepočtené koeficientem množství</t>
  </si>
  <si>
    <t>564760111</t>
  </si>
  <si>
    <t>Podklad z kameniva hrubého drceného vel. 16-32 mm tl 200 mm</t>
  </si>
  <si>
    <t>-494226078</t>
  </si>
  <si>
    <t>258,1+103,3</t>
  </si>
  <si>
    <t>564710011</t>
  </si>
  <si>
    <t>Podklad z kameniva hrubého drceného vel. 8-16 mm tl 50 mm</t>
  </si>
  <si>
    <t>1467112620</t>
  </si>
  <si>
    <t>916231213</t>
  </si>
  <si>
    <t>Osazení chodníkového obrubníku betonového stojatého s boční opěrou do lože z betonu prostého</t>
  </si>
  <si>
    <t>491046182</t>
  </si>
  <si>
    <t>6,6+15"okapový chodník"</t>
  </si>
  <si>
    <t>4+2*4,7+22+1,5+15+3"peron+bok přístup"</t>
  </si>
  <si>
    <t>22"přístřešek"</t>
  </si>
  <si>
    <t>7+4"u objektu SSZT"</t>
  </si>
  <si>
    <t>59217017</t>
  </si>
  <si>
    <t>obrubník betonový chodníkový 100x10x25 cm</t>
  </si>
  <si>
    <t>-76277458</t>
  </si>
  <si>
    <t>87,9*1,1 'Přepočtené koeficientem množství</t>
  </si>
  <si>
    <t>59217037</t>
  </si>
  <si>
    <t>obrubník betonový parkový přírodní 500x50x200mm</t>
  </si>
  <si>
    <t>-1682343174</t>
  </si>
  <si>
    <t>21,6*1,1 'Přepočtené koeficientem množství</t>
  </si>
  <si>
    <t>916131213</t>
  </si>
  <si>
    <t>Osazení silničního obrubníku betonového stojatého s boční opěrou do lože z betonu prostého</t>
  </si>
  <si>
    <t>1725930557</t>
  </si>
  <si>
    <t>12+9+11+4+2*1,5"komunikace"</t>
  </si>
  <si>
    <t>7"šikmá část od komunikace u objektu SSZT"</t>
  </si>
  <si>
    <t>59217033</t>
  </si>
  <si>
    <t>obrubník betonový silniční 1000x100x300mm</t>
  </si>
  <si>
    <t>1838892602</t>
  </si>
  <si>
    <t>46*1,03 'Přepočtené koeficientem množství</t>
  </si>
  <si>
    <t>57253113R</t>
  </si>
  <si>
    <t>Úprava styku silničního obrubníku s komunikací včetně napojení a vyspravení</t>
  </si>
  <si>
    <t>853995314</t>
  </si>
  <si>
    <t>460744113</t>
  </si>
  <si>
    <t>Vyčištění stávajícího odtokového žlabu nástupiště, úprava styku s novými zpevněnými plochami</t>
  </si>
  <si>
    <t>1259418600</t>
  </si>
  <si>
    <t>2140737047</t>
  </si>
  <si>
    <t>655881471</t>
  </si>
  <si>
    <t>1175678646</t>
  </si>
  <si>
    <t>87131031R.1.1</t>
  </si>
  <si>
    <t>Kanalizační přípojka DN 150 kompletní vč. zemních prací, napojení na vsakovací boxy a uvedením povrchu do původního stavu</t>
  </si>
  <si>
    <t>315476545</t>
  </si>
  <si>
    <t>Poznámka k položce:_x000D_
Předpoklad nového odvodnění dešťových svodů od kolejiště+boční strana za budovou. Předpoklad trasy přes veřejné WC do vsakovacího boxu._x000D_
_x000D_
Přístupová boční strana a strana u komunikace bude odvodněna převedením liniovým žlabem mimo novou zpevněnou plochu dle stávajícího stavu._x000D_
_x000D_
Nutno koordinovat na místě.</t>
  </si>
  <si>
    <t>894811230</t>
  </si>
  <si>
    <t>Revizní šachta z PVC systém RV typ pravý/přímý/levý, DN 400/160 tlak 12,5 t hl od 860 do 1230 mm kompletní vč. poklopu s možností pojezdu, zemních prací, napojení a s uvedením povrchu do původního stavu</t>
  </si>
  <si>
    <t>1041433753</t>
  </si>
  <si>
    <t>897171111R</t>
  </si>
  <si>
    <t>Akumulační boxy z PP pro vsakování dešťových vod zatížené osobními automobily objemu 5m3 kompletní provedení včetně výkopu, uložení, ochrany, zasypání a uvedení povrchu do původního stavu</t>
  </si>
  <si>
    <t>-994072245</t>
  </si>
  <si>
    <t>Zrušení původní dešťové kanalizace a šachet</t>
  </si>
  <si>
    <t>-796641766</t>
  </si>
  <si>
    <t>87131031R.1</t>
  </si>
  <si>
    <t>Kanalizační přípojka DN 150 kompletní vč. zemních prací, napojení na městskou kanalizaci a uvedením povrchu do původního stavu</t>
  </si>
  <si>
    <t>-398429692</t>
  </si>
  <si>
    <t>Poznámka k položce:_x000D_
Včetne průrazu a zaslepení na vhodném místě uvnitř objektu (příprava pro budoucí napojení)</t>
  </si>
  <si>
    <t>10"veřejné WC"</t>
  </si>
  <si>
    <t>899102111</t>
  </si>
  <si>
    <t>Osazení poklopů včetně rámů hmotnosti do 100 kg</t>
  </si>
  <si>
    <t>1324241531</t>
  </si>
  <si>
    <t>63126058</t>
  </si>
  <si>
    <t>poklop kompozitní zátěžový hranatý včetně rámů a příslušenství 600/600mm D400</t>
  </si>
  <si>
    <t>448269307</t>
  </si>
  <si>
    <t>63126038</t>
  </si>
  <si>
    <t>poklop šachtový s kompozitním rámem kruhový DN 600 D400</t>
  </si>
  <si>
    <t>-244473547</t>
  </si>
  <si>
    <t>899331110</t>
  </si>
  <si>
    <t>Oprava obetonování rámu, úprava pro nově osazované poklopy a výšková úprava do 200 mm zvýšením poklopu</t>
  </si>
  <si>
    <t>1503131552</t>
  </si>
  <si>
    <t>113201111</t>
  </si>
  <si>
    <t>Vytrhání obrub chodníkových ležatých</t>
  </si>
  <si>
    <t>-1991181051</t>
  </si>
  <si>
    <t>1,4+14,6+3"přístup bok"</t>
  </si>
  <si>
    <t>7+4"plocha u objektu SSZT"</t>
  </si>
  <si>
    <t>22"předpoklad původního obrubníku přístřešku"</t>
  </si>
  <si>
    <t>113201112</t>
  </si>
  <si>
    <t>Vytrhání obrub silničních ležatých</t>
  </si>
  <si>
    <t>-1442054239</t>
  </si>
  <si>
    <t>12+9+11+4+2*1,4"komunikace"</t>
  </si>
  <si>
    <t>7"komunikace u SSZT"</t>
  </si>
  <si>
    <t>935932314</t>
  </si>
  <si>
    <t>Odvodňovací plastový žlab pro zatížení C250 vnitřní š 100 mm s roštem můstkovým z litiny</t>
  </si>
  <si>
    <t>231260882</t>
  </si>
  <si>
    <t>Poznámka k položce:_x000D_
Jedná se o kompletní provedení, včetzně napojení gajgrů a vhodného ukončení k výtoku mimo nové zpěvněné plochy</t>
  </si>
  <si>
    <t>10"přístup bok - odvedení mimo novou zp. plochu"</t>
  </si>
  <si>
    <t>2*2"od komunikace"</t>
  </si>
  <si>
    <t>961044111</t>
  </si>
  <si>
    <t>Bourání základů z betonu prostého</t>
  </si>
  <si>
    <t>613592704</t>
  </si>
  <si>
    <t>965081333</t>
  </si>
  <si>
    <t>Bourání podlah z dlaždic bez podkladního lože nebo mazaniny, s jakoukoliv výplní spár betonových, teracových nebo čedičových tl. do 30 mm, plochy přes 1 m2</t>
  </si>
  <si>
    <t>-1491875756</t>
  </si>
  <si>
    <t>22*4"předpoklad původního pod přístřeškem pod živicí"</t>
  </si>
  <si>
    <t>965042241</t>
  </si>
  <si>
    <t>Bourání podkladů pod dlažby nebo mazanin betonových nebo z litého asfaltu tl přes 100 mm pl přes 4 m2</t>
  </si>
  <si>
    <t>786591107</t>
  </si>
  <si>
    <t>283,6*0,1"předpoklad podkladu živice"</t>
  </si>
  <si>
    <t>5534231R2</t>
  </si>
  <si>
    <t>Přístřešek pro popelnice 3x1,5x2,5m (dxšxv), kompletní provedení včetně ukotvení do zpevněné plochy s přibetonováním,  rámu a výplně z tahokovu, uzamykatelného vstupu a střechy z trapézového plechu, povrchová úprava žárovým zinkováním</t>
  </si>
  <si>
    <t>-1393547204</t>
  </si>
  <si>
    <t>997221551</t>
  </si>
  <si>
    <t>Vodorovná doprava suti ze sypkých materiálů do 1 km</t>
  </si>
  <si>
    <t>-1479870549</t>
  </si>
  <si>
    <t>997221559</t>
  </si>
  <si>
    <t>Příplatek ZKD 1 km u vodorovné dopravy suti ze sypkých materiálů</t>
  </si>
  <si>
    <t>-1656362469</t>
  </si>
  <si>
    <t>173,015*19 'Přepočtené koeficientem množství</t>
  </si>
  <si>
    <t>997221611</t>
  </si>
  <si>
    <t>Nakládání suti na dopravní prostředky pro vodorovnou dopravu</t>
  </si>
  <si>
    <t>-1457220993</t>
  </si>
  <si>
    <t>997013875</t>
  </si>
  <si>
    <t>Poplatek za uložení stavebního odpadu na recyklační skládce (skládkovné) asfaltového bez obsahu dehtu zatříděného do Katalogu odpadů pod kódem 17 03 02</t>
  </si>
  <si>
    <t>-16441133</t>
  </si>
  <si>
    <t>997013861</t>
  </si>
  <si>
    <t>Poplatek za uložení stavebního odpadu na recyklační skládce (skládkovné) z prostého betonu kód odpadu 17 01 01</t>
  </si>
  <si>
    <t>-294354782</t>
  </si>
  <si>
    <t>13,388+62,392+11,96+13,282</t>
  </si>
  <si>
    <t>-661849738</t>
  </si>
  <si>
    <t>173,015-62,392-101,022</t>
  </si>
  <si>
    <t>998223011</t>
  </si>
  <si>
    <t>Přesun hmot pro pozemní komunikace s krytem dlážděným</t>
  </si>
  <si>
    <t>-978664941</t>
  </si>
  <si>
    <t>711</t>
  </si>
  <si>
    <t>Izolace proti vodě, vlhkosti a plynům</t>
  </si>
  <si>
    <t>711161221</t>
  </si>
  <si>
    <t>Izolace proti zemní vlhkosti nopovou fólií s textilií svislá, nopek v 4,0 mm, tl. fólie do 0,6 mm</t>
  </si>
  <si>
    <t>-1951406857</t>
  </si>
  <si>
    <t>(5,7+4+22+4,5+5,2+15,5+11+9+11+15+6,6)*1,5</t>
  </si>
  <si>
    <t>998711201</t>
  </si>
  <si>
    <t>Přesun hmot procentní pro izolace proti vodě, vlhkosti a plynům v objektech v do 6 m</t>
  </si>
  <si>
    <t>-1770147043</t>
  </si>
  <si>
    <t>767531111</t>
  </si>
  <si>
    <t>Montáž vstupních kovových nebo plastových rohoží čistících zón</t>
  </si>
  <si>
    <t>-1628545289</t>
  </si>
  <si>
    <t>2*0,5*1"čekárna + DK"</t>
  </si>
  <si>
    <t>69752035</t>
  </si>
  <si>
    <t>rohož vstupní samonosná kovová - škrabák, zabezpečená proti odcizení, protiskluzová úprava, povrch žárový zinek</t>
  </si>
  <si>
    <t>-595255031</t>
  </si>
  <si>
    <t>767531121</t>
  </si>
  <si>
    <t>Osazení zapuštěného rámu z L profilů k čistícím rohožím</t>
  </si>
  <si>
    <t>873819985</t>
  </si>
  <si>
    <t>2*3</t>
  </si>
  <si>
    <t>69752160</t>
  </si>
  <si>
    <t>rám pro zapuštění profil L-30/30 25/25 20/30 15/30-žárový zinek</t>
  </si>
  <si>
    <t>-1613606499</t>
  </si>
  <si>
    <t>767996701</t>
  </si>
  <si>
    <t>Demontáž atypických zámečnických konstrukcí řezáním hmotnosti jednotlivých dílů do 50 kg</t>
  </si>
  <si>
    <t>1824322182</t>
  </si>
  <si>
    <t>-1761820539</t>
  </si>
  <si>
    <t>820405526</t>
  </si>
  <si>
    <t>-1738924582</t>
  </si>
  <si>
    <t>Poznámka k položce:_x000D_
předpokládaný odstín RAL 7016</t>
  </si>
  <si>
    <t>70*1,5*2"zábradlí 1. nástupiště u budovy"</t>
  </si>
  <si>
    <t>005 - Oprava veřejných WC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</si>
  <si>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</si>
  <si>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</si>
  <si>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</si>
  <si>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</si>
  <si>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</si>
  <si>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733 - Ústřední vytápění - rozvodné potrubí</t>
  </si>
  <si>
    <t xml:space="preserve">    735 - Ústřední vytápění - otopná tělesa</t>
  </si>
  <si>
    <t xml:space="preserve">    763 - Konstrukce suché výstavby</t>
  </si>
  <si>
    <t xml:space="preserve">    771 - Podlahy z dlaždic</t>
  </si>
  <si>
    <t xml:space="preserve">    781 - Dokončovací práce - obklady</t>
  </si>
  <si>
    <t xml:space="preserve">    784 - Dokončovací práce - malby</t>
  </si>
  <si>
    <t>342272245</t>
  </si>
  <si>
    <t>Příčka z pórobetonových hladkých tvárnic na tenkovrstvou maltu tl 150 mm</t>
  </si>
  <si>
    <t>-1478841735</t>
  </si>
  <si>
    <t>4*4</t>
  </si>
  <si>
    <t>342291121</t>
  </si>
  <si>
    <t>Ukotvení příček k cihelným konstrukcím plochými kotvami</t>
  </si>
  <si>
    <t>-1343987217</t>
  </si>
  <si>
    <t>346272216.XLA</t>
  </si>
  <si>
    <t>Přizdívka z tvárnic Ytong Obezdívka tl 50 mm</t>
  </si>
  <si>
    <t>-876821011</t>
  </si>
  <si>
    <t>4*1,6"obezdívka WC"</t>
  </si>
  <si>
    <t>612135001</t>
  </si>
  <si>
    <t>Vyrovnání podkladu vnitřních stěn maltou vápenocementovou</t>
  </si>
  <si>
    <t>1168309909</t>
  </si>
  <si>
    <t>4*4*2,2"ponechávané stěny po odsekaných obkladech"</t>
  </si>
  <si>
    <t>612325413</t>
  </si>
  <si>
    <t>Oprava vnitřní vápenocementové hladké omítky stěn v rozsahu plochy do 50%</t>
  </si>
  <si>
    <t>1009731711</t>
  </si>
  <si>
    <t>4*4*1,8"nad původními obklady na stávajících ponechávaných stěnách"</t>
  </si>
  <si>
    <t>612321121</t>
  </si>
  <si>
    <t>Vápenocementová omítka hladká jednovrstvá vnitřních stěn nanášená ručně</t>
  </si>
  <si>
    <t>680487526</t>
  </si>
  <si>
    <t>4*4*4"celoplošné srovnání stávajících zdí"</t>
  </si>
  <si>
    <t>612121112</t>
  </si>
  <si>
    <t>Zatření spár stěrkovou hmotou vnitřních stěn z pórobetonových tvárnic</t>
  </si>
  <si>
    <t>-1713000839</t>
  </si>
  <si>
    <t>4*4*2"nová příčka"</t>
  </si>
  <si>
    <t>612131121</t>
  </si>
  <si>
    <t>Penetrace akrylát-silikonová vnitřních stěn nanášená ručně</t>
  </si>
  <si>
    <t>1984403749</t>
  </si>
  <si>
    <t>64+32</t>
  </si>
  <si>
    <t>612142001</t>
  </si>
  <si>
    <t>Potažení vnitřních stěn sklovláknitým pletivem vtlačeným do tenkovrstvé hmoty</t>
  </si>
  <si>
    <t>-688469110</t>
  </si>
  <si>
    <t>612311131</t>
  </si>
  <si>
    <t>Potažení vnitřních stěn vápenným štukem tloušťky do 3 mm ručně</t>
  </si>
  <si>
    <t>1104517511</t>
  </si>
  <si>
    <t>-52,8"odpočet nových obkladů"</t>
  </si>
  <si>
    <t>631311116</t>
  </si>
  <si>
    <t>Mazanina tl do 80 mm z betonu prostého tř. C 25/30</t>
  </si>
  <si>
    <t>2021527752</t>
  </si>
  <si>
    <t>4*4*0,08</t>
  </si>
  <si>
    <t>631311126</t>
  </si>
  <si>
    <t>Mazanina tl do 120 mm z betonu prostého tř. C 25/30</t>
  </si>
  <si>
    <t>1504250469</t>
  </si>
  <si>
    <t>4*4*0,1</t>
  </si>
  <si>
    <t>631319173</t>
  </si>
  <si>
    <t>Příplatek k mazanině tl do 120 mm za stržení povrchu spodní vrstvy před vložením výztuže</t>
  </si>
  <si>
    <t>-503217564</t>
  </si>
  <si>
    <t>631362021</t>
  </si>
  <si>
    <t>Výztuž mazanin svařovanými sítěmi Kari</t>
  </si>
  <si>
    <t>-1368593833</t>
  </si>
  <si>
    <t>Poznámka k položce:_x000D_
KARI 100/100/6</t>
  </si>
  <si>
    <t>634111113</t>
  </si>
  <si>
    <t>Obvodová dilatace pružnou těsnicí páskou v 80 mm mezi stěnou a mazaninou</t>
  </si>
  <si>
    <t>-572637411</t>
  </si>
  <si>
    <t>4*4+4*2</t>
  </si>
  <si>
    <t>634111114</t>
  </si>
  <si>
    <t>Obvodová dilatace pružnou těsnicí páskou v 100 mm mezi stěnou a mazaninou</t>
  </si>
  <si>
    <t>-181330043</t>
  </si>
  <si>
    <t>635111242</t>
  </si>
  <si>
    <t>Násyp pod podlahy z hrubého kameniva 16-32 s urovnáním a zhutněním</t>
  </si>
  <si>
    <t>580046195</t>
  </si>
  <si>
    <t>4*4*0,3</t>
  </si>
  <si>
    <t>21028000R</t>
  </si>
  <si>
    <t>Označení dveří - WC - bezbariérové WC - MUŽI, ŽENY</t>
  </si>
  <si>
    <t>-516747619</t>
  </si>
  <si>
    <t>Poznámka k položce:_x000D_
Označení musí být provedeno v souladu s TSI PRM 1300/2014</t>
  </si>
  <si>
    <t>Vyspravení izolace - po průrazu pro kanalizaci</t>
  </si>
  <si>
    <t>1702885163</t>
  </si>
  <si>
    <t>1670004346</t>
  </si>
  <si>
    <t>952901111</t>
  </si>
  <si>
    <t>Vyčištění budov bytové a občanské výstavby při výšce podlaží do 4 m</t>
  </si>
  <si>
    <t>-2061128138</t>
  </si>
  <si>
    <t>962031133</t>
  </si>
  <si>
    <t>Bourání příček z cihel pálených na MVC tl do 150 mm</t>
  </si>
  <si>
    <t>-1207559067</t>
  </si>
  <si>
    <t>5*2,2"kóje WC M"</t>
  </si>
  <si>
    <t>5*4"dělící příčka"</t>
  </si>
  <si>
    <t>3*2,2"kóje WC Ž"</t>
  </si>
  <si>
    <t>965081213</t>
  </si>
  <si>
    <t>Bourání podlah z dlaždic keramických nebo xylolitových tl do 10 mm plochy přes 1 m2</t>
  </si>
  <si>
    <t>131784564</t>
  </si>
  <si>
    <t>Bourání podkladů pod dlažby nebo mazanin betonových nebo z litého asfaltu tl přes 100 mm pl pře 4 m2</t>
  </si>
  <si>
    <t>2045395708</t>
  </si>
  <si>
    <t>16*0,15</t>
  </si>
  <si>
    <t>965082941</t>
  </si>
  <si>
    <t>Odstranění násypů pod podlahy tl přes 200 mm</t>
  </si>
  <si>
    <t>-705722522</t>
  </si>
  <si>
    <t>16*0,4</t>
  </si>
  <si>
    <t>971028471</t>
  </si>
  <si>
    <t>Vybourání otvorů ve zdivu smíšeném pl do 0,25 m2 tl do 750 mm - průraz pro kanalizaci</t>
  </si>
  <si>
    <t>-706379129</t>
  </si>
  <si>
    <t>978013161</t>
  </si>
  <si>
    <t>Otlučení (osekání) vnitřní vápenné nebo vápenocementové omítky stěn v rozsahu do 50 %</t>
  </si>
  <si>
    <t>1680065064</t>
  </si>
  <si>
    <t>978059541</t>
  </si>
  <si>
    <t>Odsekání a odebrání obkladů stěn z vnitřních obkládaček pl přes 1 m2</t>
  </si>
  <si>
    <t>-587799700</t>
  </si>
  <si>
    <t>97805954R</t>
  </si>
  <si>
    <t>Stavební přípomoce pro elektroinstalaci, ÚT a ZTI kompletní vč. zapravení a povrchové úpravy</t>
  </si>
  <si>
    <t>223323716</t>
  </si>
  <si>
    <t>97805954R2.1</t>
  </si>
  <si>
    <t>Demontáž věšáků, polic, zrcadel, dávkovačů, držáků a ost. doplňkových kcí</t>
  </si>
  <si>
    <t>-452286105</t>
  </si>
  <si>
    <t>997013111</t>
  </si>
  <si>
    <t>Vnitrostaveništní doprava suti a vybouraných hmot pro budovy v do 6 m</t>
  </si>
  <si>
    <t>258909084</t>
  </si>
  <si>
    <t>1773767383</t>
  </si>
  <si>
    <t>-1050917229</t>
  </si>
  <si>
    <t>28,757*19 'Přepočtené koeficientem množství</t>
  </si>
  <si>
    <t>17630765</t>
  </si>
  <si>
    <t>9,814+5,28+2,394</t>
  </si>
  <si>
    <t>997013655</t>
  </si>
  <si>
    <t>Poplatek za uložení na skládce (skládkovné) zeminy a kamení kód odpadu 17 05 04</t>
  </si>
  <si>
    <t>1670156336</t>
  </si>
  <si>
    <t>-1021386046</t>
  </si>
  <si>
    <t>28,757-17,488-8,96</t>
  </si>
  <si>
    <t>-1273866030</t>
  </si>
  <si>
    <t>711111001</t>
  </si>
  <si>
    <t>Provedení izolace proti zemní vlhkosti vodorovné za studena nátěrem penetračním</t>
  </si>
  <si>
    <t>-775969816</t>
  </si>
  <si>
    <t>111631500</t>
  </si>
  <si>
    <t>lak asfaltový vhodný do vnitřního prostředí</t>
  </si>
  <si>
    <t>89834117</t>
  </si>
  <si>
    <t>Poznámka k položce:_x000D_
Spotřeba 0,3-0,4kg/m2 dle povrchu, ředidlo technický benzín</t>
  </si>
  <si>
    <t>16*0,00035 "Přepočtené koeficientem množství</t>
  </si>
  <si>
    <t>711112001</t>
  </si>
  <si>
    <t>Provedení izolace proti zemní vlhkosti svislé za studena nátěrem penetračním</t>
  </si>
  <si>
    <t>-1047193700</t>
  </si>
  <si>
    <t>24*0,15</t>
  </si>
  <si>
    <t>476563520</t>
  </si>
  <si>
    <t>3,6*0,00035 "Přepočtené koeficientem množství</t>
  </si>
  <si>
    <t>711141559</t>
  </si>
  <si>
    <t>Provedení izolace proti zemní vlhkosti pásy přitavením vodorovné NAIP</t>
  </si>
  <si>
    <t>623035402</t>
  </si>
  <si>
    <t>628322800</t>
  </si>
  <si>
    <t>pás těžký asfaltovaný BITUBITAGIT PE V60S35 (10m)</t>
  </si>
  <si>
    <t>-190316658</t>
  </si>
  <si>
    <t>16*1,2 "Přepočtené koeficientem množství</t>
  </si>
  <si>
    <t>711142559</t>
  </si>
  <si>
    <t>Provedení izolace proti zemní vlhkosti pásy přitavením svislé NAIP</t>
  </si>
  <si>
    <t>484250723</t>
  </si>
  <si>
    <t>591463032</t>
  </si>
  <si>
    <t>3,6*1,2 "Přepočtené koeficientem množství</t>
  </si>
  <si>
    <t>-1665062964</t>
  </si>
  <si>
    <t>713</t>
  </si>
  <si>
    <t>Izolace tepelné</t>
  </si>
  <si>
    <t>713121111</t>
  </si>
  <si>
    <t>Montáž izolace tepelné podlah volně kladenými rohožemi, pásy, dílci, deskami 1 vrstva</t>
  </si>
  <si>
    <t>-484456756</t>
  </si>
  <si>
    <t>28372309</t>
  </si>
  <si>
    <t>deska EPS 100 pro trvalé zatížení v tlaku (max. 2000 kg/m2) tl 100mm</t>
  </si>
  <si>
    <t>-1640308090</t>
  </si>
  <si>
    <t>16*1,02 "Přepočtené koeficientem množství</t>
  </si>
  <si>
    <t>998713201</t>
  </si>
  <si>
    <t>Přesun hmot procentní pro izolace tepelné v objektech v do 6 m</t>
  </si>
  <si>
    <t>1923970334</t>
  </si>
  <si>
    <t>721</t>
  </si>
  <si>
    <t>Zdravotechnika - vnitřní kanalizace</t>
  </si>
  <si>
    <t>72114080R</t>
  </si>
  <si>
    <t>Kompletní demontáž a odstranění stávajícího kanalizačního potrubí včetně stoupacího větracího potrubí</t>
  </si>
  <si>
    <t>-361405374</t>
  </si>
  <si>
    <t>72117400R02</t>
  </si>
  <si>
    <t>Rozvody vnitřní kanalizace do DN 70 délky do 20m kompletní vč. osazení, upevnění, propojení, připojení, tlakové zkoušky, zednických přípomocí vč. zapravení a začištění, potrubí,tvarovek, montážního materiálu a konečného zapravení</t>
  </si>
  <si>
    <t>968925410</t>
  </si>
  <si>
    <t>72117400R3</t>
  </si>
  <si>
    <t>Rozvody vnitřní kanalizace do DN 100 délky do 10m kompletní vč. osazení, upevnění, propojení, připojení tlakové zkoušky, zednických přípomocí vč. zapravení a začištění, potrubí, tvarovek a montážního materiálu</t>
  </si>
  <si>
    <t>-1922761170</t>
  </si>
  <si>
    <t>Poznámka k položce:_x000D_
Hlavní odvod z objektu bude dopojen na novou kanalizační přípojku před objektem vč. průrazu z vnitřních prostor veřejných WC</t>
  </si>
  <si>
    <t>72117402R.1</t>
  </si>
  <si>
    <t>Kompletní stoupací kanalizační potrubí potrubí z PP do DN 100 vč. napojení</t>
  </si>
  <si>
    <t>-733885335</t>
  </si>
  <si>
    <t>Poznámka k položce:_x000D_
Dojde ke kompletní výměně stoupacího potrubí v rámci opravovaných místností vč. osazení čistících kusů a úpravě vč. zaizolování nadstřešní části s vhodným ukončením.</t>
  </si>
  <si>
    <t>721211402</t>
  </si>
  <si>
    <t>Vpusť podlahová s vodorovným odtokem DN 40/50 s automatickým vztlakovým uzávěrem</t>
  </si>
  <si>
    <t>-920663325</t>
  </si>
  <si>
    <t>998721201</t>
  </si>
  <si>
    <t>Přesun hmot procentní pro vnitřní kanalizace v objektech v do 6 m</t>
  </si>
  <si>
    <t>-1939393010</t>
  </si>
  <si>
    <t>722</t>
  </si>
  <si>
    <t>Zdravotechnika - vnitřní vodovod</t>
  </si>
  <si>
    <t>72213080R.1</t>
  </si>
  <si>
    <t>Demontáž stávajících vnitřních rozvodů</t>
  </si>
  <si>
    <t>50450072</t>
  </si>
  <si>
    <t>Poznámka k položce:_x000D_
Veškeré rozvody budou demontovány až po hlavní přívod do WC v suterénu VB vč. průrazu a  vedení pod dlažbou přístřešku.</t>
  </si>
  <si>
    <t>722131932</t>
  </si>
  <si>
    <t>Napojení na st. rozvod - hl. přívod</t>
  </si>
  <si>
    <t>-593417825</t>
  </si>
  <si>
    <t>7221319R2.1.1.1</t>
  </si>
  <si>
    <t>Zřízení revizní niky s dvířky ve zdi pro podružné měření a možnosti uzavření (WC, úklid)</t>
  </si>
  <si>
    <t>2123030733</t>
  </si>
  <si>
    <t>Poznámka k položce:_x000D_
Na vhodném místě dle vyjádření místního správce bude vysekána nika pro osazení podružného vodoměru s uzávěry (sekce WC, sklad) s uzamykatelnými dvířky.</t>
  </si>
  <si>
    <t>722262223</t>
  </si>
  <si>
    <t>Vodoměr závitový jednovtokový suchoběžný do 40 °C G 3/4 x 130 mm Qn 1,5 m3/s horizontální</t>
  </si>
  <si>
    <t>-1921944640</t>
  </si>
  <si>
    <t>722270101</t>
  </si>
  <si>
    <t>Sestava vodoměrová závitová G 3/4</t>
  </si>
  <si>
    <t>-479671378</t>
  </si>
  <si>
    <t>722-A-1112</t>
  </si>
  <si>
    <t>Rozvody vnitřního vodovodu teplé vody do 10m do DN 20 vč. osazení, upevnění, propojení, připojení, tlakové zkoušky, zednických přípomocí, potrubí, tvarovek, armatur, izolace a montážního materiálu a konečného zapravení</t>
  </si>
  <si>
    <t>798971228</t>
  </si>
  <si>
    <t>722-A-1112.3.2</t>
  </si>
  <si>
    <t>Rozvody vnitřního vodovodu studené vody do 50m do DN 25 vč. osazení, upevnění, propojení, připojení, tlakové zkoušky, zednických přípomocí, potrubí, tvarovek, armatur, izolace a montážního materiálu a konečného zapravení</t>
  </si>
  <si>
    <t>154015350</t>
  </si>
  <si>
    <t>Poznámka k položce:_x000D_
Veškeré rozvody budou provedeny až po hlavní přívod do WC v suterénu VB vč. průrazu a izolovaného vedení pod dlažbou přístřešku či jiným způsobem dle situace na místě.</t>
  </si>
  <si>
    <t>998722201</t>
  </si>
  <si>
    <t>Přesun hmot procentní pro vnitřní vodovod v objektech v do 6 m</t>
  </si>
  <si>
    <t>2116233837</t>
  </si>
  <si>
    <t>725</t>
  </si>
  <si>
    <t>Zdravotechnika - zařizovací předměty</t>
  </si>
  <si>
    <t>725110811</t>
  </si>
  <si>
    <t>Demontáž klozetů splachovací s nádrží</t>
  </si>
  <si>
    <t>740357146</t>
  </si>
  <si>
    <t>725119125</t>
  </si>
  <si>
    <t>Montáž klozetových mís závěsných na nosné stěny</t>
  </si>
  <si>
    <t>-990978563</t>
  </si>
  <si>
    <t>64236051</t>
  </si>
  <si>
    <t>klozet keramický bílý závěsný hluboké splachování pro handicapované</t>
  </si>
  <si>
    <t>1684179602</t>
  </si>
  <si>
    <t>725121527</t>
  </si>
  <si>
    <t>Pisoárový záchodek automatický s integrovaným napájecím zdrojem</t>
  </si>
  <si>
    <t>1122134683</t>
  </si>
  <si>
    <t>725210821</t>
  </si>
  <si>
    <t>Demontáž umyvadel bez výtokových armatur</t>
  </si>
  <si>
    <t>-803936019</t>
  </si>
  <si>
    <t>72521160R</t>
  </si>
  <si>
    <t>Umyvadlo keramické připevněné na stěnu šrouby bílé bez krytu na sifon 500 mm s možností podjezdu na invalidním vozíku</t>
  </si>
  <si>
    <t>1167231816</t>
  </si>
  <si>
    <t>Poznámka k položce:_x000D_
vybavení v souladu s TSI PRM 1300/2014</t>
  </si>
  <si>
    <t>725291728</t>
  </si>
  <si>
    <t>Nerezový sklopný přebalovací pult (MC75) 760mm x 165mm (zavřený) 615 x 650mm (otevřený), materiál nerezová ocel 1.4301 DP2 s vyztuženým hliníkovým pantem duální hydro-pneumatický pístový uzavírací mechanismus, nosnost 100 kg</t>
  </si>
  <si>
    <t>-370560029</t>
  </si>
  <si>
    <t>725532101.STB</t>
  </si>
  <si>
    <t>Elektrický ohřívač STIEBEL SH15SLi zásobníkový akumulační závěsný svislý 10 l / 2 kW - včetně zajištění proti krádeži a neoprávněné manipulaci</t>
  </si>
  <si>
    <t>-504415482</t>
  </si>
  <si>
    <t>725820801</t>
  </si>
  <si>
    <t>Demontáž baterie nástěnné do G 3 / 4</t>
  </si>
  <si>
    <t>-401277670</t>
  </si>
  <si>
    <t>725822642.AZP</t>
  </si>
  <si>
    <t>Baterie umyvadlová AZP AUM 3.2 automatická senzorová s přívodem teplé a studené vody</t>
  </si>
  <si>
    <t>-1541355584</t>
  </si>
  <si>
    <t>725860811</t>
  </si>
  <si>
    <t>Demontáž uzávěrů zápachu jednoduchých</t>
  </si>
  <si>
    <t>-1704452152</t>
  </si>
  <si>
    <t>725861101</t>
  </si>
  <si>
    <t>Zápachová uzávěrka pro umyvadla DN 32</t>
  </si>
  <si>
    <t>-830720440</t>
  </si>
  <si>
    <t>725865411</t>
  </si>
  <si>
    <t>Zápachová uzávěrka pisoárová DN 32/40</t>
  </si>
  <si>
    <t>-1851809146</t>
  </si>
  <si>
    <t>725291708</t>
  </si>
  <si>
    <t>Nerezové madlo rovné dl 1000 mm</t>
  </si>
  <si>
    <t>-1462119141</t>
  </si>
  <si>
    <t>725291722</t>
  </si>
  <si>
    <t>Nerezové madlo krakorcové sklopné dl 834 mm</t>
  </si>
  <si>
    <t>-991738409</t>
  </si>
  <si>
    <t>725291723</t>
  </si>
  <si>
    <t>Nerezové madlo svislé</t>
  </si>
  <si>
    <t>-349152176</t>
  </si>
  <si>
    <t>725291620.6</t>
  </si>
  <si>
    <t>Velkoobjemový zásobník toaletních papírů typu JUMBO nerez</t>
  </si>
  <si>
    <t>-679888625</t>
  </si>
  <si>
    <t>554310792.1</t>
  </si>
  <si>
    <t>Souprava pro WC závěsná nerez (štětka s nádobou)</t>
  </si>
  <si>
    <t>440610120</t>
  </si>
  <si>
    <t>554310820</t>
  </si>
  <si>
    <t>Koš odpadkový drátěný závěsný nerezový k umyvadlu</t>
  </si>
  <si>
    <t>-109964498</t>
  </si>
  <si>
    <t>554310791</t>
  </si>
  <si>
    <t>Koš hygienický na stěnu 3,7l nerezový s vyjímatelnou plastovou nádobou 200x300x170mm</t>
  </si>
  <si>
    <t>-166383049</t>
  </si>
  <si>
    <t>554310891</t>
  </si>
  <si>
    <t>Zásobník hygienických sáčků WC BAG - hygokazeta, nerez vč. náplně</t>
  </si>
  <si>
    <t>1917045826</t>
  </si>
  <si>
    <t>725291511</t>
  </si>
  <si>
    <t>Dávkovač tekutého mýdla na 350 ml nerez</t>
  </si>
  <si>
    <t>1450007882</t>
  </si>
  <si>
    <t>725291620.7</t>
  </si>
  <si>
    <t>Zásobník papírových ručníků nerez</t>
  </si>
  <si>
    <t>1798942546</t>
  </si>
  <si>
    <t>60310051</t>
  </si>
  <si>
    <t>Osoušeč rukou OB 120 2200W ANTIVANDAL CHROM</t>
  </si>
  <si>
    <t>1850163442</t>
  </si>
  <si>
    <t>725291620.3</t>
  </si>
  <si>
    <t>Zrcadlo v AL rámu nad umyvadlo sklopné pro tělesně postižené</t>
  </si>
  <si>
    <t>392661268</t>
  </si>
  <si>
    <t>725291620.4</t>
  </si>
  <si>
    <t>Věšák dvojitý, nerez</t>
  </si>
  <si>
    <t>1834063620</t>
  </si>
  <si>
    <t>725980123</t>
  </si>
  <si>
    <t>Dvířka 30/30</t>
  </si>
  <si>
    <t>2046763938</t>
  </si>
  <si>
    <t>725590811</t>
  </si>
  <si>
    <t>Přemístění vnitrostaveništní demontovaných pro zařizovací předměty v objektech výšky do 6 m</t>
  </si>
  <si>
    <t>243978389</t>
  </si>
  <si>
    <t>998725201</t>
  </si>
  <si>
    <t>Přesun hmot procentní pro zařizovací předměty v objektech v do 6 m</t>
  </si>
  <si>
    <t>88380700</t>
  </si>
  <si>
    <t>726</t>
  </si>
  <si>
    <t>Zdravotechnika - předstěnové instalace</t>
  </si>
  <si>
    <t>726131043</t>
  </si>
  <si>
    <t>Instalační předstěna - klozet závěsný v 1120 mm s ovládáním zepředu pro postižené do stěn s kov kcí</t>
  </si>
  <si>
    <t>424895581</t>
  </si>
  <si>
    <t>726191002</t>
  </si>
  <si>
    <t>Souprava pro předstěnovou montáž</t>
  </si>
  <si>
    <t>-2135274602</t>
  </si>
  <si>
    <t>998726211</t>
  </si>
  <si>
    <t>Přesun hmot procentní pro instalační prefabrikáty v objektech v do 6 m</t>
  </si>
  <si>
    <t>-1313854941</t>
  </si>
  <si>
    <t>733</t>
  </si>
  <si>
    <t>Ústřední vytápění - rozvodné potrubí</t>
  </si>
  <si>
    <t>733110806</t>
  </si>
  <si>
    <t>Demontáž potrubí ocelového závitového do DN 32</t>
  </si>
  <si>
    <t>-696267181</t>
  </si>
  <si>
    <t>998733201</t>
  </si>
  <si>
    <t>Přesun hmot procentní pro rozvody potrubí v objektech v do 6 m</t>
  </si>
  <si>
    <t>-794288401</t>
  </si>
  <si>
    <t>735</t>
  </si>
  <si>
    <t>Ústřední vytápění - otopná tělesa</t>
  </si>
  <si>
    <t>735151822</t>
  </si>
  <si>
    <t>Demontáž otopného tělesa panelového dvouřadého délka do 2820 mm</t>
  </si>
  <si>
    <t>-817662222</t>
  </si>
  <si>
    <t>998735201</t>
  </si>
  <si>
    <t>Přesun hmot procentní pro otopná tělesa v objektech v do 6 m</t>
  </si>
  <si>
    <t>-605304248</t>
  </si>
  <si>
    <t>763</t>
  </si>
  <si>
    <t>Konstrukce suché výstavby</t>
  </si>
  <si>
    <t>763131533</t>
  </si>
  <si>
    <t>SDK podhled deska 1xDF 15 TI 60 mm 50 kg/m3 jednovrstvá spodní kce profil CD+UD</t>
  </si>
  <si>
    <t>-964300225</t>
  </si>
  <si>
    <t>763131713</t>
  </si>
  <si>
    <t>SDK podhled napojení na obvodové konstrukce profilem</t>
  </si>
  <si>
    <t>-689384413</t>
  </si>
  <si>
    <t>763131714</t>
  </si>
  <si>
    <t>SDK podhled základní penetrační nátěr</t>
  </si>
  <si>
    <t>1410134518</t>
  </si>
  <si>
    <t>998763401</t>
  </si>
  <si>
    <t>Přesun hmot procentní pro sádrokartonové konstrukce v objektech v do 6 m</t>
  </si>
  <si>
    <t>1954195182</t>
  </si>
  <si>
    <t>-13885661</t>
  </si>
  <si>
    <t>1691728298</t>
  </si>
  <si>
    <t>771</t>
  </si>
  <si>
    <t>Podlahy z dlaždic</t>
  </si>
  <si>
    <t>771574113.1</t>
  </si>
  <si>
    <t>Montáž podlah keramických režných hladkých lepených flexibilním lepidlem do 12 ks/m2</t>
  </si>
  <si>
    <t>483214487</t>
  </si>
  <si>
    <t>59761406</t>
  </si>
  <si>
    <t>dlažba keramická slinutá protiskluzná do interiéru i exteriéru pro vysoké mechanické namáhání přes 22 do 25ks/m2</t>
  </si>
  <si>
    <t>22695794</t>
  </si>
  <si>
    <t>Poznámka k položce:_x000D_
barevná, barva bude určena po vyvzorkování na místě</t>
  </si>
  <si>
    <t>16*1,1 'Přepočtené koeficientem množství</t>
  </si>
  <si>
    <t>771591111</t>
  </si>
  <si>
    <t>Podlahy penetrace podkladu</t>
  </si>
  <si>
    <t>222760662</t>
  </si>
  <si>
    <t>998771201</t>
  </si>
  <si>
    <t>Přesun hmot procentní pro podlahy z dlaždic v objektech v do 6 m</t>
  </si>
  <si>
    <t>213308534</t>
  </si>
  <si>
    <t>781</t>
  </si>
  <si>
    <t>Dokončovací práce - obklady</t>
  </si>
  <si>
    <t>781474113</t>
  </si>
  <si>
    <t>Montáž obkladů vnitřních keramických hladkých do 19 ks/m2 lepených flexibilním lepidlem</t>
  </si>
  <si>
    <t>1625531272</t>
  </si>
  <si>
    <t>2*(4*2+2*2)*2,2</t>
  </si>
  <si>
    <t>LSS.WAAMB201</t>
  </si>
  <si>
    <t>obkládačka ColorONE, 198 x 398 x 7 mm barva dle výběru investora</t>
  </si>
  <si>
    <t>-982530428</t>
  </si>
  <si>
    <t>Poznámka k položce:_x000D_
odstín a provedení bude vyvzorkováno a schváleno na místě</t>
  </si>
  <si>
    <t>52,8*1,1 'Přepočtené koeficientem množství</t>
  </si>
  <si>
    <t>781495111</t>
  </si>
  <si>
    <t>Penetrace podkladu vnitřních obkladů</t>
  </si>
  <si>
    <t>-612570953</t>
  </si>
  <si>
    <t>998781201</t>
  </si>
  <si>
    <t>Přesun hmot procentní pro obklady keramické v objektech v do 6 m</t>
  </si>
  <si>
    <t>-65261855</t>
  </si>
  <si>
    <t>783102801</t>
  </si>
  <si>
    <t>Odstranění nátěrů okartáčováním z ocelových konstrukcí</t>
  </si>
  <si>
    <t>-1933871190</t>
  </si>
  <si>
    <t>10"zárubně a ostatní doplňkové kovové kce"</t>
  </si>
  <si>
    <t>574181051</t>
  </si>
  <si>
    <t>784</t>
  </si>
  <si>
    <t>Dokončovací práce - malby</t>
  </si>
  <si>
    <t>784121001</t>
  </si>
  <si>
    <t>Oškrabání malby v mísnostech výšky do 3,80 m</t>
  </si>
  <si>
    <t>92649535</t>
  </si>
  <si>
    <t>28,8+16</t>
  </si>
  <si>
    <t>784181101</t>
  </si>
  <si>
    <t>Základní akrylátová jednonásobná penetrace podkladu v místnostech výšky do 3,80m</t>
  </si>
  <si>
    <t>1225883805</t>
  </si>
  <si>
    <t>43,2+16</t>
  </si>
  <si>
    <t>784211101</t>
  </si>
  <si>
    <t>Dvojnásobné bílé malby ze směsí za mokra výborně otěruvzdorných v místnostech výšky do 3,80 m</t>
  </si>
  <si>
    <t>-1181979001</t>
  </si>
  <si>
    <t>006 - Oprava vnitřních prostor 1NP</t>
  </si>
  <si>
    <t xml:space="preserve">    002 - Výměna stávajících zárubní</t>
  </si>
  <si>
    <t xml:space="preserve">    O01 - Mobiliář</t>
  </si>
  <si>
    <t xml:space="preserve">    723 - Zdravotechnika - vnitřní plynovod</t>
  </si>
  <si>
    <t xml:space="preserve">    727 - Zdravotechnika - požární ochrana</t>
  </si>
  <si>
    <t xml:space="preserve">    734 - Ústřední vytápění - armatury</t>
  </si>
  <si>
    <t xml:space="preserve">    731 - Ústřední vytápění - kotelny</t>
  </si>
  <si>
    <t xml:space="preserve">    07 -  Ostatní náklady, najetí, komplexní vyzkoušení, seřízení a zaregulování otopné soustavy</t>
  </si>
  <si>
    <t xml:space="preserve">    775 - Podlahy skládané</t>
  </si>
  <si>
    <t xml:space="preserve">    776 - Podlahy povlakové</t>
  </si>
  <si>
    <t>Výměna stávajících zárubní</t>
  </si>
  <si>
    <t>Vybourání dveřních zárubní vč. křídel a přípravy otvoru pro nové dveře/zazdění</t>
  </si>
  <si>
    <t>224734859</t>
  </si>
  <si>
    <t>4*0,8*2"stávající vstupy ponechávané0P18,0P19,0P02,0P12"</t>
  </si>
  <si>
    <t>1*0,8*2"zazdívaný vstup z 0P15 do 0P19"</t>
  </si>
  <si>
    <t>317143451</t>
  </si>
  <si>
    <t>Překlad nosný z pórobetonu ve zdech tl 300 mm dl do 1300 mm</t>
  </si>
  <si>
    <t>499278781</t>
  </si>
  <si>
    <t>340238212</t>
  </si>
  <si>
    <t>Zazdívka otvorů pl do 1 m2 v příčkách nebo stěnách z cihel tl přes 100 mm</t>
  </si>
  <si>
    <t>-1036402754</t>
  </si>
  <si>
    <t>4*2"0P15-0P19"</t>
  </si>
  <si>
    <t>642953121</t>
  </si>
  <si>
    <t>Osazování dřevěných leštěných dveřních zárubní a rámů dodatečné pl do 2,5 m2</t>
  </si>
  <si>
    <t>-1496999825</t>
  </si>
  <si>
    <t>1"0P19 - z čekárny"</t>
  </si>
  <si>
    <t>61182303</t>
  </si>
  <si>
    <t>zárubeň jednokřídlá obložková s fóliovým povrchem tl stěny 260-350mm rozměru 600-1100/1970, 2100mm</t>
  </si>
  <si>
    <t>-1336181646</t>
  </si>
  <si>
    <t>642944121</t>
  </si>
  <si>
    <t>Osazování ocelových zárubní dodatečné pl do 2,5 m2</t>
  </si>
  <si>
    <t>91086095</t>
  </si>
  <si>
    <t>55331580</t>
  </si>
  <si>
    <t>zárubeň jednokřídlá ocelová pro zdění bezpečnostní třídy RC2 tl stěny 150-200mm rozměru 800/1970, 2100mm</t>
  </si>
  <si>
    <t>-1878735003</t>
  </si>
  <si>
    <t>1"pokladna"</t>
  </si>
  <si>
    <t>55331363</t>
  </si>
  <si>
    <t>zárubeň ocelová pro běžné zdění a pórobeton 115 levá/pravá 800</t>
  </si>
  <si>
    <t>-828457325</t>
  </si>
  <si>
    <t>1"0P12"</t>
  </si>
  <si>
    <t>1"0P18"</t>
  </si>
  <si>
    <t>310279842</t>
  </si>
  <si>
    <t>Zazdívka otvorů pl do 4 m2 ve zdivu nadzákladovém z nepálených tvárnic tl do 300 mm</t>
  </si>
  <si>
    <t>1263486613</t>
  </si>
  <si>
    <t>0,8*2*0,3"0P15-0P19"</t>
  </si>
  <si>
    <t>611131121</t>
  </si>
  <si>
    <t>Penetrační disperzní nátěr vnitřních stropů nanášený ručně</t>
  </si>
  <si>
    <t>-1729900307</t>
  </si>
  <si>
    <t>4,8*6"0P01"</t>
  </si>
  <si>
    <t>6*2"0P03"</t>
  </si>
  <si>
    <t>2,5*2,5"0P05"</t>
  </si>
  <si>
    <t>4,5*4"0P06"</t>
  </si>
  <si>
    <t>4*1,5"0P07-08"</t>
  </si>
  <si>
    <t>4*3,5"0P09"</t>
  </si>
  <si>
    <t>4,8*2,5"0P12"</t>
  </si>
  <si>
    <t>9,8*4,8"0P13"</t>
  </si>
  <si>
    <t>2,9*4,3"0P14"</t>
  </si>
  <si>
    <t>5,8*6,2"0P17"</t>
  </si>
  <si>
    <t>6,2*3,7"0P18"</t>
  </si>
  <si>
    <t>3,5*3,2"0P19"</t>
  </si>
  <si>
    <t>611325423</t>
  </si>
  <si>
    <t>Oprava vnitřní vápenocementové štukové omítky stropů v rozsahu plochy do 50%</t>
  </si>
  <si>
    <t>222712223</t>
  </si>
  <si>
    <t>619999031</t>
  </si>
  <si>
    <t>Příplatek k omítce za provádění zaoblených ploch poloměru do 100 mm</t>
  </si>
  <si>
    <t>-1598111099</t>
  </si>
  <si>
    <t>2*5,8+2*6,2"0P17"</t>
  </si>
  <si>
    <t>2*4,3+2*2,9"0P14"</t>
  </si>
  <si>
    <t>2*6+2*4,8"0P01"</t>
  </si>
  <si>
    <t>2*6,2+2*3,7"0P18"</t>
  </si>
  <si>
    <t>2*3,5+2*3,2"0P19"</t>
  </si>
  <si>
    <t>2*9,8+2*4,8"0P13"</t>
  </si>
  <si>
    <t>2*4,5+2*4"0P06"</t>
  </si>
  <si>
    <t>2*4+2*3,5"0P09"</t>
  </si>
  <si>
    <t>432822571</t>
  </si>
  <si>
    <t>(9,4+6+4,8+3,4+4,6+2,9)*1"čekárna po odsekaných obkladech"</t>
  </si>
  <si>
    <t>2023950573</t>
  </si>
  <si>
    <t>1,6*2"dozdívky"</t>
  </si>
  <si>
    <t>612325423</t>
  </si>
  <si>
    <t>Oprava vnitřní vápenocementové štukové omítky stěn v rozsahu plochy do 50%</t>
  </si>
  <si>
    <t>302124835</t>
  </si>
  <si>
    <t>(2*6+2*2)*3,9"0P03"</t>
  </si>
  <si>
    <t>4*2,5*3,9"0P05"</t>
  </si>
  <si>
    <t>(2*4,5+2*4)*3,9"0P06"</t>
  </si>
  <si>
    <t>(2*4+6*1,5+2*1,2)*2"0P07-0P08"</t>
  </si>
  <si>
    <t>(2*3,5+2*4)*3,9"0P09"</t>
  </si>
  <si>
    <t>(2*4,8+2*2,5)*3,9"0P12"</t>
  </si>
  <si>
    <t>(2*9,8+2*4,8)*3,9"0P13"</t>
  </si>
  <si>
    <t>(2*5,8+2*6,2)*3,9"0P17"</t>
  </si>
  <si>
    <t>(2*6,2+2*3,7)*3,9"0P18"</t>
  </si>
  <si>
    <t>(2*3,5+2*3,2)*3,9"0P19"</t>
  </si>
  <si>
    <t>-466105217</t>
  </si>
  <si>
    <t>(2*6,5+2*3,5)*3,9"0P15"</t>
  </si>
  <si>
    <t>(2*3+2*4,8)*3,9"0P02"</t>
  </si>
  <si>
    <t>4*4*3,9"0P11"</t>
  </si>
  <si>
    <t>622325458</t>
  </si>
  <si>
    <t>Oprava vápenné omítky s celoplošným přeštukováním členitosti 3 v rozsahu do 80%</t>
  </si>
  <si>
    <t>1950438716</t>
  </si>
  <si>
    <t>Poznámka k položce:_x000D_
Jedná se o omítku v čekárně s předpokladem obnovy dekorativních prvků dle stávajícího vzhledu.</t>
  </si>
  <si>
    <t>(9,4+2,9+4,3+3,4+4,8+6+4*0,5)*3,9"0P01+0P14"</t>
  </si>
  <si>
    <t>1667651250</t>
  </si>
  <si>
    <t>658,9+201,24+127,92</t>
  </si>
  <si>
    <t>1676268016</t>
  </si>
  <si>
    <t>-1796769469</t>
  </si>
  <si>
    <t>623356752</t>
  </si>
  <si>
    <t>4,8*6*0,08"0P01"</t>
  </si>
  <si>
    <t>3*4,8*0,08"0P02"</t>
  </si>
  <si>
    <t>4*4*0,08"0P11"</t>
  </si>
  <si>
    <t>2,9*4,3*0,08"0P14"</t>
  </si>
  <si>
    <t>6,5*3,5*0,08"0P15"</t>
  </si>
  <si>
    <t>6,2*3,7*0,08"0P18"</t>
  </si>
  <si>
    <t>3,5*3,2*0,08"0P19"</t>
  </si>
  <si>
    <t>894705315</t>
  </si>
  <si>
    <t>Poznámka k položce:_x000D_
v pokladně bude zvýšená podlaha oproti čekárně tak, aby parapet pokladního okna byl ve výši cca 75cm. Předpoklad dobetonávky nad úroveň ostatních podlah je cca 150-200mm dle situace na místě.</t>
  </si>
  <si>
    <t>4,8*6*0,1"0P01"</t>
  </si>
  <si>
    <t>3*4,8*0,3"0P02-zohlednění vyvýšené podlahy"</t>
  </si>
  <si>
    <t>4*4*0,1"0P11"</t>
  </si>
  <si>
    <t>2,9*4,3*0,1"0P14"</t>
  </si>
  <si>
    <t>6,5*3,5*0,1"0P15"</t>
  </si>
  <si>
    <t>6,2*3,7*0,1"0P18"</t>
  </si>
  <si>
    <t>3,5*3,2*0,1"0P19"</t>
  </si>
  <si>
    <t>-1217850374</t>
  </si>
  <si>
    <t>-2133980866</t>
  </si>
  <si>
    <t>4,8*6*0,0035"0P01"</t>
  </si>
  <si>
    <t>3*4,8*0,0035"0P02"</t>
  </si>
  <si>
    <t>4*4*0,0035"0P11"</t>
  </si>
  <si>
    <t>2,9*4,3*0,0035"0P14"</t>
  </si>
  <si>
    <t>6,5*3,5*0,0035"0P15"</t>
  </si>
  <si>
    <t>6,2*3,7*0,0035"0P18"</t>
  </si>
  <si>
    <t>3,5*3,2*0,0035"0P19"</t>
  </si>
  <si>
    <t>2135529321</t>
  </si>
  <si>
    <t>2*6,5+2*3,5"0P15"</t>
  </si>
  <si>
    <t>2*3+2*4,8"0P02"</t>
  </si>
  <si>
    <t>4*4"0P11"</t>
  </si>
  <si>
    <t>1399066865</t>
  </si>
  <si>
    <t>-1417853226</t>
  </si>
  <si>
    <t>4,8*6*0,3"0P01"</t>
  </si>
  <si>
    <t>3*4,8*0,3"0P02"</t>
  </si>
  <si>
    <t>4*4*0,3"0P11"</t>
  </si>
  <si>
    <t>2,9*4,3*0,3"0P14"</t>
  </si>
  <si>
    <t>6,5*3,5*0,3"0P15"</t>
  </si>
  <si>
    <t>6,2*3,7*0,3"0P18"</t>
  </si>
  <si>
    <t>3,5*3,2*0,3"0P19"</t>
  </si>
  <si>
    <t>1924311263</t>
  </si>
  <si>
    <t>226,66"opravované štuky"</t>
  </si>
  <si>
    <t>6,5*3,5"0P15-SDK"</t>
  </si>
  <si>
    <t>3*4,8"0P02-SDK"</t>
  </si>
  <si>
    <t>4*4"0P11-SDK"</t>
  </si>
  <si>
    <t>101192671</t>
  </si>
  <si>
    <t>95290111R</t>
  </si>
  <si>
    <t>Dočasné vyklizení a zpětné nastěhování a osazení vybavení a zařízení pro provedení prací - nábytek, zařízení, nástěnky, šatní skříně, klaprámy,trezor aj.</t>
  </si>
  <si>
    <t>-298671732</t>
  </si>
  <si>
    <t>95290111R2.2</t>
  </si>
  <si>
    <t>Opatření nutná k ochraně, zabezpečení a zajištění chodu sdělovacího a ostatního zabezpečovacího zařízení pro provedení prací včetně projednání</t>
  </si>
  <si>
    <t>-1291694357</t>
  </si>
  <si>
    <t>Poznámka k položce:_x000D_
Položka obsahuje veškeré konstrukce,zařízení a práce pro zajištění provizorního chodu objektu - zejména dopravní kanceláře a pokladny po dobu akce včetně ochrany obsluhy a zařízení (práce budou probíhat za provozu!). Předpokládá se nutná obsluha zabezpečovacího zařízení v dopravní kanceláři po celou dobu akce. V rámci zajištění bude nezbytné i zajistit náhradní napájení zab. zař. a ostatního zařízení DK dieselagregátem či jiným vhodným způsobem včetně provizorií pro zajištění chodu. V rámci opatření je i zabezpečení a úprava stávajících sítí pro provedení opravy podlahy a stěn.</t>
  </si>
  <si>
    <t>1641811068</t>
  </si>
  <si>
    <t>128,56*0,15</t>
  </si>
  <si>
    <t>-1041422012</t>
  </si>
  <si>
    <t>4,8*6+2,9*0,5"0P01"</t>
  </si>
  <si>
    <t>413503048</t>
  </si>
  <si>
    <t>128,56*0,3</t>
  </si>
  <si>
    <t>968062245</t>
  </si>
  <si>
    <t>Vybourání dřevěných rámů oken jednoduchých včetně křídel pl do 2 m2</t>
  </si>
  <si>
    <t>174888707</t>
  </si>
  <si>
    <t>1*0,8"pokladní okno"</t>
  </si>
  <si>
    <t>975032240</t>
  </si>
  <si>
    <t>Úprava a podchycení stávajících příček po vybourání podlahy</t>
  </si>
  <si>
    <t>1018301182</t>
  </si>
  <si>
    <t>6,2+5,8+6,5+4,3+4,8+4</t>
  </si>
  <si>
    <t>978012161</t>
  </si>
  <si>
    <t>Otlučení (osekání) vnitřní vápenné nebo vápenocementové omítky stropů rákosových v rozsahu do 50 %</t>
  </si>
  <si>
    <t>7241647</t>
  </si>
  <si>
    <t>Otlučení vnitřní vápenné nebo vápenocementové omítky stěn v rozsahu do 50 %</t>
  </si>
  <si>
    <t>-1083507013</t>
  </si>
  <si>
    <t>658,9+201,24</t>
  </si>
  <si>
    <t>978013191</t>
  </si>
  <si>
    <t>Otlučení (osekání) vnitřní vápenné nebo vápenocementové omítky stěn v rozsahu přes 50% do 100 %</t>
  </si>
  <si>
    <t>619130932</t>
  </si>
  <si>
    <t>-532953202</t>
  </si>
  <si>
    <t>(9,4+2,9+4,3+3,4+4,8+6+4*0,5)*1"0P01+0P14"</t>
  </si>
  <si>
    <t>585429824</t>
  </si>
  <si>
    <t>985421121</t>
  </si>
  <si>
    <t>Injektáž trhlin š 5 mm v cihelném zdivu tl do 300 mm aktivovanou cementovou maltou včetně vrtů</t>
  </si>
  <si>
    <t>-175739355</t>
  </si>
  <si>
    <t>-189454712</t>
  </si>
  <si>
    <t>997013211</t>
  </si>
  <si>
    <t>Vnitrostaveništní doprava suti a vybouraných hmot pro budovy v do 6 m ručně</t>
  </si>
  <si>
    <t>-1094119491</t>
  </si>
  <si>
    <t>-597251958</t>
  </si>
  <si>
    <t>-1764707533</t>
  </si>
  <si>
    <t>139,276*19 'Přepočtené koeficientem množství</t>
  </si>
  <si>
    <t>1078225448</t>
  </si>
  <si>
    <t>0,608+1,261+0,85</t>
  </si>
  <si>
    <t>171201211</t>
  </si>
  <si>
    <t>Poplatek za uložení odpadu ze sypkých materiálů na skládce - omítka (skládkovné)</t>
  </si>
  <si>
    <t>-1127504384</t>
  </si>
  <si>
    <t>4,533+17,203+5,884</t>
  </si>
  <si>
    <t>441183095</t>
  </si>
  <si>
    <t>997013869</t>
  </si>
  <si>
    <t>Poplatek za uložení stavebního odpadu na recyklační skládce (skládkovné) ze směsí betonu, cihel a keramických výrobků kód odpadu 17 01 07</t>
  </si>
  <si>
    <t>1408545636</t>
  </si>
  <si>
    <t>42,425+1,495+2,23</t>
  </si>
  <si>
    <t>Poplatek za uložení stavebního odpadu na skládce (skládkovné) - násyp pod podlahami</t>
  </si>
  <si>
    <t>966498249</t>
  </si>
  <si>
    <t>1338979422</t>
  </si>
  <si>
    <t>139,266-2,719-27,62-2,619-46,15-53,995</t>
  </si>
  <si>
    <t>-1129169812</t>
  </si>
  <si>
    <t>O0012</t>
  </si>
  <si>
    <t>D+M nerezová lavice do čekárny, délka 1800mm, upřesnění dle TZ</t>
  </si>
  <si>
    <t>547351344</t>
  </si>
  <si>
    <t>Poznámka k položce:_x000D_
Lavička ukotvená k podlaze většími ocelovými šrouby chráněnými proti demontáži. Všechny kovové všechny kovové části jsou žárově pozinkovány a následně pokryty polyesterovým práškem či jiným vhodným povrchem_x000D_
_x000D_
Míry: dle dispozic umístění, dle pokynů investora_x000D_
_x000D_
Provedení dle sm. SŽDC PO-20/2019-GŘ - „Moderní design a architektura nádraží a zastávek ČR – Mobiliář“ _x000D_
_x000D_
čj. 62741/2019-SŽDC-GŘ-O23 ze dne 23. 10. 2019</t>
  </si>
  <si>
    <t>O0014.1</t>
  </si>
  <si>
    <t>D+M odpadkový koš objem min. 60l - upřesnění dle TZ</t>
  </si>
  <si>
    <t>-636020617</t>
  </si>
  <si>
    <t>Poznámka k položce:_x000D_
koše budou v antivandal provedení a zabezpečeny proti krádeži ukotvením k podlaze - místo určení a barevné provedení dle vyjádření zástupce investora na místě po předložení vzorníku_x000D_
_x000D_
Odpadkový koš se skládá z tělesa koše, podstavce a vyjímatelné vložky._x000D_
_x000D_
Provedení dle sm. SŽDC PO-20/2019-GŘ - „Moderní design a architektura nádraží a zastávek ČR – Mobiliář“ _x000D_
_x000D_
čj. 62741/2019-SŽDC-GŘ-O23 ze dne 23. 10. 2019</t>
  </si>
  <si>
    <t>Odvoz a likvidace stávajícího vnitřního mobiliáře/vybavení místnosti</t>
  </si>
  <si>
    <t>841064868</t>
  </si>
  <si>
    <t>-535077577</t>
  </si>
  <si>
    <t>3*4,8"0P02"</t>
  </si>
  <si>
    <t>6,5*3,5"0P15"</t>
  </si>
  <si>
    <t>Součet nové podlahy</t>
  </si>
  <si>
    <t>lak asfaltový vhodný do vnitřních prostor</t>
  </si>
  <si>
    <t>819424823</t>
  </si>
  <si>
    <t>128,56*0,00035 "Přepočtené koeficientem množství</t>
  </si>
  <si>
    <t>-845266039</t>
  </si>
  <si>
    <t>120,8*0,15</t>
  </si>
  <si>
    <t>-1257408228</t>
  </si>
  <si>
    <t>18,12*0,00035 "Přepočtené koeficientem množství</t>
  </si>
  <si>
    <t>1127215037</t>
  </si>
  <si>
    <t>53121150</t>
  </si>
  <si>
    <t>128,56*1,2 "Přepočtené koeficientem množství</t>
  </si>
  <si>
    <t>-538678991</t>
  </si>
  <si>
    <t>-1109761003</t>
  </si>
  <si>
    <t>18,12*1,2 "Přepočtené koeficientem množství</t>
  </si>
  <si>
    <t>-1446083633</t>
  </si>
  <si>
    <t>869005568</t>
  </si>
  <si>
    <t>-1548185045</t>
  </si>
  <si>
    <t>128,56*1,02 "Přepočtené koeficientem množství</t>
  </si>
  <si>
    <t>-928522042</t>
  </si>
  <si>
    <t>Kompletní demontáž a odstranění stávajícího kanalizačního potrubí</t>
  </si>
  <si>
    <t>239924708</t>
  </si>
  <si>
    <t>72117400R.11</t>
  </si>
  <si>
    <t>Rozvody vnitřní kanalizace do DN 40 délky do 15m kompletní vč. osazení, upevnění, propojení, připojení, tlakové zkoušky, zednických přípomocí, potrubí, tvarovek, montážního materiálu a konečného zapravení</t>
  </si>
  <si>
    <t>-1436771058</t>
  </si>
  <si>
    <t>Poznámka k položce:_x000D_
Dopojeno bude na měněné rozvody v suterénu</t>
  </si>
  <si>
    <t>1"odvod kondenzátu kotlů"</t>
  </si>
  <si>
    <t>Rozvody vnitřní kanalizace do DN 100 délky do 20m kompletní vč. osazení, upevnění, propojení, připojení tlakové zkoušky, zednických přípomocí vč. zapravení a začištění, potrubí, tvarovek a montážního materiálu</t>
  </si>
  <si>
    <t>1832100771</t>
  </si>
  <si>
    <t>Poznámka k položce:_x000D_
Rozvody budou vhodně dopojeny až do prostor suterénu na hlavní odvod z objektu</t>
  </si>
  <si>
    <t>1"0P15-nová úklidová místnost pro výlevku, 0P19-příprava komerce"</t>
  </si>
  <si>
    <t>1140023171</t>
  </si>
  <si>
    <t>1344671918</t>
  </si>
  <si>
    <t>Poznámka k položce:_x000D_
Veškeré rozvody budou demontovány až po hlavní přívod v suterénu VB vč. průrazu</t>
  </si>
  <si>
    <t>343344895</t>
  </si>
  <si>
    <t>Zřízení revizní niky s dvířky ve zdi pro podružné měření a možnosti uzavření</t>
  </si>
  <si>
    <t>525301613</t>
  </si>
  <si>
    <t>Poznámka k položce:_x000D_
Na vhodném místě dle vyjádření místního správce bude vysekána nika pro osazení podružného vodoměru s uzávěry s uzamykatelnými dvířky.</t>
  </si>
  <si>
    <t>3"příprava komerce 0P19, úklid 0P15, nápojový automat 0P01"</t>
  </si>
  <si>
    <t>443068716</t>
  </si>
  <si>
    <t>-1600258977</t>
  </si>
  <si>
    <t>Rozvody vnitřního vodovodu teplé vody do 5m do DN 20 vč. osazení, upevnění, propojení, připojení, tlakové zkoušky, zednických přípomocí, potrubí, tvarovek, armatur, izolace a montážního materiálu a konečného zapravení</t>
  </si>
  <si>
    <t>808818576</t>
  </si>
  <si>
    <t>1"výlevka od ohřívače"</t>
  </si>
  <si>
    <t>Rozvody vnitřního vodovodu studené vody do 15m do DN 25 vč. osazení, upevnění, propojení, připojení, tlakové zkoušky, zednických přípomocí, potrubí, tvarovek, armatur, izolace a montážního materiálu a konečného zapravení</t>
  </si>
  <si>
    <t>-1957075370</t>
  </si>
  <si>
    <t>Poznámka k položce:_x000D_
Veškeré rozvody budou provedeny až po hlavní přívod v suterénu VB vč. průrazu a izolovaného vedení pod dlažbou přístřešku pro bývalou učebnu</t>
  </si>
  <si>
    <t>3"výlevka 0P15,komerce 0P19, nápojový automat 0P01"</t>
  </si>
  <si>
    <t>-1830420926</t>
  </si>
  <si>
    <t>723</t>
  </si>
  <si>
    <t>Zdravotechnika - vnitřní plynovod</t>
  </si>
  <si>
    <t>723120804</t>
  </si>
  <si>
    <t>Demontáž potrubí ocelové závitové svařované do DN 25</t>
  </si>
  <si>
    <t>-1337563428</t>
  </si>
  <si>
    <t>723181024</t>
  </si>
  <si>
    <t>Potrubí měděné tvrdé spojované lisováním do DN 25 ZTI</t>
  </si>
  <si>
    <t>23634031</t>
  </si>
  <si>
    <t>72321210R</t>
  </si>
  <si>
    <t>Nová výstroj HUP kompletní včetně dopojení na nové potrubí a projednání, demontáž stávající výstroje</t>
  </si>
  <si>
    <t>225071879</t>
  </si>
  <si>
    <t>723230103</t>
  </si>
  <si>
    <t>Kulový uzávěr přímý PN 5 G 3/4" FF s protipožární armaturou a 2x vnitřním závitem</t>
  </si>
  <si>
    <t>-140698596</t>
  </si>
  <si>
    <t>HZS423R2</t>
  </si>
  <si>
    <t>Revize plynu vč. protokolu, dokumentace skutečného provedení</t>
  </si>
  <si>
    <t>249245658</t>
  </si>
  <si>
    <t>998723201</t>
  </si>
  <si>
    <t>Přesun hmot procentní pro vnitřní plynovod v objektech v do 6 m</t>
  </si>
  <si>
    <t>-338184739</t>
  </si>
  <si>
    <t>1919810715</t>
  </si>
  <si>
    <t>725211601</t>
  </si>
  <si>
    <t>Umyvadlo keramické připevněné na stěnu šrouby bílé bez krytu na sifon 500 mm</t>
  </si>
  <si>
    <t>-6655635</t>
  </si>
  <si>
    <t>725530823</t>
  </si>
  <si>
    <t>Demontáž ohřívač elektrický tlakový do 200 litrů</t>
  </si>
  <si>
    <t>1300422442</t>
  </si>
  <si>
    <t>725532124</t>
  </si>
  <si>
    <t>Elektrický ohřívač zásobníkový akumulační závěsný svislý 160 l / 2 kW</t>
  </si>
  <si>
    <t>-1822792287</t>
  </si>
  <si>
    <t>7255321241</t>
  </si>
  <si>
    <t>Dopojení elektrického ohřívače na rozvody TV po zrušeném plynovém kotli v 0P09</t>
  </si>
  <si>
    <t>1072057904</t>
  </si>
  <si>
    <t>725813112</t>
  </si>
  <si>
    <t>Ventil rohový pračkový G 3/4"</t>
  </si>
  <si>
    <t>-1583337048</t>
  </si>
  <si>
    <t>Poznámka k položce:_x000D_
nápojový automat, komerce 0P19</t>
  </si>
  <si>
    <t>-68398379</t>
  </si>
  <si>
    <t>725821312</t>
  </si>
  <si>
    <t>Baterie nástěnná páková s otáčivým kulatým ústím a délkou ramínka 210 mm</t>
  </si>
  <si>
    <t>-1076376001</t>
  </si>
  <si>
    <t>725822611</t>
  </si>
  <si>
    <t>Baterie umyvadlová stojánková páková bez výpusti</t>
  </si>
  <si>
    <t>1282112999</t>
  </si>
  <si>
    <t>-537840321</t>
  </si>
  <si>
    <t>-1957316019</t>
  </si>
  <si>
    <t>727</t>
  </si>
  <si>
    <t>Zdravotechnika - požární ochrana</t>
  </si>
  <si>
    <t>Pol136</t>
  </si>
  <si>
    <t>Protipožární utěsnění prostupů protipožárním jednosložkovým akrylovým tmelem</t>
  </si>
  <si>
    <t>1997910379</t>
  </si>
  <si>
    <t>Pol137</t>
  </si>
  <si>
    <t>Štítky pro označení protipožární ucpávky</t>
  </si>
  <si>
    <t>821994704</t>
  </si>
  <si>
    <t>HZS4232</t>
  </si>
  <si>
    <t>Hodinová zúčtovací sazba technik odborný (montáž hasících přístrojů)</t>
  </si>
  <si>
    <t>hod</t>
  </si>
  <si>
    <t>844843539</t>
  </si>
  <si>
    <t>449321130</t>
  </si>
  <si>
    <t>přístroj hasicí ruční práškový s hasící schopností 21A - 6kg</t>
  </si>
  <si>
    <t>346247632</t>
  </si>
  <si>
    <t>40483010R</t>
  </si>
  <si>
    <t>pomocný montážní materiál</t>
  </si>
  <si>
    <t>-846500362</t>
  </si>
  <si>
    <t>HZS423R.1</t>
  </si>
  <si>
    <t>Revize "D" vč. vyhotovení zprávy</t>
  </si>
  <si>
    <t>-1706439140</t>
  </si>
  <si>
    <t>253698244</t>
  </si>
  <si>
    <t>115*2"ležaté rozvody"</t>
  </si>
  <si>
    <t>2*18*4"přípojné potrubí"</t>
  </si>
  <si>
    <t>20"rezerva"</t>
  </si>
  <si>
    <t>733223304</t>
  </si>
  <si>
    <t>Potrubí měděné tvrdé spojované lisováním do DN 25 ÚT</t>
  </si>
  <si>
    <t>-1785208450</t>
  </si>
  <si>
    <t>733390104</t>
  </si>
  <si>
    <t>Ochrana potrubí primátrních okruhů tepelně izolačními trubicemi z kaučuku tl.13 mm D do 38 mm</t>
  </si>
  <si>
    <t>-2078187354</t>
  </si>
  <si>
    <t>733224225</t>
  </si>
  <si>
    <t>Příplatek k potrubí měděnému za zhotovení přípojky z trubek měděných</t>
  </si>
  <si>
    <t>636156053</t>
  </si>
  <si>
    <t>733291101</t>
  </si>
  <si>
    <t>Zkouška těsnosti potrubí měděné do D 35x1,5</t>
  </si>
  <si>
    <t>2125526145</t>
  </si>
  <si>
    <t>04.0R</t>
  </si>
  <si>
    <t>Úprava a propojení otopné soustavy s kaskádou plynových kotlů kompletní</t>
  </si>
  <si>
    <t>-783436581</t>
  </si>
  <si>
    <t>73319192R</t>
  </si>
  <si>
    <t>Prostupy, chráničky, ostatní pomocný materiál a práce</t>
  </si>
  <si>
    <t>753789557</t>
  </si>
  <si>
    <t>733890803</t>
  </si>
  <si>
    <t>Přemístění potrubí demontovaného vodorovně do 100 m v objektech výšky přes 6 do 24 m</t>
  </si>
  <si>
    <t>1179181406</t>
  </si>
  <si>
    <t>1650535113</t>
  </si>
  <si>
    <t>734</t>
  </si>
  <si>
    <t>Ústřední vytápění - armatury</t>
  </si>
  <si>
    <t>734221682</t>
  </si>
  <si>
    <t>Termostatická hlavice kapalinová PN 10 do 110°C otopných těles VK</t>
  </si>
  <si>
    <t>-1623219141</t>
  </si>
  <si>
    <t>734261403</t>
  </si>
  <si>
    <t>Armatura připojovací rohová G 3/4x18 PN 10 do 110°C radiátorů typu VK</t>
  </si>
  <si>
    <t>-2016811660</t>
  </si>
  <si>
    <t>722131943</t>
  </si>
  <si>
    <t>Svěrné šroubení</t>
  </si>
  <si>
    <t>831645122</t>
  </si>
  <si>
    <t>998734201</t>
  </si>
  <si>
    <t>Přesun hmot procentní pro armatury v objektech v do 6 m</t>
  </si>
  <si>
    <t>-1005229541</t>
  </si>
  <si>
    <t>731</t>
  </si>
  <si>
    <t>Ústřední vytápění - kotelny</t>
  </si>
  <si>
    <t>731200825</t>
  </si>
  <si>
    <t>Demontáž kotle ocelového na plynná nebo kapalná paliva výkon do 40 kW</t>
  </si>
  <si>
    <t>-401384525</t>
  </si>
  <si>
    <t>731244110</t>
  </si>
  <si>
    <t>Kotel ocelový závěsný na plyn kondenzační o výkonu 7,7-27,7 kW pro vytápění</t>
  </si>
  <si>
    <t>776024553</t>
  </si>
  <si>
    <t>Poznámka k položce:_x000D_
zapojení do kaskády, kotle budou dodány včetně propojení a řídících jednotek, umístění 0P06</t>
  </si>
  <si>
    <t>731810332R</t>
  </si>
  <si>
    <t>Nucený odtah spalin a přívod vzduchu soustředným potrubím pro kaskádu kondenzačních kotlů kompletní včetně průrazů, propojení s kotli, zapravení a úpravy střešní krytiny</t>
  </si>
  <si>
    <t>1197007839</t>
  </si>
  <si>
    <t>Poznámka k položce:_x000D_
Jedná se o kompletní vyřešení odtahu spalin včetně přívodu vzduchu pro osazovanou kaskádu kondenzačních kotlů. Odkouření bude provedeno stropem včetně prostupu a finálního začištění a zapravení, ukončeno nad střešním pláštěm včetně osazení systémových tvarovek pro prostup střechou a úpravy střešní konstrukce. Výška hřebene 12,2m. Umístění kondenzačních kotlů 0P06.</t>
  </si>
  <si>
    <t>01.021</t>
  </si>
  <si>
    <t>Bezdrátový termostat</t>
  </si>
  <si>
    <t>-1349288309</t>
  </si>
  <si>
    <t>01.02</t>
  </si>
  <si>
    <t>Ekvitermní čidlo včetně kabelového vedení a upevnění se zapravením</t>
  </si>
  <si>
    <t>759184737</t>
  </si>
  <si>
    <t>01.03</t>
  </si>
  <si>
    <t>Rozdělovač COSMO MEIBES pro 2 okruhy</t>
  </si>
  <si>
    <t>-1853954985</t>
  </si>
  <si>
    <t xml:space="preserve">Poznámka k položce:_x000D_
v kompletu rozdělovače jsou:_x000D_
Expanzomat 100 L - 1x :_x000D_
oběhové čerpladlo - 2x :_x000D_
směšovací ventil + servopohon - 2x :_x000D_
vyronávač tlaku - 1x </t>
  </si>
  <si>
    <t>01.031</t>
  </si>
  <si>
    <t>Oběhové čerpadlo GRUNFOS ALFA</t>
  </si>
  <si>
    <t>-996188704</t>
  </si>
  <si>
    <t>01.04</t>
  </si>
  <si>
    <t>Kulový kohout se zajištěním MK3/4"</t>
  </si>
  <si>
    <t>591927042</t>
  </si>
  <si>
    <t>02.01</t>
  </si>
  <si>
    <t>Uzavírací kulový kohout DN32</t>
  </si>
  <si>
    <t>88426837</t>
  </si>
  <si>
    <t>02.02</t>
  </si>
  <si>
    <t>Zpětná klapka DN32</t>
  </si>
  <si>
    <t>2079437122</t>
  </si>
  <si>
    <t>02.03</t>
  </si>
  <si>
    <t>Filtr DN32</t>
  </si>
  <si>
    <t>-153758251</t>
  </si>
  <si>
    <t>02.05</t>
  </si>
  <si>
    <t>Automatický odvzušňovací ventil 3/8"</t>
  </si>
  <si>
    <t>-1181713370</t>
  </si>
  <si>
    <t>129</t>
  </si>
  <si>
    <t>998731201</t>
  </si>
  <si>
    <t>Přesun hmot procentní pro kotelny v objektech v do 6 m</t>
  </si>
  <si>
    <t>987336251</t>
  </si>
  <si>
    <t>130</t>
  </si>
  <si>
    <t>735111810.1</t>
  </si>
  <si>
    <t>Demontáž otopného tělesa</t>
  </si>
  <si>
    <t>1608896815</t>
  </si>
  <si>
    <t>131</t>
  </si>
  <si>
    <t>735494811</t>
  </si>
  <si>
    <t>Vypuštění vody z otopných těles</t>
  </si>
  <si>
    <t>-866632020</t>
  </si>
  <si>
    <t>132</t>
  </si>
  <si>
    <t>735152579.KRD</t>
  </si>
  <si>
    <t>Otopné těleso panelové VK dvoudeskové 2 přídavné přestupní plochy KORADO Radik VK typ 22 výška/délka 600/1200mm výkon 2015W</t>
  </si>
  <si>
    <t>1945004827</t>
  </si>
  <si>
    <t>2"0P06"</t>
  </si>
  <si>
    <t>1"0P11"</t>
  </si>
  <si>
    <t>1"0P19"</t>
  </si>
  <si>
    <t>2"0P18"</t>
  </si>
  <si>
    <t>133</t>
  </si>
  <si>
    <t>735152580.KRD</t>
  </si>
  <si>
    <t>Otopné těleso panelové VK dvoudeskové 2 přídavné přestupní plochy KORADO Radik VK typ 22 výška/délka 600/1400mm výkon 2351W</t>
  </si>
  <si>
    <t>-872608900</t>
  </si>
  <si>
    <t>1"0P09"</t>
  </si>
  <si>
    <t>1"0P14"</t>
  </si>
  <si>
    <t>1"0P03"</t>
  </si>
  <si>
    <t>134</t>
  </si>
  <si>
    <t>735152581.KRD</t>
  </si>
  <si>
    <t>Otopné těleso panelové VK dvoudeskové 2 přídavné přestupní plochy KORADO Radik VK typ 22 výška/délka 600/1600 mm výkon 2686 W</t>
  </si>
  <si>
    <t>1964763762</t>
  </si>
  <si>
    <t>2"0P13"</t>
  </si>
  <si>
    <t>135</t>
  </si>
  <si>
    <t>735152582.KRD</t>
  </si>
  <si>
    <t>Otopné těleso panelové VK dvoudeskové 2 přídavné přestupní plochy KORADO Radik VK typ 22 výška/délka 600/1800 mm výkon 3022 W</t>
  </si>
  <si>
    <t>-799895319</t>
  </si>
  <si>
    <t>1"0P01"</t>
  </si>
  <si>
    <t>1"0P02"</t>
  </si>
  <si>
    <t>136</t>
  </si>
  <si>
    <t>735152583.KRD</t>
  </si>
  <si>
    <t>Otopné těleso panelové VK dvoudeskové 2 přídavné přestupní plochy KORADO Radik VK typ 22 výška/délka 600/2000mm výkon 3358W</t>
  </si>
  <si>
    <t>-1457973156</t>
  </si>
  <si>
    <t>1"0P17"</t>
  </si>
  <si>
    <t>137</t>
  </si>
  <si>
    <t>735152600.KRD</t>
  </si>
  <si>
    <t>Otopné těleso panelové VK dvoudeskové 2 přídavné přestupní plochy KORADO Radik VK typ 22 výška/délka 900/1400 mm výkon 3238 W</t>
  </si>
  <si>
    <t>-1597472855</t>
  </si>
  <si>
    <t>1"0P15"</t>
  </si>
  <si>
    <t>138</t>
  </si>
  <si>
    <t>735164253.KRD</t>
  </si>
  <si>
    <t>Otopné těleso trubkové KORADO výška/délka 1215/750 mm</t>
  </si>
  <si>
    <t>-379234583</t>
  </si>
  <si>
    <t>1"0P08"</t>
  </si>
  <si>
    <t>139</t>
  </si>
  <si>
    <t>735890801</t>
  </si>
  <si>
    <t>Přemístění demontovaného otopného tělesa vodorovně 100 m v objektech výšky do 6 m</t>
  </si>
  <si>
    <t>-1580233508</t>
  </si>
  <si>
    <t>140</t>
  </si>
  <si>
    <t>-773841891</t>
  </si>
  <si>
    <t>07</t>
  </si>
  <si>
    <t xml:space="preserve"> Ostatní náklady, najetí, komplexní vyzkoušení, seřízení a zaregulování otopné soustavy</t>
  </si>
  <si>
    <t>141</t>
  </si>
  <si>
    <t>07.01</t>
  </si>
  <si>
    <t>topná zkouška dle ČSN 060310</t>
  </si>
  <si>
    <t>HZS</t>
  </si>
  <si>
    <t>-361753014</t>
  </si>
  <si>
    <t>142</t>
  </si>
  <si>
    <t>07.02</t>
  </si>
  <si>
    <t>najetí, seřízení a zaregulování</t>
  </si>
  <si>
    <t>1813879535</t>
  </si>
  <si>
    <t>143</t>
  </si>
  <si>
    <t>07.04</t>
  </si>
  <si>
    <t>napuštění a odvzdušnění</t>
  </si>
  <si>
    <t>-604568258</t>
  </si>
  <si>
    <t>144</t>
  </si>
  <si>
    <t>07.05</t>
  </si>
  <si>
    <t>Revize vč. vyhotovení protokolu, projektová dokumentace skutečného provedení</t>
  </si>
  <si>
    <t>-1611767179</t>
  </si>
  <si>
    <t>145</t>
  </si>
  <si>
    <t>762522812</t>
  </si>
  <si>
    <t>Demontáž podlah s polštáři z prken nebo fošen tloušťky přes 32 mm</t>
  </si>
  <si>
    <t>-1652129634</t>
  </si>
  <si>
    <t>146</t>
  </si>
  <si>
    <t>-1818378772</t>
  </si>
  <si>
    <t>147</t>
  </si>
  <si>
    <t>763131511</t>
  </si>
  <si>
    <t>SDK podhled deska 1xA 12,5 bez TI jednovrstvá spodní kce profil CD+UD</t>
  </si>
  <si>
    <t>-456724759</t>
  </si>
  <si>
    <t>148</t>
  </si>
  <si>
    <t>-470255408</t>
  </si>
  <si>
    <t>149</t>
  </si>
  <si>
    <t>774751423</t>
  </si>
  <si>
    <t>150</t>
  </si>
  <si>
    <t>219012156</t>
  </si>
  <si>
    <t>151</t>
  </si>
  <si>
    <t>766411812</t>
  </si>
  <si>
    <t>Demontáž truhlářského obložení stěn z panelů plochy přes 1,5 m2</t>
  </si>
  <si>
    <t>-548114033</t>
  </si>
  <si>
    <t>2*6,5*1,8+2*3,5*1,8"0P15"</t>
  </si>
  <si>
    <t>2*6,2*1,5+2*3,7*1,5"0P18"</t>
  </si>
  <si>
    <t>4*4*1,5"0P11"</t>
  </si>
  <si>
    <t>152</t>
  </si>
  <si>
    <t>766411822</t>
  </si>
  <si>
    <t>Demontáž truhlářského obložení stěn podkladových roštů</t>
  </si>
  <si>
    <t>-620183170</t>
  </si>
  <si>
    <t>153</t>
  </si>
  <si>
    <t>766441821</t>
  </si>
  <si>
    <t>Demontáž parapetních desek dřevěných nebo plastových šířky do 30 cm délky přes 1,0 m</t>
  </si>
  <si>
    <t>2349103</t>
  </si>
  <si>
    <t>154</t>
  </si>
  <si>
    <t>766660001</t>
  </si>
  <si>
    <t>Montáž dveřních křídel otvíravých jednokřídlových š do 0,8 m do ocelové zárubně</t>
  </si>
  <si>
    <t>1836008639</t>
  </si>
  <si>
    <t>155</t>
  </si>
  <si>
    <t>61162014</t>
  </si>
  <si>
    <t>dveře jednokřídlé voštinové povrch fóliový plné 800x1970-2100mm</t>
  </si>
  <si>
    <t>307305127</t>
  </si>
  <si>
    <t>Poznámka k položce:_x000D_
úprava pro vložkový zámek</t>
  </si>
  <si>
    <t>156</t>
  </si>
  <si>
    <t>61173211</t>
  </si>
  <si>
    <t>dveře jednokřídlé dřevotřískové s 2 x hliníkovým plechem 800-900x1970mm bezpečnostní do bytu třídy RC2</t>
  </si>
  <si>
    <t>1813867809</t>
  </si>
  <si>
    <t>157</t>
  </si>
  <si>
    <t>998766201</t>
  </si>
  <si>
    <t>Přesun hmot procentní pro konstrukce truhlářské v objektech v do 6 m</t>
  </si>
  <si>
    <t>-1031122866</t>
  </si>
  <si>
    <t>158</t>
  </si>
  <si>
    <t>767610216</t>
  </si>
  <si>
    <t>Montáž oken kovových vertikálně posuvných s pevně zaskleným horním dílem</t>
  </si>
  <si>
    <t>-816887232</t>
  </si>
  <si>
    <t>159</t>
  </si>
  <si>
    <t>55341333R</t>
  </si>
  <si>
    <t>pokladní okno, hliníkový rám RAL dle výběru investora, bezpečnostní zasklení min třídy RC2, spodní část uzpůsobena pro prodej jízdenek, včetně navazujícího parapetu a oplechování, možnost uzamčení z prostoru pokladny včetně zajištění proti vloupání</t>
  </si>
  <si>
    <t>-450442673</t>
  </si>
  <si>
    <t>Poznámka k položce:_x000D_
provedení viz vzor v TZ</t>
  </si>
  <si>
    <t>1*0,8"pokladna"</t>
  </si>
  <si>
    <t>160</t>
  </si>
  <si>
    <t>-896265703</t>
  </si>
  <si>
    <t>161</t>
  </si>
  <si>
    <t>kování bezpečnostní včetně štítu Golem nerez- knoflík-klika</t>
  </si>
  <si>
    <t>340705838</t>
  </si>
  <si>
    <t>162</t>
  </si>
  <si>
    <t>54914610</t>
  </si>
  <si>
    <t>kování dveřní vrchní klika včetně rozet a montážního materiálu nerez</t>
  </si>
  <si>
    <t>-1733519742</t>
  </si>
  <si>
    <t>163</t>
  </si>
  <si>
    <t>-1083959786</t>
  </si>
  <si>
    <t>164</t>
  </si>
  <si>
    <t>54964110</t>
  </si>
  <si>
    <t>vložka zámková cylindrická oboustranná</t>
  </si>
  <si>
    <t>-1872499520</t>
  </si>
  <si>
    <t>165</t>
  </si>
  <si>
    <t>-1316646054</t>
  </si>
  <si>
    <t>166</t>
  </si>
  <si>
    <t>4984076</t>
  </si>
  <si>
    <t>167</t>
  </si>
  <si>
    <t>771151012</t>
  </si>
  <si>
    <t>Samonivelační stěrka podlah pevnosti 20 MPa tl 5 mm</t>
  </si>
  <si>
    <t>607949381</t>
  </si>
  <si>
    <t>168</t>
  </si>
  <si>
    <t>771151016</t>
  </si>
  <si>
    <t>Samonivelační stěrka podlah pevnosti 20 tl do 15 mm</t>
  </si>
  <si>
    <t>56222016</t>
  </si>
  <si>
    <t>169</t>
  </si>
  <si>
    <t>361639122</t>
  </si>
  <si>
    <t>115,61+35,96</t>
  </si>
  <si>
    <t>170</t>
  </si>
  <si>
    <t>771474142</t>
  </si>
  <si>
    <t>Montáž soklíků z dlaždic keramických s požlábkem flexibilní lepidlo v do 120 mm</t>
  </si>
  <si>
    <t>-875207360</t>
  </si>
  <si>
    <t>2*4,8+2*6"0P01"</t>
  </si>
  <si>
    <t>2*2,9+2*4,3"0P14"</t>
  </si>
  <si>
    <t>171</t>
  </si>
  <si>
    <t>59761281.1</t>
  </si>
  <si>
    <t>sokl s položlábkem-dlažba keramická slinutá hladká do interiéru i exteriéru v. 100mm</t>
  </si>
  <si>
    <t>1015352604</t>
  </si>
  <si>
    <t>73,2*1,1 'Přepočtené koeficientem množství</t>
  </si>
  <si>
    <t>172</t>
  </si>
  <si>
    <t>59761281.2</t>
  </si>
  <si>
    <t>sokl s položlábkem-dlažba keramická slinutá protiskluzná do interiéru i exteriéru v. 100mm</t>
  </si>
  <si>
    <t>1371435803</t>
  </si>
  <si>
    <t>20*1,1 'Přepočtené koeficientem množství</t>
  </si>
  <si>
    <t>173</t>
  </si>
  <si>
    <t>59761281.3</t>
  </si>
  <si>
    <t>sokl s položlábkem-dlažba keramická slinutá velkoformátová skladebná - imitace kamene do interiéru i exteriéru v. 100mm</t>
  </si>
  <si>
    <t>1566677855</t>
  </si>
  <si>
    <t>36*1,1 'Přepočtené koeficientem množství</t>
  </si>
  <si>
    <t>174</t>
  </si>
  <si>
    <t>771574113</t>
  </si>
  <si>
    <t>2128010379</t>
  </si>
  <si>
    <t>175</t>
  </si>
  <si>
    <t>59761434</t>
  </si>
  <si>
    <t>dlažba keramická slinutá hladká do interiéru i exteriéru pro vysoké mechanické namáhání přes 9 do 12ks/m2</t>
  </si>
  <si>
    <t>-1455749600</t>
  </si>
  <si>
    <t>86,1*1,1 'Přepočtené koeficientem množství</t>
  </si>
  <si>
    <t>176</t>
  </si>
  <si>
    <t>59761409</t>
  </si>
  <si>
    <t>dlažba keramická slinutá protiskluzná do interiéru i exteriéru pro vysoké mechanické namáhání přes 9 do 12ks/m2</t>
  </si>
  <si>
    <t>548072325</t>
  </si>
  <si>
    <t>22,75*1,1 'Přepočtené koeficientem množství</t>
  </si>
  <si>
    <t>177</t>
  </si>
  <si>
    <t>59761007R</t>
  </si>
  <si>
    <t>dlažba velkoformátová keramická slinutá hladká do interiéru i exteriéru přes 4 do 6ks/m2, imitace kamene víceprvková skladebná - viz TZ</t>
  </si>
  <si>
    <t>-1911159797</t>
  </si>
  <si>
    <t>Poznámka k položce:_x000D_
Bude vyvzorkováno a schváleno na místě</t>
  </si>
  <si>
    <t>42,72*1,1 'Přepočtené koeficientem množství</t>
  </si>
  <si>
    <t>178</t>
  </si>
  <si>
    <t>-539340746</t>
  </si>
  <si>
    <t>775</t>
  </si>
  <si>
    <t>Podlahy skládané</t>
  </si>
  <si>
    <t>179</t>
  </si>
  <si>
    <t>775511810</t>
  </si>
  <si>
    <t>Demontáž podlah vlysových přibíjených s lištami přibíjenými</t>
  </si>
  <si>
    <t>1962355926</t>
  </si>
  <si>
    <t>180</t>
  </si>
  <si>
    <t>998775201</t>
  </si>
  <si>
    <t>Přesun hmot procentní pro podlahy dřevěné v objektech v do 6 m</t>
  </si>
  <si>
    <t>-589750081</t>
  </si>
  <si>
    <t>776</t>
  </si>
  <si>
    <t>Podlahy povlakové</t>
  </si>
  <si>
    <t>181</t>
  </si>
  <si>
    <t>776511810</t>
  </si>
  <si>
    <t>Demontáž povlakových podlah lepených bez podložky - vícevrstvých</t>
  </si>
  <si>
    <t>1128479092</t>
  </si>
  <si>
    <t>182</t>
  </si>
  <si>
    <t>776991821</t>
  </si>
  <si>
    <t>Odstranění lepidla ručně z podlah</t>
  </si>
  <si>
    <t>-1098358904</t>
  </si>
  <si>
    <t>183</t>
  </si>
  <si>
    <t>632902111</t>
  </si>
  <si>
    <t>Lokální vysprávky podkladu, příprava pro pokládku nové povlakové krytiny</t>
  </si>
  <si>
    <t>-1412125669</t>
  </si>
  <si>
    <t>184</t>
  </si>
  <si>
    <t>776111311</t>
  </si>
  <si>
    <t>Vysátí podkladu povlakových podlah</t>
  </si>
  <si>
    <t>-981487028</t>
  </si>
  <si>
    <t>109,29"neměněné podlahy"</t>
  </si>
  <si>
    <t>4,8*3"0P02"</t>
  </si>
  <si>
    <t>185</t>
  </si>
  <si>
    <t>776141112</t>
  </si>
  <si>
    <t>Vyrovnání podkladu povlakových podlah stěrkou pevnosti 20 MPa tl 5 mm</t>
  </si>
  <si>
    <t>-745491828</t>
  </si>
  <si>
    <t>186</t>
  </si>
  <si>
    <t>776141122</t>
  </si>
  <si>
    <t>Vyrovnání podkladu povlakových podlah samonivelační stěrkou tl 10 mm pro kritické podklady vyztuženou polypropylenovými vlákny</t>
  </si>
  <si>
    <t>1208414916</t>
  </si>
  <si>
    <t>187</t>
  </si>
  <si>
    <t>776121111</t>
  </si>
  <si>
    <t>Penetrace podkladu povlakových podlah</t>
  </si>
  <si>
    <t>335991828</t>
  </si>
  <si>
    <t>188</t>
  </si>
  <si>
    <t>776251311</t>
  </si>
  <si>
    <t>Lepení vinylových pásů 2-složkovým lepidlem</t>
  </si>
  <si>
    <t>455639607</t>
  </si>
  <si>
    <t>189</t>
  </si>
  <si>
    <t>28411025</t>
  </si>
  <si>
    <t>PVC homogenní zátěžová antistatické tl 2,00mm, R &lt;1000MΩ, třída zátěže 34/43, hořlavost Bfl S1</t>
  </si>
  <si>
    <t>-2006193991</t>
  </si>
  <si>
    <t>61,44*1,15 'Přepočtené koeficientem množství</t>
  </si>
  <si>
    <t>190</t>
  </si>
  <si>
    <t>28411021</t>
  </si>
  <si>
    <t>PVC homogenní zátěžová tl 2,00 mm, úprava PUR, třída zátěže 34/43, hmotnost 3550g/m2, hořlavost Bfl S1,</t>
  </si>
  <si>
    <t>-1529977418</t>
  </si>
  <si>
    <t>62,25*1,15 'Přepočtené koeficientem množství</t>
  </si>
  <si>
    <t>191</t>
  </si>
  <si>
    <t>2841102R</t>
  </si>
  <si>
    <t>příplatek k antistatické povlakové krytině za provedení úpravy u kabelových žlabů technologie pokladny a DK</t>
  </si>
  <si>
    <t>-1221032052</t>
  </si>
  <si>
    <t>192</t>
  </si>
  <si>
    <t>776401800.1</t>
  </si>
  <si>
    <t>Odstranění soklíků a lišt pryžových nebo plastových</t>
  </si>
  <si>
    <t>1032946109</t>
  </si>
  <si>
    <t>2*6+2*2"0P03"</t>
  </si>
  <si>
    <t>2*2,5+2*2,5"0P05"</t>
  </si>
  <si>
    <t>2*4,8+2*2,5"0P12"</t>
  </si>
  <si>
    <t>193</t>
  </si>
  <si>
    <t>776411111.1</t>
  </si>
  <si>
    <t>Montáž obvodových soklíků výšky do 80 mm</t>
  </si>
  <si>
    <t>1746639779</t>
  </si>
  <si>
    <t>2*4,8+2*3"0P02"</t>
  </si>
  <si>
    <t>194</t>
  </si>
  <si>
    <t>28411010</t>
  </si>
  <si>
    <t>lišta soklová PVC 20x100mm</t>
  </si>
  <si>
    <t>-1855941</t>
  </si>
  <si>
    <t>195</t>
  </si>
  <si>
    <t>776261111</t>
  </si>
  <si>
    <t>Montáž čistící zóny</t>
  </si>
  <si>
    <t>-1604399951</t>
  </si>
  <si>
    <t>3*1*0,5</t>
  </si>
  <si>
    <t>196</t>
  </si>
  <si>
    <t>69752100</t>
  </si>
  <si>
    <t>rohož textilní provedení 100% PP, zatavený do měkčeného PVC</t>
  </si>
  <si>
    <t>1437337155</t>
  </si>
  <si>
    <t>197</t>
  </si>
  <si>
    <t>69752152</t>
  </si>
  <si>
    <t>rámy náběhové-náběh úzký-45mm-Al</t>
  </si>
  <si>
    <t>2051805594</t>
  </si>
  <si>
    <t>198</t>
  </si>
  <si>
    <t>998776201</t>
  </si>
  <si>
    <t>Přesun hmot procentní pro podlahy povlakové v objektech v do 6 m</t>
  </si>
  <si>
    <t>-1503554440</t>
  </si>
  <si>
    <t>199</t>
  </si>
  <si>
    <t>-1621140013</t>
  </si>
  <si>
    <t>4"úklidová místnost"</t>
  </si>
  <si>
    <t>200</t>
  </si>
  <si>
    <t>861899683</t>
  </si>
  <si>
    <t>201</t>
  </si>
  <si>
    <t>-1364976813</t>
  </si>
  <si>
    <t>4*1,1 'Přepočtené koeficientem množství</t>
  </si>
  <si>
    <t>202</t>
  </si>
  <si>
    <t>781479191</t>
  </si>
  <si>
    <t>Příplatek k montáži obkladů vnitřních keramických hladkých za plochu do 10 m2 jednotlivě</t>
  </si>
  <si>
    <t>-1679033214</t>
  </si>
  <si>
    <t>203</t>
  </si>
  <si>
    <t>-667961180</t>
  </si>
  <si>
    <t>204</t>
  </si>
  <si>
    <t>Odstranění nátěrů z KDK konstrukcí</t>
  </si>
  <si>
    <t>976703169</t>
  </si>
  <si>
    <t>15"ostatní doplňkové kovové kce"</t>
  </si>
  <si>
    <t>205</t>
  </si>
  <si>
    <t>Nátěry syntetické KDK 1x antikorozní, 1x základní, 2x email</t>
  </si>
  <si>
    <t>-1976725375</t>
  </si>
  <si>
    <t>206</t>
  </si>
  <si>
    <t>784171121</t>
  </si>
  <si>
    <t>Zakrytí vnitřních ploch, konstrukcí nebo prvků  v místnostech výšky do 3,80 m</t>
  </si>
  <si>
    <t>1123021145</t>
  </si>
  <si>
    <t>207</t>
  </si>
  <si>
    <t>921631444</t>
  </si>
  <si>
    <t>226,66"strop štuk"</t>
  </si>
  <si>
    <t>53,15"strop SDK plný"</t>
  </si>
  <si>
    <t>988,06"stěny"</t>
  </si>
  <si>
    <t>208</t>
  </si>
  <si>
    <t>784121011</t>
  </si>
  <si>
    <t>Rozmývání podkladu po oškrabání malby v místnostech výšky do 3,80 m</t>
  </si>
  <si>
    <t>461974894</t>
  </si>
  <si>
    <t>209</t>
  </si>
  <si>
    <t>-334588979</t>
  </si>
  <si>
    <t>210</t>
  </si>
  <si>
    <t>784211103</t>
  </si>
  <si>
    <t>Dvojnásobné bílé malby ze směsí za mokra výborně otěruvzdorných v místnostech výšky do 5,00 m</t>
  </si>
  <si>
    <t>1823026461</t>
  </si>
  <si>
    <t>211</t>
  </si>
  <si>
    <t>784211143</t>
  </si>
  <si>
    <t>Příplatek k cenám 2x maleb ze směsí za mokra za provádění styku 2 barev</t>
  </si>
  <si>
    <t>-1674328683</t>
  </si>
  <si>
    <t>(9,4+2,9+4,3+3,4+4,8+6+4*0,5)*3,9"stěny 0P01+0P14"</t>
  </si>
  <si>
    <t>4,8*6+2,9*4,3"strop 0P01+0P14"</t>
  </si>
  <si>
    <t>212</t>
  </si>
  <si>
    <t>784211167</t>
  </si>
  <si>
    <t>Příplatek k cenám 2x maleb ze směsí za mokra otěruvzdorných za barevnou malbu v náročném odstínu</t>
  </si>
  <si>
    <t>-1168814893</t>
  </si>
  <si>
    <t>213</t>
  </si>
  <si>
    <t>22037044R</t>
  </si>
  <si>
    <t>Zapravení a výměna stávajícího vedení oznamovacích a slaboproudých zařízení v rámci místnosti</t>
  </si>
  <si>
    <t>2094342217</t>
  </si>
  <si>
    <t>Poznámka k položce:_x000D_
Veškeré vedení oznamovacích a slaboproudých zařízení bude vyměněno zapraveno pod omítku. Tj. část vedení od zařízení v rámci místnosti vč. průrazu z místnosti bude zapraveno a uloženo do chráničky s vhodným ukončením a napojením na stávající vedení v krabici, tak aby byla možná výměna kompletního vedení ze strany SSZT bez zásahu do opravované místnosti. V pokladně budou i v rámci položky vyměněny koncové prvky pro připojení do datové sítě - datové zásuvky ve shodném stylu se silnoproudými zásuvkami._x000D_
_x000D_
V rámci kabelového vedení bude provedena i příprava pro budoucí odjezdový panel se zavíčkováním._x000D_
_x000D_
Práce na těchto zařízeních je nutné koordinovat se správcem těchto zařízení - správou sdělovací a zabezpečovací techniky SSZT!</t>
  </si>
  <si>
    <t>50*3"rozhlas"</t>
  </si>
  <si>
    <t>50*3"hodiny"</t>
  </si>
  <si>
    <t>50"odj. panel"</t>
  </si>
  <si>
    <t>120"pokladna data"</t>
  </si>
  <si>
    <t>214</t>
  </si>
  <si>
    <t>742-03</t>
  </si>
  <si>
    <t>Demontáž hodin</t>
  </si>
  <si>
    <t>-1283102131</t>
  </si>
  <si>
    <t>215</t>
  </si>
  <si>
    <t>742340002</t>
  </si>
  <si>
    <t>Montáž hodin nástěnných</t>
  </si>
  <si>
    <t>1806177571</t>
  </si>
  <si>
    <t>216</t>
  </si>
  <si>
    <t>742-04</t>
  </si>
  <si>
    <t>Čtvercové hodiny vnitřní, průměr číselníku 40 dle norem SŽ - kompatibilní s osazovanými hodinami na fasádě a matečními hodinami</t>
  </si>
  <si>
    <t>-1255535602</t>
  </si>
  <si>
    <t>217</t>
  </si>
  <si>
    <t>Demontáž rozhlasu</t>
  </si>
  <si>
    <t>543174309</t>
  </si>
  <si>
    <t>218</t>
  </si>
  <si>
    <t>742410063</t>
  </si>
  <si>
    <t>Montáž reproduktoru nástěnného rozhlasu</t>
  </si>
  <si>
    <t>-556800697</t>
  </si>
  <si>
    <t>219</t>
  </si>
  <si>
    <t>22-M-000.1</t>
  </si>
  <si>
    <t>reproduktor DEXON SK 501, rozměry 160 × 160 × 60 mm, kompletní, provedení antivandal a dle EN 60 849 a BS 5239</t>
  </si>
  <si>
    <t>-491687491</t>
  </si>
  <si>
    <t>220</t>
  </si>
  <si>
    <t>742410201</t>
  </si>
  <si>
    <t>Oživení a nastavení ústředny rozhlasu, programování</t>
  </si>
  <si>
    <t>974977155</t>
  </si>
  <si>
    <t>007 - Elektroinstalace a hromosvod (SEE)</t>
  </si>
  <si>
    <t>D1 - ROZVADĚČ RE-OES (SŽE) - část měření</t>
  </si>
  <si>
    <t>D2 - ROZVADĚČ RE-OES - část jištění</t>
  </si>
  <si>
    <t>D3 - ROZVODNICE R1</t>
  </si>
  <si>
    <t>D4 - ROZVODNICE R2 + R2.1 - WC</t>
  </si>
  <si>
    <t>D5 - MALÉ ROZVÁDĚČE, IP66 - pro kanalizaci</t>
  </si>
  <si>
    <t>D7 - LED SVÍTIDLA, PŘÍSLUŠENSTVÍ</t>
  </si>
  <si>
    <t>D8 - SPÍNÁNÍ VENKOVNÍHO OSVĚTLENÍ - CELEK</t>
  </si>
  <si>
    <t>D9 - NÍZKOTEPLOTNÍ SÁLAVÉ PANELY PŘISAZENÉ</t>
  </si>
  <si>
    <t>D10 - KABEL SILOVÝ,IZOLACE PVC</t>
  </si>
  <si>
    <t>D11 - SPOJKA 1kV PRO KABELY S PLASTOVOU IZOLACÍ</t>
  </si>
  <si>
    <t>D12 - VODIČ JEDNOŽILOVÝ, IZOLACE PVC</t>
  </si>
  <si>
    <t>D13 - KRABICE, LIŠTY, TRUBKY, PŘÍSLUŠENSTVÍ</t>
  </si>
  <si>
    <t>D14 - PŘÍSTROJE SPÍNAČŮ A PŘEPÍNAČŮ pro Tango</t>
  </si>
  <si>
    <t>D15 - KRYT SPÍNAČE, TANGO</t>
  </si>
  <si>
    <t>D16 - RÁMEČEK, TANGO</t>
  </si>
  <si>
    <t>D17 - ZÁSUVKA NN, TANGO</t>
  </si>
  <si>
    <t>D18 - Ukončení vodičů zapojením v rozváděči nebo na přístroji</t>
  </si>
  <si>
    <t xml:space="preserve">    D19 - Demontáže- začátek</t>
  </si>
  <si>
    <t>D20 - HZS</t>
  </si>
  <si>
    <t>D21 - SPOLUPRACE SE ZÁSTUPCI SŽ - SEE</t>
  </si>
  <si>
    <t>D22 - KOORDINACE POSTUPU PRACÍ</t>
  </si>
  <si>
    <t>D23 - PROVEDENI REVIZNICH ZKOUSEK DLE CSN 331500</t>
  </si>
  <si>
    <t>P - PODRUŽNÝ MATERIÁL</t>
  </si>
  <si>
    <t>D26 - UZEMŇOVACÍ VEDENÍ</t>
  </si>
  <si>
    <t>D27 - ZEMNIČE, PŘÍSLUŠENSTVÍ</t>
  </si>
  <si>
    <t>D28 - OCHRANNÝ ÚHELNÍK A DRŽÁKY</t>
  </si>
  <si>
    <t>D29 - SVORKA HROMOSVODNÍ, UZEMŇOVACÍ</t>
  </si>
  <si>
    <t>D30 - JÍMACÍ TYČ A OCHRANNÁ TRUBKA</t>
  </si>
  <si>
    <t>D31 - MONTÁŽ HROMOSVODOVÉHO VEDENÍ - podpěr</t>
  </si>
  <si>
    <t>D32 - ZEMNÍCÍ DRÁT HROMOSVODU</t>
  </si>
  <si>
    <t>D33 - ANTIKOROZNÍ OCHRANA SPOJŮ V ZEMI</t>
  </si>
  <si>
    <t>D39 - HLOUBENÍ RÝHY PRO NOVOU KABELOVOU TRASU</t>
  </si>
  <si>
    <t>D40 - ZŘÍZENÍ LOŽE PRO NOVOU KABELOVOU TRASU</t>
  </si>
  <si>
    <t>D41 - FOLIE VÝSTRAŽNÁ Z PVC</t>
  </si>
  <si>
    <t>D42 - ZÁHOZ RÝHY PRO NOVOU KABELOVOU TRASU</t>
  </si>
  <si>
    <t>D1</t>
  </si>
  <si>
    <t>ROZVADĚČ RE-OES (SŽE) - část měření</t>
  </si>
  <si>
    <t>Pol1</t>
  </si>
  <si>
    <t>Rozvaděč měření jednotlivých odběratelů od OES (SŽE)</t>
  </si>
  <si>
    <t>D2</t>
  </si>
  <si>
    <t>ROZVADĚČ RE-OES - část jištění</t>
  </si>
  <si>
    <t>Pol2</t>
  </si>
  <si>
    <t>Rozvaděč jištění jednotlivých odběrů stanice</t>
  </si>
  <si>
    <t>D3</t>
  </si>
  <si>
    <t>ROZVODNICE R1</t>
  </si>
  <si>
    <t>Pol3</t>
  </si>
  <si>
    <t>Rozvodnice R1 - pokladna stanice</t>
  </si>
  <si>
    <t>D4</t>
  </si>
  <si>
    <t>ROZVODNICE R2 + R2.1 - WC</t>
  </si>
  <si>
    <t>Pol4</t>
  </si>
  <si>
    <t>Rozvodnice R2 + R2.1</t>
  </si>
  <si>
    <t>D5</t>
  </si>
  <si>
    <t>MALÉ ROZVÁDĚČE, IP66 - pro kanalizaci</t>
  </si>
  <si>
    <t>Pol5</t>
  </si>
  <si>
    <t>NSYS3D3215 OCEP š.30 x v.20 x hl.15cm, IP66</t>
  </si>
  <si>
    <t>D7</t>
  </si>
  <si>
    <t>LED SVÍTIDLA, PŘÍSLUŠENSTVÍ</t>
  </si>
  <si>
    <t>Pol7</t>
  </si>
  <si>
    <t>LVX4500NO4V1/NDV60</t>
  </si>
  <si>
    <t>Pol8</t>
  </si>
  <si>
    <t>Výložník na zeď JZP 1-500</t>
  </si>
  <si>
    <t>Pol9</t>
  </si>
  <si>
    <t>OZN/ECL/1W/C/3/SA/PT/CL - ECONOMIC LED SA, 3hod, IP65</t>
  </si>
  <si>
    <t>Pol10</t>
  </si>
  <si>
    <t>PL5000M2W4/ND</t>
  </si>
  <si>
    <t>Pol10.1</t>
  </si>
  <si>
    <t>PL5000M2W4/ND - výměna svítidel v místnostech bez zásahu do st. elektroinstalace</t>
  </si>
  <si>
    <t>1223130841</t>
  </si>
  <si>
    <t>4"0P17"</t>
  </si>
  <si>
    <t>4"0P13"</t>
  </si>
  <si>
    <t>2"0P12"</t>
  </si>
  <si>
    <t>2"0P09"</t>
  </si>
  <si>
    <t>1"0P05"</t>
  </si>
  <si>
    <t>2"0P03"</t>
  </si>
  <si>
    <t>3"0P07-08"</t>
  </si>
  <si>
    <t>Pol11</t>
  </si>
  <si>
    <t>QP3C1050ND</t>
  </si>
  <si>
    <t>Pol12</t>
  </si>
  <si>
    <t>GEOTM6000SO4/9003/ND</t>
  </si>
  <si>
    <t>Pol13</t>
  </si>
  <si>
    <t>LINDBY 9621158</t>
  </si>
  <si>
    <t>Pol14</t>
  </si>
  <si>
    <t>SBL1500SKN4/X/ND</t>
  </si>
  <si>
    <t>D8</t>
  </si>
  <si>
    <t>SPÍNÁNÍ VENKOVNÍHO OSVĚTLENÍ - CELEK</t>
  </si>
  <si>
    <t>Pol15</t>
  </si>
  <si>
    <t>Systém spínání osvětlení a nápisů, soumrak. spínač, relé, spínací hodiny</t>
  </si>
  <si>
    <t>D9</t>
  </si>
  <si>
    <t>NÍZKOTEPLOTNÍ SÁLAVÉ PANELY PŘISAZENÉ</t>
  </si>
  <si>
    <t>Pol16</t>
  </si>
  <si>
    <t>11V5401075 ECOSUN 600c 600/VT - pro přisazenou montáž 60x60cm</t>
  </si>
  <si>
    <t>D10</t>
  </si>
  <si>
    <t>KABEL SILOVÝ,IZOLACE PVC</t>
  </si>
  <si>
    <t>Pol17</t>
  </si>
  <si>
    <t>CYKY-O 3x1.5</t>
  </si>
  <si>
    <t>Pol18</t>
  </si>
  <si>
    <t>CYKY-J 3x1.5</t>
  </si>
  <si>
    <t>Pol19</t>
  </si>
  <si>
    <t>CYKY-J 3x2.5</t>
  </si>
  <si>
    <t>Pol21</t>
  </si>
  <si>
    <t>CYKY-J 5x4</t>
  </si>
  <si>
    <t>Pol22</t>
  </si>
  <si>
    <t>CYKY-J 5x6</t>
  </si>
  <si>
    <t>Pol23</t>
  </si>
  <si>
    <t>AYKY-J 4x70 z KS-RZ</t>
  </si>
  <si>
    <t>D11</t>
  </si>
  <si>
    <t>SPOJKA 1kV PRO KABELY S PLASTOVOU IZOLACÍ</t>
  </si>
  <si>
    <t>Pol24</t>
  </si>
  <si>
    <t>SMOE81514 70-150mm2</t>
  </si>
  <si>
    <t>D12</t>
  </si>
  <si>
    <t>VODIČ JEDNOŽILOVÝ, IZOLACE PVC</t>
  </si>
  <si>
    <t>Pol25</t>
  </si>
  <si>
    <t>CYY 10 z/žl.</t>
  </si>
  <si>
    <t>D13</t>
  </si>
  <si>
    <t>KRABICE, LIŠTY, TRUBKY, PŘÍSLUŠENSTVÍ</t>
  </si>
  <si>
    <t>Pol26</t>
  </si>
  <si>
    <t>KPR 68_KA krabice univezální</t>
  </si>
  <si>
    <t>Pol27</t>
  </si>
  <si>
    <t>KU 68-1903_KA krabice odbočná s věnečkem</t>
  </si>
  <si>
    <t>D14</t>
  </si>
  <si>
    <t>PŘÍSTROJE SPÍNAČŮ A PŘEPÍNAČŮ pro Tango</t>
  </si>
  <si>
    <t>Pol28</t>
  </si>
  <si>
    <t>3559-A01345 Přístroj spínače jednopólového; řazení 1</t>
  </si>
  <si>
    <t>Pol28.1</t>
  </si>
  <si>
    <t>Výměna koncových prvků spínání v rámci místnosti bez zásahu do st. elektroinstalace</t>
  </si>
  <si>
    <t>-1739355983</t>
  </si>
  <si>
    <t>Poznámka k položce:_x000D_
0P3,5,6,7,8,9,12,13,17,18,19</t>
  </si>
  <si>
    <t>D15</t>
  </si>
  <si>
    <t>KRYT SPÍNAČE, TANGO</t>
  </si>
  <si>
    <t>Pol29</t>
  </si>
  <si>
    <t>3558A-A651 Kryt spínače kolébkového</t>
  </si>
  <si>
    <t>D16</t>
  </si>
  <si>
    <t>RÁMEČEK, TANGO</t>
  </si>
  <si>
    <t>Pol30</t>
  </si>
  <si>
    <t>3901A-B10 Rámeček pro elektroinstalační přístroje, jednonásobný</t>
  </si>
  <si>
    <t>D17</t>
  </si>
  <si>
    <t>ZÁSUVKA NN, TANGO</t>
  </si>
  <si>
    <t>Pol31</t>
  </si>
  <si>
    <t>5519A-A02357 Zásuvka jednonásobná s clonkami</t>
  </si>
  <si>
    <t>Pol32</t>
  </si>
  <si>
    <t>5513A-C02357 Zásuvka dvojnásobná, s natočenou dutinou, s clonkami</t>
  </si>
  <si>
    <t>Pol32.1</t>
  </si>
  <si>
    <t>Výměna koncových prvků zásuvek v rámci místnosti bez zásahu do st. elektroinstalace</t>
  </si>
  <si>
    <t>806278070</t>
  </si>
  <si>
    <t>D18</t>
  </si>
  <si>
    <t>Ukončení vodičů zapojením v rozváděči nebo na přístroji</t>
  </si>
  <si>
    <t>Pol33</t>
  </si>
  <si>
    <t>- vodiče do 6 mm2</t>
  </si>
  <si>
    <t>D19</t>
  </si>
  <si>
    <t>Demontáže- začátek</t>
  </si>
  <si>
    <t>Pol34</t>
  </si>
  <si>
    <t>Demontáž stáv. neplatných prosvětlených nápisů stanice, vč. likvidace</t>
  </si>
  <si>
    <t>Pol35</t>
  </si>
  <si>
    <t>Demontáž stáv. svítidel na fasádě vč. likvidace</t>
  </si>
  <si>
    <t>Pol36</t>
  </si>
  <si>
    <t>Demontáž nefunkčních prvků na fasádě vč. likvidace</t>
  </si>
  <si>
    <t>Pol37</t>
  </si>
  <si>
    <t>Demontáž stáv. pilíře se skříněmi KS-RZ a RE-01</t>
  </si>
  <si>
    <t>Pol38</t>
  </si>
  <si>
    <t>Demontáž rozvaděče R-kanalizace</t>
  </si>
  <si>
    <t>Pol39</t>
  </si>
  <si>
    <t>Demontáž vnitřních svítidel vč. likvidace</t>
  </si>
  <si>
    <t>D20</t>
  </si>
  <si>
    <t>Pol40</t>
  </si>
  <si>
    <t>Zabezpečení pracoviště</t>
  </si>
  <si>
    <t>Pol41</t>
  </si>
  <si>
    <t>Demontáž stávajícího zařízení</t>
  </si>
  <si>
    <t>Pol42</t>
  </si>
  <si>
    <t>Vyhledaní, proměřování stávajících vývodů</t>
  </si>
  <si>
    <t>Pol43</t>
  </si>
  <si>
    <t>Napojení nových rozvodů na stávající zařízení</t>
  </si>
  <si>
    <t>Pol44</t>
  </si>
  <si>
    <t>Zkušební provoz</t>
  </si>
  <si>
    <t>Pol45</t>
  </si>
  <si>
    <t>Zaučení obsluhy</t>
  </si>
  <si>
    <t>D21</t>
  </si>
  <si>
    <t>SPOLUPRACE SE ZÁSTUPCI SŽ - SEE</t>
  </si>
  <si>
    <t>Pol46</t>
  </si>
  <si>
    <t>při zapojování a zkouškách</t>
  </si>
  <si>
    <t>D22</t>
  </si>
  <si>
    <t>KOORDINACE POSTUPU PRACÍ</t>
  </si>
  <si>
    <t>Pol47</t>
  </si>
  <si>
    <t>S ostatními profesemi</t>
  </si>
  <si>
    <t>D23</t>
  </si>
  <si>
    <t>PROVEDENI REVIZNICH ZKOUSEK DLE CSN 331500</t>
  </si>
  <si>
    <t>Pol48</t>
  </si>
  <si>
    <t>Revizní technik - výchozí revize dle vyhl. č.100/1995Sb.</t>
  </si>
  <si>
    <t>Pol49</t>
  </si>
  <si>
    <t>Spolupráce s reviz.technikem</t>
  </si>
  <si>
    <t>PODRUŽNÝ MATERIÁL</t>
  </si>
  <si>
    <t>p01</t>
  </si>
  <si>
    <t>Podružný materiál</t>
  </si>
  <si>
    <t>-1012021183</t>
  </si>
  <si>
    <t>D26</t>
  </si>
  <si>
    <t>UZEMŇOVACÍ VEDENÍ</t>
  </si>
  <si>
    <t>Pol52</t>
  </si>
  <si>
    <t>Uzemňovací pásek V4A, 30x4mm</t>
  </si>
  <si>
    <t>Pol53</t>
  </si>
  <si>
    <t>Uzemňovací drát V4A-Rd 10mm</t>
  </si>
  <si>
    <t>D27</t>
  </si>
  <si>
    <t>ZEMNIČE, PŘÍSLUŠENSTVÍ</t>
  </si>
  <si>
    <t>Pol54</t>
  </si>
  <si>
    <t>ZD02 deska 1000x500x2,5 mm</t>
  </si>
  <si>
    <t>Pol55</t>
  </si>
  <si>
    <t>Štítek označení svodu</t>
  </si>
  <si>
    <t>D28</t>
  </si>
  <si>
    <t>OCHRANNÝ ÚHELNÍK A DRŽÁKY</t>
  </si>
  <si>
    <t>Pol56</t>
  </si>
  <si>
    <t>OU 1,7 ochranný úhelník, L 1700mm</t>
  </si>
  <si>
    <t>Pol57</t>
  </si>
  <si>
    <t>DUZ držák ochranného úhelníku do zdiva, L 170mm</t>
  </si>
  <si>
    <t>D29</t>
  </si>
  <si>
    <t>SVORKA HROMOSVODNÍ, UZEMŇOVACÍ</t>
  </si>
  <si>
    <t>Pol58</t>
  </si>
  <si>
    <t>SR 3a svorka páska-drát</t>
  </si>
  <si>
    <t>Pol59</t>
  </si>
  <si>
    <t>SZc zkušební</t>
  </si>
  <si>
    <t>Pol60</t>
  </si>
  <si>
    <t>SJ 1 k jímací tyči</t>
  </si>
  <si>
    <t>Pol61</t>
  </si>
  <si>
    <t>SO na okapové žlaby</t>
  </si>
  <si>
    <t>Pol62</t>
  </si>
  <si>
    <t>SO na okapové roury</t>
  </si>
  <si>
    <t>D30</t>
  </si>
  <si>
    <t>JÍMACÍ TYČ A OCHRANNÁ TRUBKA</t>
  </si>
  <si>
    <t>Pol63</t>
  </si>
  <si>
    <t>JR 3,0 AlMgSi s izolovaným výložníkem - komplet</t>
  </si>
  <si>
    <t>Pol64</t>
  </si>
  <si>
    <t>JR PV 15 jímací tyč 1m - na hřeben střechy</t>
  </si>
  <si>
    <t>D31</t>
  </si>
  <si>
    <t>MONTÁŽ HROMOSVODOVÉHO VEDENÍ - podpěr</t>
  </si>
  <si>
    <t>Pol65</t>
  </si>
  <si>
    <t>Podpěra na hřebenáče</t>
  </si>
  <si>
    <t>Pol66</t>
  </si>
  <si>
    <t>Podpěra vedení do zdiva</t>
  </si>
  <si>
    <t>Pol67</t>
  </si>
  <si>
    <t>Podpěra pod tašky</t>
  </si>
  <si>
    <t>Pol68</t>
  </si>
  <si>
    <t>Tvarování montážního dílu</t>
  </si>
  <si>
    <t>Pol69</t>
  </si>
  <si>
    <t>Vrtání děr pro  PV nebo držáky OU</t>
  </si>
  <si>
    <t>D32</t>
  </si>
  <si>
    <t>ZEMNÍCÍ DRÁT HROMOSVODU</t>
  </si>
  <si>
    <t>Pol70</t>
  </si>
  <si>
    <t>Drát 8 AlMgSi, 5m/kg</t>
  </si>
  <si>
    <t>D33</t>
  </si>
  <si>
    <t>ANTIKOROZNÍ OCHRANA SPOJŮ V ZEMI</t>
  </si>
  <si>
    <t>Pol71</t>
  </si>
  <si>
    <t>Ochrana spojů v zemi</t>
  </si>
  <si>
    <t>Pol72</t>
  </si>
  <si>
    <t>Měření zemního odporu</t>
  </si>
  <si>
    <t>svod</t>
  </si>
  <si>
    <t>Pol73</t>
  </si>
  <si>
    <t>Revizni technik - vypracování RZ</t>
  </si>
  <si>
    <t>-1927107497</t>
  </si>
  <si>
    <t>D39</t>
  </si>
  <si>
    <t>HLOUBENÍ RÝHY PRO NOVOU KABELOVOU TRASU</t>
  </si>
  <si>
    <t>Pol80</t>
  </si>
  <si>
    <t>Zemina třídy 4, šíře 300mm,hloubka 500mm</t>
  </si>
  <si>
    <t>-1078641406</t>
  </si>
  <si>
    <t>D40</t>
  </si>
  <si>
    <t>ZŘÍZENÍ LOŽE PRO NOVOU KABELOVOU TRASU</t>
  </si>
  <si>
    <t>Pol81</t>
  </si>
  <si>
    <t>Z prosáté zeminy, bez zakrytí, šíře do 65cm, tloušťka 5cm</t>
  </si>
  <si>
    <t>D41</t>
  </si>
  <si>
    <t>FOLIE VÝSTRAŽNÁ Z PVC</t>
  </si>
  <si>
    <t>Pol82</t>
  </si>
  <si>
    <t>Do šířky 20cm</t>
  </si>
  <si>
    <t>D42</t>
  </si>
  <si>
    <t>ZÁHOZ RÝHY PRO NOVOU KABELOVOU TRASU</t>
  </si>
  <si>
    <t>Pol83</t>
  </si>
  <si>
    <t>008 - Vedlejší a ostatní náklady</t>
  </si>
  <si>
    <t>VRN - Vedlejší rozpočtové náklady</t>
  </si>
  <si>
    <t xml:space="preserve">    VRN3 - Zařízení staveniště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</si>
  <si>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</si>
  <si>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</si>
  <si>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</si>
  <si>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</si>
  <si>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</si>
  <si>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VRN3</t>
  </si>
  <si>
    <t>Zařízení staveniště</t>
  </si>
  <si>
    <t>030001000</t>
  </si>
  <si>
    <t>Kč</t>
  </si>
  <si>
    <t>1024</t>
  </si>
  <si>
    <t>860449847</t>
  </si>
  <si>
    <t>Poznámka k položce:_x000D_
Zahrnuje i zábory vč. poplatků a ostatní konstrukce a práce na zařízení a zabezpečení staveniště, náhradní přístup, náhradní značení DIR a DIO aj.</t>
  </si>
  <si>
    <t>VRN7</t>
  </si>
  <si>
    <t>Provozní vlivy</t>
  </si>
  <si>
    <t>070001000</t>
  </si>
  <si>
    <t>Provozní vlivy, dozory aj.</t>
  </si>
  <si>
    <t>1612926235</t>
  </si>
  <si>
    <t>Poznámka k položce:_x000D_
zahrnuje, zabezpečení prací v blízkosti kolejiště a za plného provozu VB, v případě nutnosti vytyčení a zabezpečení inž. sítí aj., koordinace s ostatními profesemi, stavbami a správci dotčených zařízení</t>
  </si>
  <si>
    <t>VRN8</t>
  </si>
  <si>
    <t>Přesun stavebních kapacit</t>
  </si>
  <si>
    <t>080001000</t>
  </si>
  <si>
    <t>Přesun stavebních kapacit, doprava zaměstnanců aj.</t>
  </si>
  <si>
    <t>-897448866</t>
  </si>
  <si>
    <t>VRN9</t>
  </si>
  <si>
    <t>Ostatní náklady</t>
  </si>
  <si>
    <t>091504000</t>
  </si>
  <si>
    <t>Náklady související s publikační činností</t>
  </si>
  <si>
    <t>1368976511</t>
  </si>
  <si>
    <t>Poznámka k položce:_x000D_
Jedná se o banner na lešení s logem Správy železnic, státní organizace a textací:_x000D_
"Opravujeme pro Vaše pohodlí" rozměr 5x3m - viz 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</si>
</sst>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0" xfId="0"/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4"/>
  <sheetViews>
    <sheetView showGridLines="0" tabSelected="1" workbookViewId="0">
      <selection activeCell="E14" sqref="E14:AJ1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62"/>
      <c r="AS2" s="262"/>
      <c r="AT2" s="262"/>
      <c r="AU2" s="262"/>
      <c r="AV2" s="262"/>
      <c r="AW2" s="262"/>
      <c r="AX2" s="262"/>
      <c r="AY2" s="262"/>
      <c r="AZ2" s="262"/>
      <c r="BA2" s="262"/>
      <c r="BB2" s="262"/>
      <c r="BC2" s="262"/>
      <c r="BD2" s="262"/>
      <c r="BE2" s="262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3" t="s">
        <v>14</v>
      </c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  <c r="AJ5" s="274"/>
      <c r="AK5" s="274"/>
      <c r="AL5" s="274"/>
      <c r="AM5" s="274"/>
      <c r="AN5" s="274"/>
      <c r="AO5" s="274"/>
      <c r="AP5" s="22"/>
      <c r="AQ5" s="22"/>
      <c r="AR5" s="20"/>
      <c r="BE5" s="270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75" t="s">
        <v>17</v>
      </c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74"/>
      <c r="AI6" s="274"/>
      <c r="AJ6" s="274"/>
      <c r="AK6" s="274"/>
      <c r="AL6" s="274"/>
      <c r="AM6" s="274"/>
      <c r="AN6" s="274"/>
      <c r="AO6" s="274"/>
      <c r="AP6" s="22"/>
      <c r="AQ6" s="22"/>
      <c r="AR6" s="20"/>
      <c r="BE6" s="271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71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71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71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271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271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71"/>
      <c r="BS12" s="17" t="s">
        <v>6</v>
      </c>
    </row>
    <row r="13" spans="1:74" s="1" customFormat="1" ht="12" customHeight="1">
      <c r="B13" s="21"/>
      <c r="C13" s="22"/>
      <c r="D13" s="29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31</v>
      </c>
      <c r="AO13" s="22"/>
      <c r="AP13" s="22"/>
      <c r="AQ13" s="22"/>
      <c r="AR13" s="20"/>
      <c r="BE13" s="271"/>
      <c r="BS13" s="17" t="s">
        <v>6</v>
      </c>
    </row>
    <row r="14" spans="1:74" ht="12.75">
      <c r="B14" s="21"/>
      <c r="C14" s="22"/>
      <c r="D14" s="22"/>
      <c r="E14" s="276" t="s">
        <v>31</v>
      </c>
      <c r="F14" s="277"/>
      <c r="G14" s="277"/>
      <c r="H14" s="277"/>
      <c r="I14" s="277"/>
      <c r="J14" s="277"/>
      <c r="K14" s="277"/>
      <c r="L14" s="277"/>
      <c r="M14" s="277"/>
      <c r="N14" s="277"/>
      <c r="O14" s="277"/>
      <c r="P14" s="277"/>
      <c r="Q14" s="277"/>
      <c r="R14" s="277"/>
      <c r="S14" s="277"/>
      <c r="T14" s="277"/>
      <c r="U14" s="277"/>
      <c r="V14" s="277"/>
      <c r="W14" s="277"/>
      <c r="X14" s="277"/>
      <c r="Y14" s="277"/>
      <c r="Z14" s="277"/>
      <c r="AA14" s="277"/>
      <c r="AB14" s="277"/>
      <c r="AC14" s="277"/>
      <c r="AD14" s="277"/>
      <c r="AE14" s="277"/>
      <c r="AF14" s="277"/>
      <c r="AG14" s="277"/>
      <c r="AH14" s="277"/>
      <c r="AI14" s="277"/>
      <c r="AJ14" s="277"/>
      <c r="AK14" s="29" t="s">
        <v>28</v>
      </c>
      <c r="AL14" s="22"/>
      <c r="AM14" s="22"/>
      <c r="AN14" s="31" t="s">
        <v>31</v>
      </c>
      <c r="AO14" s="22"/>
      <c r="AP14" s="22"/>
      <c r="AQ14" s="22"/>
      <c r="AR14" s="20"/>
      <c r="BE14" s="271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71"/>
      <c r="BS15" s="17" t="s">
        <v>4</v>
      </c>
    </row>
    <row r="16" spans="1:74" s="1" customFormat="1" ht="12" customHeight="1">
      <c r="B16" s="21"/>
      <c r="C16" s="22"/>
      <c r="D16" s="29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71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271"/>
      <c r="BS17" s="17" t="s">
        <v>34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71"/>
      <c r="BS18" s="17" t="s">
        <v>6</v>
      </c>
    </row>
    <row r="19" spans="1:71" s="1" customFormat="1" ht="12" customHeight="1">
      <c r="B19" s="21"/>
      <c r="C19" s="22"/>
      <c r="D19" s="29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71"/>
      <c r="BS19" s="17" t="s">
        <v>6</v>
      </c>
    </row>
    <row r="20" spans="1:71" s="1" customFormat="1" ht="18.399999999999999" customHeight="1">
      <c r="B20" s="21"/>
      <c r="C20" s="22"/>
      <c r="D20" s="22"/>
      <c r="E20" s="27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271"/>
      <c r="BS20" s="17" t="s">
        <v>34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71"/>
    </row>
    <row r="22" spans="1:71" s="1" customFormat="1" ht="12" customHeight="1">
      <c r="B22" s="21"/>
      <c r="C22" s="22"/>
      <c r="D22" s="29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71"/>
    </row>
    <row r="23" spans="1:71" s="1" customFormat="1" ht="16.5" customHeight="1">
      <c r="B23" s="21"/>
      <c r="C23" s="22"/>
      <c r="D23" s="22"/>
      <c r="E23" s="278" t="s">
        <v>1</v>
      </c>
      <c r="F23" s="278"/>
      <c r="G23" s="278"/>
      <c r="H23" s="278"/>
      <c r="I23" s="278"/>
      <c r="J23" s="278"/>
      <c r="K23" s="278"/>
      <c r="L23" s="278"/>
      <c r="M23" s="278"/>
      <c r="N23" s="278"/>
      <c r="O23" s="278"/>
      <c r="P23" s="278"/>
      <c r="Q23" s="278"/>
      <c r="R23" s="278"/>
      <c r="S23" s="278"/>
      <c r="T23" s="278"/>
      <c r="U23" s="278"/>
      <c r="V23" s="278"/>
      <c r="W23" s="278"/>
      <c r="X23" s="278"/>
      <c r="Y23" s="278"/>
      <c r="Z23" s="278"/>
      <c r="AA23" s="278"/>
      <c r="AB23" s="278"/>
      <c r="AC23" s="278"/>
      <c r="AD23" s="278"/>
      <c r="AE23" s="278"/>
      <c r="AF23" s="278"/>
      <c r="AG23" s="278"/>
      <c r="AH23" s="278"/>
      <c r="AI23" s="278"/>
      <c r="AJ23" s="278"/>
      <c r="AK23" s="278"/>
      <c r="AL23" s="278"/>
      <c r="AM23" s="278"/>
      <c r="AN23" s="278"/>
      <c r="AO23" s="22"/>
      <c r="AP23" s="22"/>
      <c r="AQ23" s="22"/>
      <c r="AR23" s="20"/>
      <c r="BE23" s="271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71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71"/>
    </row>
    <row r="26" spans="1:71" s="2" customFormat="1" ht="25.9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79">
        <f>ROUND(AG94,2)</f>
        <v>0</v>
      </c>
      <c r="AL26" s="280"/>
      <c r="AM26" s="280"/>
      <c r="AN26" s="280"/>
      <c r="AO26" s="280"/>
      <c r="AP26" s="36"/>
      <c r="AQ26" s="36"/>
      <c r="AR26" s="39"/>
      <c r="BE26" s="271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71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81" t="s">
        <v>38</v>
      </c>
      <c r="M28" s="281"/>
      <c r="N28" s="281"/>
      <c r="O28" s="281"/>
      <c r="P28" s="281"/>
      <c r="Q28" s="36"/>
      <c r="R28" s="36"/>
      <c r="S28" s="36"/>
      <c r="T28" s="36"/>
      <c r="U28" s="36"/>
      <c r="V28" s="36"/>
      <c r="W28" s="281" t="s">
        <v>39</v>
      </c>
      <c r="X28" s="281"/>
      <c r="Y28" s="281"/>
      <c r="Z28" s="281"/>
      <c r="AA28" s="281"/>
      <c r="AB28" s="281"/>
      <c r="AC28" s="281"/>
      <c r="AD28" s="281"/>
      <c r="AE28" s="281"/>
      <c r="AF28" s="36"/>
      <c r="AG28" s="36"/>
      <c r="AH28" s="36"/>
      <c r="AI28" s="36"/>
      <c r="AJ28" s="36"/>
      <c r="AK28" s="281" t="s">
        <v>40</v>
      </c>
      <c r="AL28" s="281"/>
      <c r="AM28" s="281"/>
      <c r="AN28" s="281"/>
      <c r="AO28" s="281"/>
      <c r="AP28" s="36"/>
      <c r="AQ28" s="36"/>
      <c r="AR28" s="39"/>
      <c r="BE28" s="271"/>
    </row>
    <row r="29" spans="1:71" s="3" customFormat="1" ht="14.45" customHeight="1">
      <c r="B29" s="40"/>
      <c r="C29" s="41"/>
      <c r="D29" s="29" t="s">
        <v>41</v>
      </c>
      <c r="E29" s="41"/>
      <c r="F29" s="29" t="s">
        <v>42</v>
      </c>
      <c r="G29" s="41"/>
      <c r="H29" s="41"/>
      <c r="I29" s="41"/>
      <c r="J29" s="41"/>
      <c r="K29" s="41"/>
      <c r="L29" s="265">
        <v>0.21</v>
      </c>
      <c r="M29" s="264"/>
      <c r="N29" s="264"/>
      <c r="O29" s="264"/>
      <c r="P29" s="264"/>
      <c r="Q29" s="41"/>
      <c r="R29" s="41"/>
      <c r="S29" s="41"/>
      <c r="T29" s="41"/>
      <c r="U29" s="41"/>
      <c r="V29" s="41"/>
      <c r="W29" s="263">
        <f>ROUND(AZ94, 2)</f>
        <v>0</v>
      </c>
      <c r="X29" s="264"/>
      <c r="Y29" s="264"/>
      <c r="Z29" s="264"/>
      <c r="AA29" s="264"/>
      <c r="AB29" s="264"/>
      <c r="AC29" s="264"/>
      <c r="AD29" s="264"/>
      <c r="AE29" s="264"/>
      <c r="AF29" s="41"/>
      <c r="AG29" s="41"/>
      <c r="AH29" s="41"/>
      <c r="AI29" s="41"/>
      <c r="AJ29" s="41"/>
      <c r="AK29" s="263">
        <f>ROUND(AV94, 2)</f>
        <v>0</v>
      </c>
      <c r="AL29" s="264"/>
      <c r="AM29" s="264"/>
      <c r="AN29" s="264"/>
      <c r="AO29" s="264"/>
      <c r="AP29" s="41"/>
      <c r="AQ29" s="41"/>
      <c r="AR29" s="42"/>
      <c r="BE29" s="272"/>
    </row>
    <row r="30" spans="1:71" s="3" customFormat="1" ht="14.45" customHeight="1">
      <c r="B30" s="40"/>
      <c r="C30" s="41"/>
      <c r="D30" s="41"/>
      <c r="E30" s="41"/>
      <c r="F30" s="29" t="s">
        <v>43</v>
      </c>
      <c r="G30" s="41"/>
      <c r="H30" s="41"/>
      <c r="I30" s="41"/>
      <c r="J30" s="41"/>
      <c r="K30" s="41"/>
      <c r="L30" s="265">
        <v>0.15</v>
      </c>
      <c r="M30" s="264"/>
      <c r="N30" s="264"/>
      <c r="O30" s="264"/>
      <c r="P30" s="264"/>
      <c r="Q30" s="41"/>
      <c r="R30" s="41"/>
      <c r="S30" s="41"/>
      <c r="T30" s="41"/>
      <c r="U30" s="41"/>
      <c r="V30" s="41"/>
      <c r="W30" s="263">
        <f>ROUND(BA94, 2)</f>
        <v>0</v>
      </c>
      <c r="X30" s="264"/>
      <c r="Y30" s="264"/>
      <c r="Z30" s="264"/>
      <c r="AA30" s="264"/>
      <c r="AB30" s="264"/>
      <c r="AC30" s="264"/>
      <c r="AD30" s="264"/>
      <c r="AE30" s="264"/>
      <c r="AF30" s="41"/>
      <c r="AG30" s="41"/>
      <c r="AH30" s="41"/>
      <c r="AI30" s="41"/>
      <c r="AJ30" s="41"/>
      <c r="AK30" s="263">
        <f>ROUND(AW94, 2)</f>
        <v>0</v>
      </c>
      <c r="AL30" s="264"/>
      <c r="AM30" s="264"/>
      <c r="AN30" s="264"/>
      <c r="AO30" s="264"/>
      <c r="AP30" s="41"/>
      <c r="AQ30" s="41"/>
      <c r="AR30" s="42"/>
      <c r="BE30" s="272"/>
    </row>
    <row r="31" spans="1:71" s="3" customFormat="1" ht="14.45" hidden="1" customHeight="1">
      <c r="B31" s="40"/>
      <c r="C31" s="41"/>
      <c r="D31" s="41"/>
      <c r="E31" s="41"/>
      <c r="F31" s="29" t="s">
        <v>44</v>
      </c>
      <c r="G31" s="41"/>
      <c r="H31" s="41"/>
      <c r="I31" s="41"/>
      <c r="J31" s="41"/>
      <c r="K31" s="41"/>
      <c r="L31" s="265">
        <v>0.21</v>
      </c>
      <c r="M31" s="264"/>
      <c r="N31" s="264"/>
      <c r="O31" s="264"/>
      <c r="P31" s="264"/>
      <c r="Q31" s="41"/>
      <c r="R31" s="41"/>
      <c r="S31" s="41"/>
      <c r="T31" s="41"/>
      <c r="U31" s="41"/>
      <c r="V31" s="41"/>
      <c r="W31" s="263">
        <f>ROUND(BB94, 2)</f>
        <v>0</v>
      </c>
      <c r="X31" s="264"/>
      <c r="Y31" s="264"/>
      <c r="Z31" s="264"/>
      <c r="AA31" s="264"/>
      <c r="AB31" s="264"/>
      <c r="AC31" s="264"/>
      <c r="AD31" s="264"/>
      <c r="AE31" s="264"/>
      <c r="AF31" s="41"/>
      <c r="AG31" s="41"/>
      <c r="AH31" s="41"/>
      <c r="AI31" s="41"/>
      <c r="AJ31" s="41"/>
      <c r="AK31" s="263">
        <v>0</v>
      </c>
      <c r="AL31" s="264"/>
      <c r="AM31" s="264"/>
      <c r="AN31" s="264"/>
      <c r="AO31" s="264"/>
      <c r="AP31" s="41"/>
      <c r="AQ31" s="41"/>
      <c r="AR31" s="42"/>
      <c r="BE31" s="272"/>
    </row>
    <row r="32" spans="1:71" s="3" customFormat="1" ht="14.45" hidden="1" customHeight="1">
      <c r="B32" s="40"/>
      <c r="C32" s="41"/>
      <c r="D32" s="41"/>
      <c r="E32" s="41"/>
      <c r="F32" s="29" t="s">
        <v>45</v>
      </c>
      <c r="G32" s="41"/>
      <c r="H32" s="41"/>
      <c r="I32" s="41"/>
      <c r="J32" s="41"/>
      <c r="K32" s="41"/>
      <c r="L32" s="265">
        <v>0.15</v>
      </c>
      <c r="M32" s="264"/>
      <c r="N32" s="264"/>
      <c r="O32" s="264"/>
      <c r="P32" s="264"/>
      <c r="Q32" s="41"/>
      <c r="R32" s="41"/>
      <c r="S32" s="41"/>
      <c r="T32" s="41"/>
      <c r="U32" s="41"/>
      <c r="V32" s="41"/>
      <c r="W32" s="263">
        <f>ROUND(BC94, 2)</f>
        <v>0</v>
      </c>
      <c r="X32" s="264"/>
      <c r="Y32" s="264"/>
      <c r="Z32" s="264"/>
      <c r="AA32" s="264"/>
      <c r="AB32" s="264"/>
      <c r="AC32" s="264"/>
      <c r="AD32" s="264"/>
      <c r="AE32" s="264"/>
      <c r="AF32" s="41"/>
      <c r="AG32" s="41"/>
      <c r="AH32" s="41"/>
      <c r="AI32" s="41"/>
      <c r="AJ32" s="41"/>
      <c r="AK32" s="263">
        <v>0</v>
      </c>
      <c r="AL32" s="264"/>
      <c r="AM32" s="264"/>
      <c r="AN32" s="264"/>
      <c r="AO32" s="264"/>
      <c r="AP32" s="41"/>
      <c r="AQ32" s="41"/>
      <c r="AR32" s="42"/>
      <c r="BE32" s="272"/>
    </row>
    <row r="33" spans="1:57" s="3" customFormat="1" ht="14.45" hidden="1" customHeight="1">
      <c r="B33" s="40"/>
      <c r="C33" s="41"/>
      <c r="D33" s="41"/>
      <c r="E33" s="41"/>
      <c r="F33" s="29" t="s">
        <v>46</v>
      </c>
      <c r="G33" s="41"/>
      <c r="H33" s="41"/>
      <c r="I33" s="41"/>
      <c r="J33" s="41"/>
      <c r="K33" s="41"/>
      <c r="L33" s="265">
        <v>0</v>
      </c>
      <c r="M33" s="264"/>
      <c r="N33" s="264"/>
      <c r="O33" s="264"/>
      <c r="P33" s="264"/>
      <c r="Q33" s="41"/>
      <c r="R33" s="41"/>
      <c r="S33" s="41"/>
      <c r="T33" s="41"/>
      <c r="U33" s="41"/>
      <c r="V33" s="41"/>
      <c r="W33" s="263">
        <f>ROUND(BD94, 2)</f>
        <v>0</v>
      </c>
      <c r="X33" s="264"/>
      <c r="Y33" s="264"/>
      <c r="Z33" s="264"/>
      <c r="AA33" s="264"/>
      <c r="AB33" s="264"/>
      <c r="AC33" s="264"/>
      <c r="AD33" s="264"/>
      <c r="AE33" s="264"/>
      <c r="AF33" s="41"/>
      <c r="AG33" s="41"/>
      <c r="AH33" s="41"/>
      <c r="AI33" s="41"/>
      <c r="AJ33" s="41"/>
      <c r="AK33" s="263">
        <v>0</v>
      </c>
      <c r="AL33" s="264"/>
      <c r="AM33" s="264"/>
      <c r="AN33" s="264"/>
      <c r="AO33" s="264"/>
      <c r="AP33" s="41"/>
      <c r="AQ33" s="41"/>
      <c r="AR33" s="42"/>
      <c r="BE33" s="27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71"/>
    </row>
    <row r="35" spans="1:57" s="2" customFormat="1" ht="25.9" customHeight="1">
      <c r="A35" s="34"/>
      <c r="B35" s="35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269" t="s">
        <v>49</v>
      </c>
      <c r="Y35" s="267"/>
      <c r="Z35" s="267"/>
      <c r="AA35" s="267"/>
      <c r="AB35" s="267"/>
      <c r="AC35" s="45"/>
      <c r="AD35" s="45"/>
      <c r="AE35" s="45"/>
      <c r="AF35" s="45"/>
      <c r="AG35" s="45"/>
      <c r="AH35" s="45"/>
      <c r="AI35" s="45"/>
      <c r="AJ35" s="45"/>
      <c r="AK35" s="266">
        <f>SUM(AK26:AK33)</f>
        <v>0</v>
      </c>
      <c r="AL35" s="267"/>
      <c r="AM35" s="267"/>
      <c r="AN35" s="267"/>
      <c r="AO35" s="268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50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51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52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53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52</v>
      </c>
      <c r="AI60" s="38"/>
      <c r="AJ60" s="38"/>
      <c r="AK60" s="38"/>
      <c r="AL60" s="38"/>
      <c r="AM60" s="52" t="s">
        <v>53</v>
      </c>
      <c r="AN60" s="38"/>
      <c r="AO60" s="38"/>
      <c r="AP60" s="36"/>
      <c r="AQ60" s="36"/>
      <c r="AR60" s="39"/>
      <c r="BE60" s="34"/>
    </row>
    <row r="61" spans="1:57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54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55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52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53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52</v>
      </c>
      <c r="AI75" s="38"/>
      <c r="AJ75" s="38"/>
      <c r="AK75" s="38"/>
      <c r="AL75" s="38"/>
      <c r="AM75" s="52" t="s">
        <v>53</v>
      </c>
      <c r="AN75" s="38"/>
      <c r="AO75" s="38"/>
      <c r="AP75" s="36"/>
      <c r="AQ75" s="36"/>
      <c r="AR75" s="39"/>
      <c r="BE75" s="34"/>
    </row>
    <row r="76" spans="1:57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56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Velim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92" t="str">
        <f>K6</f>
        <v>Velim ON - oprava</v>
      </c>
      <c r="M85" s="293"/>
      <c r="N85" s="293"/>
      <c r="O85" s="293"/>
      <c r="P85" s="293"/>
      <c r="Q85" s="293"/>
      <c r="R85" s="293"/>
      <c r="S85" s="293"/>
      <c r="T85" s="293"/>
      <c r="U85" s="293"/>
      <c r="V85" s="293"/>
      <c r="W85" s="293"/>
      <c r="X85" s="293"/>
      <c r="Y85" s="293"/>
      <c r="Z85" s="293"/>
      <c r="AA85" s="293"/>
      <c r="AB85" s="293"/>
      <c r="AC85" s="293"/>
      <c r="AD85" s="293"/>
      <c r="AE85" s="293"/>
      <c r="AF85" s="293"/>
      <c r="AG85" s="293"/>
      <c r="AH85" s="293"/>
      <c r="AI85" s="293"/>
      <c r="AJ85" s="293"/>
      <c r="AK85" s="293"/>
      <c r="AL85" s="293"/>
      <c r="AM85" s="293"/>
      <c r="AN85" s="293"/>
      <c r="AO85" s="293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žst. Velim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94" t="str">
        <f>IF(AN8= "","",AN8)</f>
        <v>22. 2. 2021</v>
      </c>
      <c r="AN87" s="294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Správa železnic, státní organizace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32</v>
      </c>
      <c r="AJ89" s="36"/>
      <c r="AK89" s="36"/>
      <c r="AL89" s="36"/>
      <c r="AM89" s="295" t="str">
        <f>IF(E17="","",E17)</f>
        <v xml:space="preserve"> </v>
      </c>
      <c r="AN89" s="296"/>
      <c r="AO89" s="296"/>
      <c r="AP89" s="296"/>
      <c r="AQ89" s="36"/>
      <c r="AR89" s="39"/>
      <c r="AS89" s="297" t="s">
        <v>57</v>
      </c>
      <c r="AT89" s="298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30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35</v>
      </c>
      <c r="AJ90" s="36"/>
      <c r="AK90" s="36"/>
      <c r="AL90" s="36"/>
      <c r="AM90" s="295" t="str">
        <f>IF(E20="","",E20)</f>
        <v/>
      </c>
      <c r="AN90" s="296"/>
      <c r="AO90" s="296"/>
      <c r="AP90" s="296"/>
      <c r="AQ90" s="36"/>
      <c r="AR90" s="39"/>
      <c r="AS90" s="299"/>
      <c r="AT90" s="300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301"/>
      <c r="AT91" s="302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87" t="s">
        <v>58</v>
      </c>
      <c r="D92" s="288"/>
      <c r="E92" s="288"/>
      <c r="F92" s="288"/>
      <c r="G92" s="288"/>
      <c r="H92" s="73"/>
      <c r="I92" s="290" t="s">
        <v>59</v>
      </c>
      <c r="J92" s="288"/>
      <c r="K92" s="288"/>
      <c r="L92" s="288"/>
      <c r="M92" s="288"/>
      <c r="N92" s="288"/>
      <c r="O92" s="288"/>
      <c r="P92" s="288"/>
      <c r="Q92" s="288"/>
      <c r="R92" s="288"/>
      <c r="S92" s="288"/>
      <c r="T92" s="288"/>
      <c r="U92" s="288"/>
      <c r="V92" s="288"/>
      <c r="W92" s="288"/>
      <c r="X92" s="288"/>
      <c r="Y92" s="288"/>
      <c r="Z92" s="288"/>
      <c r="AA92" s="288"/>
      <c r="AB92" s="288"/>
      <c r="AC92" s="288"/>
      <c r="AD92" s="288"/>
      <c r="AE92" s="288"/>
      <c r="AF92" s="288"/>
      <c r="AG92" s="289" t="s">
        <v>60</v>
      </c>
      <c r="AH92" s="288"/>
      <c r="AI92" s="288"/>
      <c r="AJ92" s="288"/>
      <c r="AK92" s="288"/>
      <c r="AL92" s="288"/>
      <c r="AM92" s="288"/>
      <c r="AN92" s="290" t="s">
        <v>61</v>
      </c>
      <c r="AO92" s="288"/>
      <c r="AP92" s="291"/>
      <c r="AQ92" s="74" t="s">
        <v>62</v>
      </c>
      <c r="AR92" s="39"/>
      <c r="AS92" s="75" t="s">
        <v>63</v>
      </c>
      <c r="AT92" s="76" t="s">
        <v>64</v>
      </c>
      <c r="AU92" s="76" t="s">
        <v>65</v>
      </c>
      <c r="AV92" s="76" t="s">
        <v>66</v>
      </c>
      <c r="AW92" s="76" t="s">
        <v>67</v>
      </c>
      <c r="AX92" s="76" t="s">
        <v>68</v>
      </c>
      <c r="AY92" s="76" t="s">
        <v>69</v>
      </c>
      <c r="AZ92" s="76" t="s">
        <v>70</v>
      </c>
      <c r="BA92" s="76" t="s">
        <v>71</v>
      </c>
      <c r="BB92" s="76" t="s">
        <v>72</v>
      </c>
      <c r="BC92" s="76" t="s">
        <v>73</v>
      </c>
      <c r="BD92" s="77" t="s">
        <v>74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75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5">
        <f>ROUND(SUM(AG95:AG102),2)</f>
        <v>0</v>
      </c>
      <c r="AH94" s="285"/>
      <c r="AI94" s="285"/>
      <c r="AJ94" s="285"/>
      <c r="AK94" s="285"/>
      <c r="AL94" s="285"/>
      <c r="AM94" s="285"/>
      <c r="AN94" s="286">
        <f t="shared" ref="AN94:AN102" si="0">SUM(AG94,AT94)</f>
        <v>0</v>
      </c>
      <c r="AO94" s="286"/>
      <c r="AP94" s="286"/>
      <c r="AQ94" s="85" t="s">
        <v>1</v>
      </c>
      <c r="AR94" s="86"/>
      <c r="AS94" s="87">
        <f>ROUND(SUM(AS95:AS102),2)</f>
        <v>0</v>
      </c>
      <c r="AT94" s="88">
        <f t="shared" ref="AT94:AT102" si="1">ROUND(SUM(AV94:AW94),2)</f>
        <v>0</v>
      </c>
      <c r="AU94" s="89">
        <f>ROUND(SUM(AU95:AU102),5)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ROUND(SUM(AZ95:AZ102),2)</f>
        <v>0</v>
      </c>
      <c r="BA94" s="88">
        <f>ROUND(SUM(BA95:BA102),2)</f>
        <v>0</v>
      </c>
      <c r="BB94" s="88">
        <f>ROUND(SUM(BB95:BB102),2)</f>
        <v>0</v>
      </c>
      <c r="BC94" s="88">
        <f>ROUND(SUM(BC95:BC102),2)</f>
        <v>0</v>
      </c>
      <c r="BD94" s="90">
        <f>ROUND(SUM(BD95:BD102),2)</f>
        <v>0</v>
      </c>
      <c r="BS94" s="91" t="s">
        <v>76</v>
      </c>
      <c r="BT94" s="91" t="s">
        <v>77</v>
      </c>
      <c r="BU94" s="92" t="s">
        <v>78</v>
      </c>
      <c r="BV94" s="91" t="s">
        <v>79</v>
      </c>
      <c r="BW94" s="91" t="s">
        <v>5</v>
      </c>
      <c r="BX94" s="91" t="s">
        <v>80</v>
      </c>
      <c r="CL94" s="91" t="s">
        <v>1</v>
      </c>
    </row>
    <row r="95" spans="1:91" s="7" customFormat="1" ht="16.5" customHeight="1">
      <c r="A95" s="93" t="s">
        <v>81</v>
      </c>
      <c r="B95" s="94"/>
      <c r="C95" s="95"/>
      <c r="D95" s="284" t="s">
        <v>82</v>
      </c>
      <c r="E95" s="284"/>
      <c r="F95" s="284"/>
      <c r="G95" s="284"/>
      <c r="H95" s="284"/>
      <c r="I95" s="96"/>
      <c r="J95" s="284" t="s">
        <v>83</v>
      </c>
      <c r="K95" s="284"/>
      <c r="L95" s="284"/>
      <c r="M95" s="284"/>
      <c r="N95" s="284"/>
      <c r="O95" s="284"/>
      <c r="P95" s="284"/>
      <c r="Q95" s="284"/>
      <c r="R95" s="284"/>
      <c r="S95" s="284"/>
      <c r="T95" s="284"/>
      <c r="U95" s="284"/>
      <c r="V95" s="284"/>
      <c r="W95" s="284"/>
      <c r="X95" s="284"/>
      <c r="Y95" s="284"/>
      <c r="Z95" s="284"/>
      <c r="AA95" s="284"/>
      <c r="AB95" s="284"/>
      <c r="AC95" s="284"/>
      <c r="AD95" s="284"/>
      <c r="AE95" s="284"/>
      <c r="AF95" s="284"/>
      <c r="AG95" s="282">
        <f>'001 - Oprava střechy VB'!J30</f>
        <v>0</v>
      </c>
      <c r="AH95" s="283"/>
      <c r="AI95" s="283"/>
      <c r="AJ95" s="283"/>
      <c r="AK95" s="283"/>
      <c r="AL95" s="283"/>
      <c r="AM95" s="283"/>
      <c r="AN95" s="282">
        <f t="shared" si="0"/>
        <v>0</v>
      </c>
      <c r="AO95" s="283"/>
      <c r="AP95" s="283"/>
      <c r="AQ95" s="97" t="s">
        <v>84</v>
      </c>
      <c r="AR95" s="98"/>
      <c r="AS95" s="99">
        <v>0</v>
      </c>
      <c r="AT95" s="100">
        <f t="shared" si="1"/>
        <v>0</v>
      </c>
      <c r="AU95" s="101">
        <f>'001 - Oprava střechy VB'!P128</f>
        <v>0</v>
      </c>
      <c r="AV95" s="100">
        <f>'001 - Oprava střechy VB'!J33</f>
        <v>0</v>
      </c>
      <c r="AW95" s="100">
        <f>'001 - Oprava střechy VB'!J34</f>
        <v>0</v>
      </c>
      <c r="AX95" s="100">
        <f>'001 - Oprava střechy VB'!J35</f>
        <v>0</v>
      </c>
      <c r="AY95" s="100">
        <f>'001 - Oprava střechy VB'!J36</f>
        <v>0</v>
      </c>
      <c r="AZ95" s="100">
        <f>'001 - Oprava střechy VB'!F33</f>
        <v>0</v>
      </c>
      <c r="BA95" s="100">
        <f>'001 - Oprava střechy VB'!F34</f>
        <v>0</v>
      </c>
      <c r="BB95" s="100">
        <f>'001 - Oprava střechy VB'!F35</f>
        <v>0</v>
      </c>
      <c r="BC95" s="100">
        <f>'001 - Oprava střechy VB'!F36</f>
        <v>0</v>
      </c>
      <c r="BD95" s="102">
        <f>'001 - Oprava střechy VB'!F37</f>
        <v>0</v>
      </c>
      <c r="BT95" s="103" t="s">
        <v>85</v>
      </c>
      <c r="BV95" s="103" t="s">
        <v>79</v>
      </c>
      <c r="BW95" s="103" t="s">
        <v>86</v>
      </c>
      <c r="BX95" s="103" t="s">
        <v>5</v>
      </c>
      <c r="CL95" s="103" t="s">
        <v>1</v>
      </c>
      <c r="CM95" s="103" t="s">
        <v>87</v>
      </c>
    </row>
    <row r="96" spans="1:91" s="7" customFormat="1" ht="16.5" customHeight="1">
      <c r="A96" s="93" t="s">
        <v>81</v>
      </c>
      <c r="B96" s="94"/>
      <c r="C96" s="95"/>
      <c r="D96" s="284" t="s">
        <v>88</v>
      </c>
      <c r="E96" s="284"/>
      <c r="F96" s="284"/>
      <c r="G96" s="284"/>
      <c r="H96" s="284"/>
      <c r="I96" s="96"/>
      <c r="J96" s="284" t="s">
        <v>89</v>
      </c>
      <c r="K96" s="284"/>
      <c r="L96" s="284"/>
      <c r="M96" s="284"/>
      <c r="N96" s="284"/>
      <c r="O96" s="284"/>
      <c r="P96" s="284"/>
      <c r="Q96" s="284"/>
      <c r="R96" s="284"/>
      <c r="S96" s="284"/>
      <c r="T96" s="284"/>
      <c r="U96" s="284"/>
      <c r="V96" s="284"/>
      <c r="W96" s="284"/>
      <c r="X96" s="284"/>
      <c r="Y96" s="284"/>
      <c r="Z96" s="284"/>
      <c r="AA96" s="284"/>
      <c r="AB96" s="284"/>
      <c r="AC96" s="284"/>
      <c r="AD96" s="284"/>
      <c r="AE96" s="284"/>
      <c r="AF96" s="284"/>
      <c r="AG96" s="282">
        <f>'002 - Oprava přístřešku'!J30</f>
        <v>0</v>
      </c>
      <c r="AH96" s="283"/>
      <c r="AI96" s="283"/>
      <c r="AJ96" s="283"/>
      <c r="AK96" s="283"/>
      <c r="AL96" s="283"/>
      <c r="AM96" s="283"/>
      <c r="AN96" s="282">
        <f t="shared" si="0"/>
        <v>0</v>
      </c>
      <c r="AO96" s="283"/>
      <c r="AP96" s="283"/>
      <c r="AQ96" s="97" t="s">
        <v>84</v>
      </c>
      <c r="AR96" s="98"/>
      <c r="AS96" s="99">
        <v>0</v>
      </c>
      <c r="AT96" s="100">
        <f t="shared" si="1"/>
        <v>0</v>
      </c>
      <c r="AU96" s="101">
        <f>'002 - Oprava přístřešku'!P133</f>
        <v>0</v>
      </c>
      <c r="AV96" s="100">
        <f>'002 - Oprava přístřešku'!J33</f>
        <v>0</v>
      </c>
      <c r="AW96" s="100">
        <f>'002 - Oprava přístřešku'!J34</f>
        <v>0</v>
      </c>
      <c r="AX96" s="100">
        <f>'002 - Oprava přístřešku'!J35</f>
        <v>0</v>
      </c>
      <c r="AY96" s="100">
        <f>'002 - Oprava přístřešku'!J36</f>
        <v>0</v>
      </c>
      <c r="AZ96" s="100">
        <f>'002 - Oprava přístřešku'!F33</f>
        <v>0</v>
      </c>
      <c r="BA96" s="100">
        <f>'002 - Oprava přístřešku'!F34</f>
        <v>0</v>
      </c>
      <c r="BB96" s="100">
        <f>'002 - Oprava přístřešku'!F35</f>
        <v>0</v>
      </c>
      <c r="BC96" s="100">
        <f>'002 - Oprava přístřešku'!F36</f>
        <v>0</v>
      </c>
      <c r="BD96" s="102">
        <f>'002 - Oprava přístřešku'!F37</f>
        <v>0</v>
      </c>
      <c r="BT96" s="103" t="s">
        <v>85</v>
      </c>
      <c r="BV96" s="103" t="s">
        <v>79</v>
      </c>
      <c r="BW96" s="103" t="s">
        <v>90</v>
      </c>
      <c r="BX96" s="103" t="s">
        <v>5</v>
      </c>
      <c r="CL96" s="103" t="s">
        <v>1</v>
      </c>
      <c r="CM96" s="103" t="s">
        <v>87</v>
      </c>
    </row>
    <row r="97" spans="1:91" s="7" customFormat="1" ht="16.5" customHeight="1">
      <c r="A97" s="93" t="s">
        <v>81</v>
      </c>
      <c r="B97" s="94"/>
      <c r="C97" s="95"/>
      <c r="D97" s="284" t="s">
        <v>91</v>
      </c>
      <c r="E97" s="284"/>
      <c r="F97" s="284"/>
      <c r="G97" s="284"/>
      <c r="H97" s="284"/>
      <c r="I97" s="96"/>
      <c r="J97" s="284" t="s">
        <v>92</v>
      </c>
      <c r="K97" s="284"/>
      <c r="L97" s="284"/>
      <c r="M97" s="284"/>
      <c r="N97" s="284"/>
      <c r="O97" s="284"/>
      <c r="P97" s="284"/>
      <c r="Q97" s="284"/>
      <c r="R97" s="284"/>
      <c r="S97" s="284"/>
      <c r="T97" s="284"/>
      <c r="U97" s="284"/>
      <c r="V97" s="284"/>
      <c r="W97" s="284"/>
      <c r="X97" s="284"/>
      <c r="Y97" s="284"/>
      <c r="Z97" s="284"/>
      <c r="AA97" s="284"/>
      <c r="AB97" s="284"/>
      <c r="AC97" s="284"/>
      <c r="AD97" s="284"/>
      <c r="AE97" s="284"/>
      <c r="AF97" s="284"/>
      <c r="AG97" s="282">
        <f>'003 - Oprava vnějšího pláště'!J30</f>
        <v>0</v>
      </c>
      <c r="AH97" s="283"/>
      <c r="AI97" s="283"/>
      <c r="AJ97" s="283"/>
      <c r="AK97" s="283"/>
      <c r="AL97" s="283"/>
      <c r="AM97" s="283"/>
      <c r="AN97" s="282">
        <f t="shared" si="0"/>
        <v>0</v>
      </c>
      <c r="AO97" s="283"/>
      <c r="AP97" s="283"/>
      <c r="AQ97" s="97" t="s">
        <v>84</v>
      </c>
      <c r="AR97" s="98"/>
      <c r="AS97" s="99">
        <v>0</v>
      </c>
      <c r="AT97" s="100">
        <f t="shared" si="1"/>
        <v>0</v>
      </c>
      <c r="AU97" s="101">
        <f>'003 - Oprava vnějšího pláště'!P135</f>
        <v>0</v>
      </c>
      <c r="AV97" s="100">
        <f>'003 - Oprava vnějšího pláště'!J33</f>
        <v>0</v>
      </c>
      <c r="AW97" s="100">
        <f>'003 - Oprava vnějšího pláště'!J34</f>
        <v>0</v>
      </c>
      <c r="AX97" s="100">
        <f>'003 - Oprava vnějšího pláště'!J35</f>
        <v>0</v>
      </c>
      <c r="AY97" s="100">
        <f>'003 - Oprava vnějšího pláště'!J36</f>
        <v>0</v>
      </c>
      <c r="AZ97" s="100">
        <f>'003 - Oprava vnějšího pláště'!F33</f>
        <v>0</v>
      </c>
      <c r="BA97" s="100">
        <f>'003 - Oprava vnějšího pláště'!F34</f>
        <v>0</v>
      </c>
      <c r="BB97" s="100">
        <f>'003 - Oprava vnějšího pláště'!F35</f>
        <v>0</v>
      </c>
      <c r="BC97" s="100">
        <f>'003 - Oprava vnějšího pláště'!F36</f>
        <v>0</v>
      </c>
      <c r="BD97" s="102">
        <f>'003 - Oprava vnějšího pláště'!F37</f>
        <v>0</v>
      </c>
      <c r="BT97" s="103" t="s">
        <v>85</v>
      </c>
      <c r="BV97" s="103" t="s">
        <v>79</v>
      </c>
      <c r="BW97" s="103" t="s">
        <v>93</v>
      </c>
      <c r="BX97" s="103" t="s">
        <v>5</v>
      </c>
      <c r="CL97" s="103" t="s">
        <v>1</v>
      </c>
      <c r="CM97" s="103" t="s">
        <v>87</v>
      </c>
    </row>
    <row r="98" spans="1:91" s="7" customFormat="1" ht="16.5" customHeight="1">
      <c r="A98" s="93" t="s">
        <v>81</v>
      </c>
      <c r="B98" s="94"/>
      <c r="C98" s="95"/>
      <c r="D98" s="284" t="s">
        <v>94</v>
      </c>
      <c r="E98" s="284"/>
      <c r="F98" s="284"/>
      <c r="G98" s="284"/>
      <c r="H98" s="284"/>
      <c r="I98" s="96"/>
      <c r="J98" s="284" t="s">
        <v>95</v>
      </c>
      <c r="K98" s="284"/>
      <c r="L98" s="284"/>
      <c r="M98" s="284"/>
      <c r="N98" s="284"/>
      <c r="O98" s="284"/>
      <c r="P98" s="284"/>
      <c r="Q98" s="284"/>
      <c r="R98" s="284"/>
      <c r="S98" s="284"/>
      <c r="T98" s="284"/>
      <c r="U98" s="284"/>
      <c r="V98" s="284"/>
      <c r="W98" s="284"/>
      <c r="X98" s="284"/>
      <c r="Y98" s="284"/>
      <c r="Z98" s="284"/>
      <c r="AA98" s="284"/>
      <c r="AB98" s="284"/>
      <c r="AC98" s="284"/>
      <c r="AD98" s="284"/>
      <c r="AE98" s="284"/>
      <c r="AF98" s="284"/>
      <c r="AG98" s="282">
        <f>'004 - Oprava zpevněných p...'!J30</f>
        <v>0</v>
      </c>
      <c r="AH98" s="283"/>
      <c r="AI98" s="283"/>
      <c r="AJ98" s="283"/>
      <c r="AK98" s="283"/>
      <c r="AL98" s="283"/>
      <c r="AM98" s="283"/>
      <c r="AN98" s="282">
        <f t="shared" si="0"/>
        <v>0</v>
      </c>
      <c r="AO98" s="283"/>
      <c r="AP98" s="283"/>
      <c r="AQ98" s="97" t="s">
        <v>84</v>
      </c>
      <c r="AR98" s="98"/>
      <c r="AS98" s="99">
        <v>0</v>
      </c>
      <c r="AT98" s="100">
        <f t="shared" si="1"/>
        <v>0</v>
      </c>
      <c r="AU98" s="101">
        <f>'004 - Oprava zpevněných p...'!P131</f>
        <v>0</v>
      </c>
      <c r="AV98" s="100">
        <f>'004 - Oprava zpevněných p...'!J33</f>
        <v>0</v>
      </c>
      <c r="AW98" s="100">
        <f>'004 - Oprava zpevněných p...'!J34</f>
        <v>0</v>
      </c>
      <c r="AX98" s="100">
        <f>'004 - Oprava zpevněných p...'!J35</f>
        <v>0</v>
      </c>
      <c r="AY98" s="100">
        <f>'004 - Oprava zpevněných p...'!J36</f>
        <v>0</v>
      </c>
      <c r="AZ98" s="100">
        <f>'004 - Oprava zpevněných p...'!F33</f>
        <v>0</v>
      </c>
      <c r="BA98" s="100">
        <f>'004 - Oprava zpevněných p...'!F34</f>
        <v>0</v>
      </c>
      <c r="BB98" s="100">
        <f>'004 - Oprava zpevněných p...'!F35</f>
        <v>0</v>
      </c>
      <c r="BC98" s="100">
        <f>'004 - Oprava zpevněných p...'!F36</f>
        <v>0</v>
      </c>
      <c r="BD98" s="102">
        <f>'004 - Oprava zpevněných p...'!F37</f>
        <v>0</v>
      </c>
      <c r="BT98" s="103" t="s">
        <v>85</v>
      </c>
      <c r="BV98" s="103" t="s">
        <v>79</v>
      </c>
      <c r="BW98" s="103" t="s">
        <v>96</v>
      </c>
      <c r="BX98" s="103" t="s">
        <v>5</v>
      </c>
      <c r="CL98" s="103" t="s">
        <v>1</v>
      </c>
      <c r="CM98" s="103" t="s">
        <v>87</v>
      </c>
    </row>
    <row r="99" spans="1:91" s="7" customFormat="1" ht="16.5" customHeight="1">
      <c r="A99" s="93" t="s">
        <v>81</v>
      </c>
      <c r="B99" s="94"/>
      <c r="C99" s="95"/>
      <c r="D99" s="284" t="s">
        <v>97</v>
      </c>
      <c r="E99" s="284"/>
      <c r="F99" s="284"/>
      <c r="G99" s="284"/>
      <c r="H99" s="284"/>
      <c r="I99" s="96"/>
      <c r="J99" s="284" t="s">
        <v>98</v>
      </c>
      <c r="K99" s="284"/>
      <c r="L99" s="284"/>
      <c r="M99" s="284"/>
      <c r="N99" s="284"/>
      <c r="O99" s="284"/>
      <c r="P99" s="284"/>
      <c r="Q99" s="284"/>
      <c r="R99" s="284"/>
      <c r="S99" s="284"/>
      <c r="T99" s="284"/>
      <c r="U99" s="284"/>
      <c r="V99" s="284"/>
      <c r="W99" s="284"/>
      <c r="X99" s="284"/>
      <c r="Y99" s="284"/>
      <c r="Z99" s="284"/>
      <c r="AA99" s="284"/>
      <c r="AB99" s="284"/>
      <c r="AC99" s="284"/>
      <c r="AD99" s="284"/>
      <c r="AE99" s="284"/>
      <c r="AF99" s="284"/>
      <c r="AG99" s="282">
        <f>'005 - Oprava veřejných WC'!J30</f>
        <v>0</v>
      </c>
      <c r="AH99" s="283"/>
      <c r="AI99" s="283"/>
      <c r="AJ99" s="283"/>
      <c r="AK99" s="283"/>
      <c r="AL99" s="283"/>
      <c r="AM99" s="283"/>
      <c r="AN99" s="282">
        <f t="shared" si="0"/>
        <v>0</v>
      </c>
      <c r="AO99" s="283"/>
      <c r="AP99" s="283"/>
      <c r="AQ99" s="97" t="s">
        <v>84</v>
      </c>
      <c r="AR99" s="98"/>
      <c r="AS99" s="99">
        <v>0</v>
      </c>
      <c r="AT99" s="100">
        <f t="shared" si="1"/>
        <v>0</v>
      </c>
      <c r="AU99" s="101">
        <f>'005 - Oprava veřejných WC'!P137</f>
        <v>0</v>
      </c>
      <c r="AV99" s="100">
        <f>'005 - Oprava veřejných WC'!J33</f>
        <v>0</v>
      </c>
      <c r="AW99" s="100">
        <f>'005 - Oprava veřejných WC'!J34</f>
        <v>0</v>
      </c>
      <c r="AX99" s="100">
        <f>'005 - Oprava veřejných WC'!J35</f>
        <v>0</v>
      </c>
      <c r="AY99" s="100">
        <f>'005 - Oprava veřejných WC'!J36</f>
        <v>0</v>
      </c>
      <c r="AZ99" s="100">
        <f>'005 - Oprava veřejných WC'!F33</f>
        <v>0</v>
      </c>
      <c r="BA99" s="100">
        <f>'005 - Oprava veřejných WC'!F34</f>
        <v>0</v>
      </c>
      <c r="BB99" s="100">
        <f>'005 - Oprava veřejných WC'!F35</f>
        <v>0</v>
      </c>
      <c r="BC99" s="100">
        <f>'005 - Oprava veřejných WC'!F36</f>
        <v>0</v>
      </c>
      <c r="BD99" s="102">
        <f>'005 - Oprava veřejných WC'!F37</f>
        <v>0</v>
      </c>
      <c r="BT99" s="103" t="s">
        <v>85</v>
      </c>
      <c r="BV99" s="103" t="s">
        <v>79</v>
      </c>
      <c r="BW99" s="103" t="s">
        <v>99</v>
      </c>
      <c r="BX99" s="103" t="s">
        <v>5</v>
      </c>
      <c r="CL99" s="103" t="s">
        <v>1</v>
      </c>
      <c r="CM99" s="103" t="s">
        <v>87</v>
      </c>
    </row>
    <row r="100" spans="1:91" s="7" customFormat="1" ht="16.5" customHeight="1">
      <c r="A100" s="93" t="s">
        <v>81</v>
      </c>
      <c r="B100" s="94"/>
      <c r="C100" s="95"/>
      <c r="D100" s="284" t="s">
        <v>100</v>
      </c>
      <c r="E100" s="284"/>
      <c r="F100" s="284"/>
      <c r="G100" s="284"/>
      <c r="H100" s="284"/>
      <c r="I100" s="96"/>
      <c r="J100" s="284" t="s">
        <v>101</v>
      </c>
      <c r="K100" s="284"/>
      <c r="L100" s="284"/>
      <c r="M100" s="284"/>
      <c r="N100" s="284"/>
      <c r="O100" s="284"/>
      <c r="P100" s="284"/>
      <c r="Q100" s="284"/>
      <c r="R100" s="284"/>
      <c r="S100" s="284"/>
      <c r="T100" s="284"/>
      <c r="U100" s="284"/>
      <c r="V100" s="284"/>
      <c r="W100" s="284"/>
      <c r="X100" s="284"/>
      <c r="Y100" s="284"/>
      <c r="Z100" s="284"/>
      <c r="AA100" s="284"/>
      <c r="AB100" s="284"/>
      <c r="AC100" s="284"/>
      <c r="AD100" s="284"/>
      <c r="AE100" s="284"/>
      <c r="AF100" s="284"/>
      <c r="AG100" s="282">
        <f>'006 - Oprava vnitřních pr...'!J30</f>
        <v>0</v>
      </c>
      <c r="AH100" s="283"/>
      <c r="AI100" s="283"/>
      <c r="AJ100" s="283"/>
      <c r="AK100" s="283"/>
      <c r="AL100" s="283"/>
      <c r="AM100" s="283"/>
      <c r="AN100" s="282">
        <f t="shared" si="0"/>
        <v>0</v>
      </c>
      <c r="AO100" s="283"/>
      <c r="AP100" s="283"/>
      <c r="AQ100" s="97" t="s">
        <v>84</v>
      </c>
      <c r="AR100" s="98"/>
      <c r="AS100" s="99">
        <v>0</v>
      </c>
      <c r="AT100" s="100">
        <f t="shared" si="1"/>
        <v>0</v>
      </c>
      <c r="AU100" s="101">
        <f>'006 - Oprava vnitřních pr...'!P148</f>
        <v>0</v>
      </c>
      <c r="AV100" s="100">
        <f>'006 - Oprava vnitřních pr...'!J33</f>
        <v>0</v>
      </c>
      <c r="AW100" s="100">
        <f>'006 - Oprava vnitřních pr...'!J34</f>
        <v>0</v>
      </c>
      <c r="AX100" s="100">
        <f>'006 - Oprava vnitřních pr...'!J35</f>
        <v>0</v>
      </c>
      <c r="AY100" s="100">
        <f>'006 - Oprava vnitřních pr...'!J36</f>
        <v>0</v>
      </c>
      <c r="AZ100" s="100">
        <f>'006 - Oprava vnitřních pr...'!F33</f>
        <v>0</v>
      </c>
      <c r="BA100" s="100">
        <f>'006 - Oprava vnitřních pr...'!F34</f>
        <v>0</v>
      </c>
      <c r="BB100" s="100">
        <f>'006 - Oprava vnitřních pr...'!F35</f>
        <v>0</v>
      </c>
      <c r="BC100" s="100">
        <f>'006 - Oprava vnitřních pr...'!F36</f>
        <v>0</v>
      </c>
      <c r="BD100" s="102">
        <f>'006 - Oprava vnitřních pr...'!F37</f>
        <v>0</v>
      </c>
      <c r="BT100" s="103" t="s">
        <v>85</v>
      </c>
      <c r="BV100" s="103" t="s">
        <v>79</v>
      </c>
      <c r="BW100" s="103" t="s">
        <v>102</v>
      </c>
      <c r="BX100" s="103" t="s">
        <v>5</v>
      </c>
      <c r="CL100" s="103" t="s">
        <v>1</v>
      </c>
      <c r="CM100" s="103" t="s">
        <v>87</v>
      </c>
    </row>
    <row r="101" spans="1:91" s="7" customFormat="1" ht="16.5" customHeight="1">
      <c r="A101" s="93" t="s">
        <v>81</v>
      </c>
      <c r="B101" s="94"/>
      <c r="C101" s="95"/>
      <c r="D101" s="284" t="s">
        <v>103</v>
      </c>
      <c r="E101" s="284"/>
      <c r="F101" s="284"/>
      <c r="G101" s="284"/>
      <c r="H101" s="284"/>
      <c r="I101" s="96"/>
      <c r="J101" s="284" t="s">
        <v>104</v>
      </c>
      <c r="K101" s="284"/>
      <c r="L101" s="284"/>
      <c r="M101" s="284"/>
      <c r="N101" s="284"/>
      <c r="O101" s="284"/>
      <c r="P101" s="284"/>
      <c r="Q101" s="284"/>
      <c r="R101" s="284"/>
      <c r="S101" s="284"/>
      <c r="T101" s="284"/>
      <c r="U101" s="284"/>
      <c r="V101" s="284"/>
      <c r="W101" s="284"/>
      <c r="X101" s="284"/>
      <c r="Y101" s="284"/>
      <c r="Z101" s="284"/>
      <c r="AA101" s="284"/>
      <c r="AB101" s="284"/>
      <c r="AC101" s="284"/>
      <c r="AD101" s="284"/>
      <c r="AE101" s="284"/>
      <c r="AF101" s="284"/>
      <c r="AG101" s="282">
        <f>'007 - Elektroinstalace a ...'!J30</f>
        <v>0</v>
      </c>
      <c r="AH101" s="283"/>
      <c r="AI101" s="283"/>
      <c r="AJ101" s="283"/>
      <c r="AK101" s="283"/>
      <c r="AL101" s="283"/>
      <c r="AM101" s="283"/>
      <c r="AN101" s="282">
        <f t="shared" si="0"/>
        <v>0</v>
      </c>
      <c r="AO101" s="283"/>
      <c r="AP101" s="283"/>
      <c r="AQ101" s="97" t="s">
        <v>84</v>
      </c>
      <c r="AR101" s="98"/>
      <c r="AS101" s="99">
        <v>0</v>
      </c>
      <c r="AT101" s="100">
        <f t="shared" si="1"/>
        <v>0</v>
      </c>
      <c r="AU101" s="101">
        <f>'007 - Elektroinstalace a ...'!P153</f>
        <v>0</v>
      </c>
      <c r="AV101" s="100">
        <f>'007 - Elektroinstalace a ...'!J33</f>
        <v>0</v>
      </c>
      <c r="AW101" s="100">
        <f>'007 - Elektroinstalace a ...'!J34</f>
        <v>0</v>
      </c>
      <c r="AX101" s="100">
        <f>'007 - Elektroinstalace a ...'!J35</f>
        <v>0</v>
      </c>
      <c r="AY101" s="100">
        <f>'007 - Elektroinstalace a ...'!J36</f>
        <v>0</v>
      </c>
      <c r="AZ101" s="100">
        <f>'007 - Elektroinstalace a ...'!F33</f>
        <v>0</v>
      </c>
      <c r="BA101" s="100">
        <f>'007 - Elektroinstalace a ...'!F34</f>
        <v>0</v>
      </c>
      <c r="BB101" s="100">
        <f>'007 - Elektroinstalace a ...'!F35</f>
        <v>0</v>
      </c>
      <c r="BC101" s="100">
        <f>'007 - Elektroinstalace a ...'!F36</f>
        <v>0</v>
      </c>
      <c r="BD101" s="102">
        <f>'007 - Elektroinstalace a ...'!F37</f>
        <v>0</v>
      </c>
      <c r="BT101" s="103" t="s">
        <v>85</v>
      </c>
      <c r="BV101" s="103" t="s">
        <v>79</v>
      </c>
      <c r="BW101" s="103" t="s">
        <v>105</v>
      </c>
      <c r="BX101" s="103" t="s">
        <v>5</v>
      </c>
      <c r="CL101" s="103" t="s">
        <v>1</v>
      </c>
      <c r="CM101" s="103" t="s">
        <v>87</v>
      </c>
    </row>
    <row r="102" spans="1:91" s="7" customFormat="1" ht="16.5" customHeight="1">
      <c r="A102" s="93" t="s">
        <v>81</v>
      </c>
      <c r="B102" s="94"/>
      <c r="C102" s="95"/>
      <c r="D102" s="284" t="s">
        <v>106</v>
      </c>
      <c r="E102" s="284"/>
      <c r="F102" s="284"/>
      <c r="G102" s="284"/>
      <c r="H102" s="284"/>
      <c r="I102" s="96"/>
      <c r="J102" s="284" t="s">
        <v>107</v>
      </c>
      <c r="K102" s="284"/>
      <c r="L102" s="284"/>
      <c r="M102" s="284"/>
      <c r="N102" s="284"/>
      <c r="O102" s="284"/>
      <c r="P102" s="284"/>
      <c r="Q102" s="284"/>
      <c r="R102" s="284"/>
      <c r="S102" s="284"/>
      <c r="T102" s="284"/>
      <c r="U102" s="284"/>
      <c r="V102" s="284"/>
      <c r="W102" s="284"/>
      <c r="X102" s="284"/>
      <c r="Y102" s="284"/>
      <c r="Z102" s="284"/>
      <c r="AA102" s="284"/>
      <c r="AB102" s="284"/>
      <c r="AC102" s="284"/>
      <c r="AD102" s="284"/>
      <c r="AE102" s="284"/>
      <c r="AF102" s="284"/>
      <c r="AG102" s="282">
        <f>'008 - Vedlejší a ostatní ...'!J30</f>
        <v>0</v>
      </c>
      <c r="AH102" s="283"/>
      <c r="AI102" s="283"/>
      <c r="AJ102" s="283"/>
      <c r="AK102" s="283"/>
      <c r="AL102" s="283"/>
      <c r="AM102" s="283"/>
      <c r="AN102" s="282">
        <f t="shared" si="0"/>
        <v>0</v>
      </c>
      <c r="AO102" s="283"/>
      <c r="AP102" s="283"/>
      <c r="AQ102" s="97" t="s">
        <v>108</v>
      </c>
      <c r="AR102" s="98"/>
      <c r="AS102" s="104">
        <v>0</v>
      </c>
      <c r="AT102" s="105">
        <f t="shared" si="1"/>
        <v>0</v>
      </c>
      <c r="AU102" s="106">
        <f>'008 - Vedlejší a ostatní ...'!P121</f>
        <v>0</v>
      </c>
      <c r="AV102" s="105">
        <f>'008 - Vedlejší a ostatní ...'!J33</f>
        <v>0</v>
      </c>
      <c r="AW102" s="105">
        <f>'008 - Vedlejší a ostatní ...'!J34</f>
        <v>0</v>
      </c>
      <c r="AX102" s="105">
        <f>'008 - Vedlejší a ostatní ...'!J35</f>
        <v>0</v>
      </c>
      <c r="AY102" s="105">
        <f>'008 - Vedlejší a ostatní ...'!J36</f>
        <v>0</v>
      </c>
      <c r="AZ102" s="105">
        <f>'008 - Vedlejší a ostatní ...'!F33</f>
        <v>0</v>
      </c>
      <c r="BA102" s="105">
        <f>'008 - Vedlejší a ostatní ...'!F34</f>
        <v>0</v>
      </c>
      <c r="BB102" s="105">
        <f>'008 - Vedlejší a ostatní ...'!F35</f>
        <v>0</v>
      </c>
      <c r="BC102" s="105">
        <f>'008 - Vedlejší a ostatní ...'!F36</f>
        <v>0</v>
      </c>
      <c r="BD102" s="107">
        <f>'008 - Vedlejší a ostatní ...'!F37</f>
        <v>0</v>
      </c>
      <c r="BT102" s="103" t="s">
        <v>85</v>
      </c>
      <c r="BV102" s="103" t="s">
        <v>79</v>
      </c>
      <c r="BW102" s="103" t="s">
        <v>109</v>
      </c>
      <c r="BX102" s="103" t="s">
        <v>5</v>
      </c>
      <c r="CL102" s="103" t="s">
        <v>1</v>
      </c>
      <c r="CM102" s="103" t="s">
        <v>87</v>
      </c>
    </row>
    <row r="103" spans="1:91" s="2" customFormat="1" ht="30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  <c r="AI103" s="36"/>
      <c r="AJ103" s="36"/>
      <c r="AK103" s="36"/>
      <c r="AL103" s="36"/>
      <c r="AM103" s="36"/>
      <c r="AN103" s="36"/>
      <c r="AO103" s="36"/>
      <c r="AP103" s="36"/>
      <c r="AQ103" s="36"/>
      <c r="AR103" s="39"/>
      <c r="AS103" s="34"/>
      <c r="AT103" s="34"/>
      <c r="AU103" s="34"/>
      <c r="AV103" s="34"/>
      <c r="AW103" s="34"/>
      <c r="AX103" s="34"/>
      <c r="AY103" s="34"/>
      <c r="AZ103" s="34"/>
      <c r="BA103" s="34"/>
      <c r="BB103" s="34"/>
      <c r="BC103" s="34"/>
      <c r="BD103" s="34"/>
      <c r="BE103" s="34"/>
    </row>
    <row r="104" spans="1:91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  <c r="W104" s="55"/>
      <c r="X104" s="55"/>
      <c r="Y104" s="55"/>
      <c r="Z104" s="55"/>
      <c r="AA104" s="55"/>
      <c r="AB104" s="55"/>
      <c r="AC104" s="55"/>
      <c r="AD104" s="55"/>
      <c r="AE104" s="55"/>
      <c r="AF104" s="55"/>
      <c r="AG104" s="55"/>
      <c r="AH104" s="55"/>
      <c r="AI104" s="55"/>
      <c r="AJ104" s="55"/>
      <c r="AK104" s="55"/>
      <c r="AL104" s="55"/>
      <c r="AM104" s="55"/>
      <c r="AN104" s="55"/>
      <c r="AO104" s="55"/>
      <c r="AP104" s="55"/>
      <c r="AQ104" s="55"/>
      <c r="AR104" s="39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</row>
  </sheetData>
  <sheetProtection algorithmName="SHA-512" hashValue="9AbJOvnt1zun6aInQrBHHAK3R4I2ZcIzqDam9/wd/BssXn4BggSBq3r9QtHxZAILYFSe21iMzVjcMBbJnwEKyg==" saltValue="ge0rxxgNOQBJuFacQipLvA==" spinCount="100000" sheet="1" objects="1" scenarios="1" formatColumns="0" formatRows="0"/>
  <mergeCells count="70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D99:H99"/>
    <mergeCell ref="J99:AF99"/>
    <mergeCell ref="J96:AF96"/>
    <mergeCell ref="D96:H96"/>
    <mergeCell ref="AG96:AM96"/>
    <mergeCell ref="D97:H97"/>
    <mergeCell ref="J97:AF97"/>
    <mergeCell ref="AG97:AM97"/>
    <mergeCell ref="D102:H102"/>
    <mergeCell ref="J102:AF102"/>
    <mergeCell ref="AG94:AM94"/>
    <mergeCell ref="AN94:AP94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K30:AO30"/>
    <mergeCell ref="L30:P30"/>
    <mergeCell ref="W30:AE30"/>
    <mergeCell ref="L31:P31"/>
    <mergeCell ref="AN102:AP102"/>
    <mergeCell ref="AG102:AM102"/>
    <mergeCell ref="AN99:AP99"/>
    <mergeCell ref="AG99:AM99"/>
    <mergeCell ref="AN96:AP96"/>
    <mergeCell ref="AN97:AP97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001 - Oprava střechy VB'!C2" display="/"/>
    <hyperlink ref="A96" location="'002 - Oprava přístřešku'!C2" display="/"/>
    <hyperlink ref="A97" location="'003 - Oprava vnějšího pláště'!C2" display="/"/>
    <hyperlink ref="A98" location="'004 - Oprava zpevněných p...'!C2" display="/"/>
    <hyperlink ref="A99" location="'005 - Oprava veřejných WC'!C2" display="/"/>
    <hyperlink ref="A100" location="'006 - Oprava vnitřních pr...'!C2" display="/"/>
    <hyperlink ref="A101" location="'007 - Elektroinstalace a ...'!C2" display="/"/>
    <hyperlink ref="A102" location="'008 - Vedlejší a ostatn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00"/>
  <sheetViews>
    <sheetView showGridLines="0" workbookViewId="0">
      <selection activeCell="E24" sqref="E2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1">
        <v>6</v>
      </c>
    </row>
    <row r="2" spans="1:46" s="1" customFormat="1" ht="36.950000000000003" customHeight="1"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AT2" s="17" t="s">
        <v>86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87</v>
      </c>
    </row>
    <row r="4" spans="1:46" s="1" customFormat="1" ht="24.95" customHeight="1">
      <c r="B4" s="20"/>
      <c r="D4" s="110" t="s">
        <v>110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06" t="str">
        <f>'Rekapitulace zakázky'!K6</f>
        <v>Velim ON - oprava</v>
      </c>
      <c r="F7" s="307"/>
      <c r="G7" s="307"/>
      <c r="H7" s="307"/>
      <c r="L7" s="20"/>
    </row>
    <row r="8" spans="1:46" s="2" customFormat="1" ht="12" customHeight="1">
      <c r="A8" s="34"/>
      <c r="B8" s="39"/>
      <c r="C8" s="34"/>
      <c r="D8" s="112" t="s">
        <v>111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8" t="s">
        <v>112</v>
      </c>
      <c r="F9" s="309"/>
      <c r="G9" s="309"/>
      <c r="H9" s="30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zakázky'!AN8</f>
        <v>22. 2. 2021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0" t="str">
        <f>'Rekapitulace zakázky'!E14</f>
        <v>Vyplň údaj</v>
      </c>
      <c r="F18" s="311"/>
      <c r="G18" s="311"/>
      <c r="H18" s="311"/>
      <c r="I18" s="112" t="s">
        <v>28</v>
      </c>
      <c r="J18" s="30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zakázky'!E17="","",'Rekapitulace zakázky'!E17)</f>
        <v xml:space="preserve"> </v>
      </c>
      <c r="F21" s="34"/>
      <c r="G21" s="34"/>
      <c r="H21" s="34"/>
      <c r="I21" s="112" t="s">
        <v>28</v>
      </c>
      <c r="J21" s="11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35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/>
      <c r="F24" s="34"/>
      <c r="G24" s="34"/>
      <c r="H24" s="34"/>
      <c r="I24" s="112" t="s">
        <v>28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12" t="s">
        <v>1</v>
      </c>
      <c r="F27" s="312"/>
      <c r="G27" s="312"/>
      <c r="H27" s="312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ROUND(J128,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ROUND((SUM(BE128:BE299)),  2)</f>
        <v>0</v>
      </c>
      <c r="G33" s="34"/>
      <c r="H33" s="34"/>
      <c r="I33" s="124">
        <v>0.21</v>
      </c>
      <c r="J33" s="123">
        <f>ROUND(((SUM(BE128:BE299))*I33),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ROUND((SUM(BF128:BF299)),  2)</f>
        <v>0</v>
      </c>
      <c r="G34" s="34"/>
      <c r="H34" s="34"/>
      <c r="I34" s="124">
        <v>0.15</v>
      </c>
      <c r="J34" s="123">
        <f>ROUND(((SUM(BF128:BF299))*I34),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ROUND((SUM(BG128:BG299)),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ROUND((SUM(BH128:BH299)),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ROUND((SUM(BI128:BI299)),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50</v>
      </c>
      <c r="E50" s="133"/>
      <c r="F50" s="133"/>
      <c r="G50" s="132" t="s">
        <v>51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52</v>
      </c>
      <c r="E61" s="135"/>
      <c r="F61" s="136" t="s">
        <v>53</v>
      </c>
      <c r="G61" s="134" t="s">
        <v>52</v>
      </c>
      <c r="H61" s="135"/>
      <c r="I61" s="135"/>
      <c r="J61" s="137" t="s">
        <v>53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54</v>
      </c>
      <c r="E65" s="138"/>
      <c r="F65" s="138"/>
      <c r="G65" s="132" t="s">
        <v>55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52</v>
      </c>
      <c r="E76" s="135"/>
      <c r="F76" s="136" t="s">
        <v>53</v>
      </c>
      <c r="G76" s="134" t="s">
        <v>52</v>
      </c>
      <c r="H76" s="135"/>
      <c r="I76" s="135"/>
      <c r="J76" s="137" t="s">
        <v>53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113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4" t="str">
        <f>E7</f>
        <v>Velim ON - oprava</v>
      </c>
      <c r="F85" s="305"/>
      <c r="G85" s="305"/>
      <c r="H85" s="30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111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92" t="str">
        <f>E9</f>
        <v>001 - Oprava střechy VB</v>
      </c>
      <c r="F87" s="303"/>
      <c r="G87" s="303"/>
      <c r="H87" s="30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žst. Velim</v>
      </c>
      <c r="G89" s="36"/>
      <c r="H89" s="36"/>
      <c r="I89" s="29" t="s">
        <v>22</v>
      </c>
      <c r="J89" s="66" t="str">
        <f>IF(J12="","",J12)</f>
        <v>22. 2. 2021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>
        <f>E24</f>
        <v>0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114</v>
      </c>
      <c r="D94" s="144"/>
      <c r="E94" s="144"/>
      <c r="F94" s="144"/>
      <c r="G94" s="144"/>
      <c r="H94" s="144"/>
      <c r="I94" s="144"/>
      <c r="J94" s="145" t="s">
        <v>115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116</v>
      </c>
      <c r="D96" s="36"/>
      <c r="E96" s="36"/>
      <c r="F96" s="36"/>
      <c r="G96" s="36"/>
      <c r="H96" s="36"/>
      <c r="I96" s="36"/>
      <c r="J96" s="84">
        <f>J128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117</v>
      </c>
    </row>
    <row r="97" spans="1:31" s="9" customFormat="1" ht="24.95" customHeight="1">
      <c r="B97" s="147"/>
      <c r="C97" s="148"/>
      <c r="D97" s="149" t="s">
        <v>118</v>
      </c>
      <c r="E97" s="150"/>
      <c r="F97" s="150"/>
      <c r="G97" s="150"/>
      <c r="H97" s="150"/>
      <c r="I97" s="150"/>
      <c r="J97" s="151">
        <f>J129</f>
        <v>0</v>
      </c>
      <c r="K97" s="148"/>
      <c r="L97" s="152"/>
    </row>
    <row r="98" spans="1:31" s="9" customFormat="1" ht="24.95" customHeight="1">
      <c r="B98" s="147"/>
      <c r="C98" s="148"/>
      <c r="D98" s="149" t="s">
        <v>119</v>
      </c>
      <c r="E98" s="150"/>
      <c r="F98" s="150"/>
      <c r="G98" s="150"/>
      <c r="H98" s="150"/>
      <c r="I98" s="150"/>
      <c r="J98" s="151">
        <f>J132</f>
        <v>0</v>
      </c>
      <c r="K98" s="148"/>
      <c r="L98" s="152"/>
    </row>
    <row r="99" spans="1:31" s="10" customFormat="1" ht="19.899999999999999" customHeight="1">
      <c r="B99" s="153"/>
      <c r="C99" s="154"/>
      <c r="D99" s="155" t="s">
        <v>120</v>
      </c>
      <c r="E99" s="156"/>
      <c r="F99" s="156"/>
      <c r="G99" s="156"/>
      <c r="H99" s="156"/>
      <c r="I99" s="156"/>
      <c r="J99" s="157">
        <f>J133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121</v>
      </c>
      <c r="E100" s="156"/>
      <c r="F100" s="156"/>
      <c r="G100" s="156"/>
      <c r="H100" s="156"/>
      <c r="I100" s="156"/>
      <c r="J100" s="157">
        <f>J135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122</v>
      </c>
      <c r="E101" s="156"/>
      <c r="F101" s="156"/>
      <c r="G101" s="156"/>
      <c r="H101" s="156"/>
      <c r="I101" s="156"/>
      <c r="J101" s="157">
        <f>J144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123</v>
      </c>
      <c r="E102" s="156"/>
      <c r="F102" s="156"/>
      <c r="G102" s="156"/>
      <c r="H102" s="156"/>
      <c r="I102" s="156"/>
      <c r="J102" s="157">
        <f>J154</f>
        <v>0</v>
      </c>
      <c r="K102" s="154"/>
      <c r="L102" s="158"/>
    </row>
    <row r="103" spans="1:31" s="9" customFormat="1" ht="24.95" customHeight="1">
      <c r="B103" s="147"/>
      <c r="C103" s="148"/>
      <c r="D103" s="149" t="s">
        <v>124</v>
      </c>
      <c r="E103" s="150"/>
      <c r="F103" s="150"/>
      <c r="G103" s="150"/>
      <c r="H103" s="150"/>
      <c r="I103" s="150"/>
      <c r="J103" s="151">
        <f>J156</f>
        <v>0</v>
      </c>
      <c r="K103" s="148"/>
      <c r="L103" s="152"/>
    </row>
    <row r="104" spans="1:31" s="10" customFormat="1" ht="19.899999999999999" customHeight="1">
      <c r="B104" s="153"/>
      <c r="C104" s="154"/>
      <c r="D104" s="155" t="s">
        <v>125</v>
      </c>
      <c r="E104" s="156"/>
      <c r="F104" s="156"/>
      <c r="G104" s="156"/>
      <c r="H104" s="156"/>
      <c r="I104" s="156"/>
      <c r="J104" s="157">
        <f>J157</f>
        <v>0</v>
      </c>
      <c r="K104" s="154"/>
      <c r="L104" s="158"/>
    </row>
    <row r="105" spans="1:31" s="10" customFormat="1" ht="19.899999999999999" customHeight="1">
      <c r="B105" s="153"/>
      <c r="C105" s="154"/>
      <c r="D105" s="155" t="s">
        <v>126</v>
      </c>
      <c r="E105" s="156"/>
      <c r="F105" s="156"/>
      <c r="G105" s="156"/>
      <c r="H105" s="156"/>
      <c r="I105" s="156"/>
      <c r="J105" s="157">
        <f>J161</f>
        <v>0</v>
      </c>
      <c r="K105" s="154"/>
      <c r="L105" s="158"/>
    </row>
    <row r="106" spans="1:31" s="10" customFormat="1" ht="19.899999999999999" customHeight="1">
      <c r="B106" s="153"/>
      <c r="C106" s="154"/>
      <c r="D106" s="155" t="s">
        <v>127</v>
      </c>
      <c r="E106" s="156"/>
      <c r="F106" s="156"/>
      <c r="G106" s="156"/>
      <c r="H106" s="156"/>
      <c r="I106" s="156"/>
      <c r="J106" s="157">
        <f>J207</f>
        <v>0</v>
      </c>
      <c r="K106" s="154"/>
      <c r="L106" s="158"/>
    </row>
    <row r="107" spans="1:31" s="10" customFormat="1" ht="19.899999999999999" customHeight="1">
      <c r="B107" s="153"/>
      <c r="C107" s="154"/>
      <c r="D107" s="155" t="s">
        <v>128</v>
      </c>
      <c r="E107" s="156"/>
      <c r="F107" s="156"/>
      <c r="G107" s="156"/>
      <c r="H107" s="156"/>
      <c r="I107" s="156"/>
      <c r="J107" s="157">
        <f>J289</f>
        <v>0</v>
      </c>
      <c r="K107" s="154"/>
      <c r="L107" s="158"/>
    </row>
    <row r="108" spans="1:31" s="10" customFormat="1" ht="19.899999999999999" customHeight="1">
      <c r="B108" s="153"/>
      <c r="C108" s="154"/>
      <c r="D108" s="155" t="s">
        <v>129</v>
      </c>
      <c r="E108" s="156"/>
      <c r="F108" s="156"/>
      <c r="G108" s="156"/>
      <c r="H108" s="156"/>
      <c r="I108" s="156"/>
      <c r="J108" s="157">
        <f>J296</f>
        <v>0</v>
      </c>
      <c r="K108" s="154"/>
      <c r="L108" s="158"/>
    </row>
    <row r="109" spans="1:31" s="2" customFormat="1" ht="21.7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54"/>
      <c r="C110" s="55"/>
      <c r="D110" s="55"/>
      <c r="E110" s="55"/>
      <c r="F110" s="55"/>
      <c r="G110" s="55"/>
      <c r="H110" s="55"/>
      <c r="I110" s="55"/>
      <c r="J110" s="55"/>
      <c r="K110" s="55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4" spans="1:63" s="2" customFormat="1" ht="6.95" customHeight="1">
      <c r="A114" s="34"/>
      <c r="B114" s="56"/>
      <c r="C114" s="57"/>
      <c r="D114" s="57"/>
      <c r="E114" s="57"/>
      <c r="F114" s="57"/>
      <c r="G114" s="57"/>
      <c r="H114" s="57"/>
      <c r="I114" s="57"/>
      <c r="J114" s="57"/>
      <c r="K114" s="57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24.95" customHeight="1">
      <c r="A115" s="34"/>
      <c r="B115" s="35"/>
      <c r="C115" s="23" t="s">
        <v>130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16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304" t="str">
        <f>E7</f>
        <v>Velim ON - oprava</v>
      </c>
      <c r="F118" s="305"/>
      <c r="G118" s="305"/>
      <c r="H118" s="305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2" customHeight="1">
      <c r="A119" s="34"/>
      <c r="B119" s="35"/>
      <c r="C119" s="29" t="s">
        <v>111</v>
      </c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6.5" customHeight="1">
      <c r="A120" s="34"/>
      <c r="B120" s="35"/>
      <c r="C120" s="36"/>
      <c r="D120" s="36"/>
      <c r="E120" s="292" t="str">
        <f>E9</f>
        <v>001 - Oprava střechy VB</v>
      </c>
      <c r="F120" s="303"/>
      <c r="G120" s="303"/>
      <c r="H120" s="303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2" customHeight="1">
      <c r="A122" s="34"/>
      <c r="B122" s="35"/>
      <c r="C122" s="29" t="s">
        <v>20</v>
      </c>
      <c r="D122" s="36"/>
      <c r="E122" s="36"/>
      <c r="F122" s="27" t="str">
        <f>F12</f>
        <v>žst. Velim</v>
      </c>
      <c r="G122" s="36"/>
      <c r="H122" s="36"/>
      <c r="I122" s="29" t="s">
        <v>22</v>
      </c>
      <c r="J122" s="66" t="str">
        <f>IF(J12="","",J12)</f>
        <v>22. 2. 2021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6.9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24</v>
      </c>
      <c r="D124" s="36"/>
      <c r="E124" s="36"/>
      <c r="F124" s="27" t="str">
        <f>E15</f>
        <v>Správa železnic, státní organizace</v>
      </c>
      <c r="G124" s="36"/>
      <c r="H124" s="36"/>
      <c r="I124" s="29" t="s">
        <v>32</v>
      </c>
      <c r="J124" s="32" t="str">
        <f>E21</f>
        <v xml:space="preserve"> 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5.2" customHeight="1">
      <c r="A125" s="34"/>
      <c r="B125" s="35"/>
      <c r="C125" s="29" t="s">
        <v>30</v>
      </c>
      <c r="D125" s="36"/>
      <c r="E125" s="36"/>
      <c r="F125" s="27" t="str">
        <f>IF(E18="","",E18)</f>
        <v>Vyplň údaj</v>
      </c>
      <c r="G125" s="36"/>
      <c r="H125" s="36"/>
      <c r="I125" s="29" t="s">
        <v>35</v>
      </c>
      <c r="J125" s="32">
        <f>E24</f>
        <v>0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2" customFormat="1" ht="10.3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63" s="11" customFormat="1" ht="29.25" customHeight="1">
      <c r="A127" s="159"/>
      <c r="B127" s="160"/>
      <c r="C127" s="161" t="s">
        <v>131</v>
      </c>
      <c r="D127" s="162" t="s">
        <v>62</v>
      </c>
      <c r="E127" s="162" t="s">
        <v>58</v>
      </c>
      <c r="F127" s="162" t="s">
        <v>59</v>
      </c>
      <c r="G127" s="162" t="s">
        <v>132</v>
      </c>
      <c r="H127" s="162" t="s">
        <v>133</v>
      </c>
      <c r="I127" s="162" t="s">
        <v>134</v>
      </c>
      <c r="J127" s="163" t="s">
        <v>115</v>
      </c>
      <c r="K127" s="164" t="s">
        <v>135</v>
      </c>
      <c r="L127" s="165"/>
      <c r="M127" s="75" t="s">
        <v>1</v>
      </c>
      <c r="N127" s="76" t="s">
        <v>41</v>
      </c>
      <c r="O127" s="76" t="s">
        <v>136</v>
      </c>
      <c r="P127" s="76" t="s">
        <v>137</v>
      </c>
      <c r="Q127" s="76" t="s">
        <v>138</v>
      </c>
      <c r="R127" s="76" t="s">
        <v>139</v>
      </c>
      <c r="S127" s="76" t="s">
        <v>140</v>
      </c>
      <c r="T127" s="77" t="s">
        <v>141</v>
      </c>
      <c r="U127" s="159"/>
      <c r="V127" s="159"/>
      <c r="W127" s="159"/>
      <c r="X127" s="159"/>
      <c r="Y127" s="159"/>
      <c r="Z127" s="159"/>
      <c r="AA127" s="159"/>
      <c r="AB127" s="159"/>
      <c r="AC127" s="159"/>
      <c r="AD127" s="159"/>
      <c r="AE127" s="159"/>
    </row>
    <row r="128" spans="1:63" s="2" customFormat="1" ht="22.9" customHeight="1">
      <c r="A128" s="34"/>
      <c r="B128" s="35"/>
      <c r="C128" s="82" t="s">
        <v>142</v>
      </c>
      <c r="D128" s="36"/>
      <c r="E128" s="36"/>
      <c r="F128" s="36"/>
      <c r="G128" s="36"/>
      <c r="H128" s="36"/>
      <c r="I128" s="36"/>
      <c r="J128" s="166">
        <f>BK128</f>
        <v>0</v>
      </c>
      <c r="K128" s="36"/>
      <c r="L128" s="39"/>
      <c r="M128" s="78"/>
      <c r="N128" s="167"/>
      <c r="O128" s="79"/>
      <c r="P128" s="168">
        <f>P129+P132+P156</f>
        <v>0</v>
      </c>
      <c r="Q128" s="79"/>
      <c r="R128" s="168">
        <f>R129+R132+R156</f>
        <v>26.122551070000007</v>
      </c>
      <c r="S128" s="79"/>
      <c r="T128" s="169">
        <f>T129+T132+T156</f>
        <v>29.664134000000004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76</v>
      </c>
      <c r="AU128" s="17" t="s">
        <v>117</v>
      </c>
      <c r="BK128" s="170">
        <f>BK129+BK132+BK156</f>
        <v>0</v>
      </c>
    </row>
    <row r="129" spans="1:65" s="12" customFormat="1" ht="25.9" customHeight="1">
      <c r="B129" s="171"/>
      <c r="C129" s="172"/>
      <c r="D129" s="173" t="s">
        <v>76</v>
      </c>
      <c r="E129" s="174" t="s">
        <v>143</v>
      </c>
      <c r="F129" s="174" t="s">
        <v>144</v>
      </c>
      <c r="G129" s="172"/>
      <c r="H129" s="172"/>
      <c r="I129" s="175"/>
      <c r="J129" s="176">
        <f>BK129</f>
        <v>0</v>
      </c>
      <c r="K129" s="172"/>
      <c r="L129" s="177"/>
      <c r="M129" s="178"/>
      <c r="N129" s="179"/>
      <c r="O129" s="179"/>
      <c r="P129" s="180">
        <f>SUM(P130:P131)</f>
        <v>0</v>
      </c>
      <c r="Q129" s="179"/>
      <c r="R129" s="180">
        <f>SUM(R130:R131)</f>
        <v>0</v>
      </c>
      <c r="S129" s="179"/>
      <c r="T129" s="181">
        <f>SUM(T130:T131)</f>
        <v>0</v>
      </c>
      <c r="AR129" s="182" t="s">
        <v>145</v>
      </c>
      <c r="AT129" s="183" t="s">
        <v>76</v>
      </c>
      <c r="AU129" s="183" t="s">
        <v>77</v>
      </c>
      <c r="AY129" s="182" t="s">
        <v>146</v>
      </c>
      <c r="BK129" s="184">
        <f>SUM(BK130:BK131)</f>
        <v>0</v>
      </c>
    </row>
    <row r="130" spans="1:65" s="2" customFormat="1" ht="16.5" customHeight="1">
      <c r="A130" s="34"/>
      <c r="B130" s="35"/>
      <c r="C130" s="185" t="s">
        <v>85</v>
      </c>
      <c r="D130" s="185" t="s">
        <v>147</v>
      </c>
      <c r="E130" s="186" t="s">
        <v>148</v>
      </c>
      <c r="F130" s="187" t="s">
        <v>144</v>
      </c>
      <c r="G130" s="188" t="s">
        <v>1</v>
      </c>
      <c r="H130" s="189">
        <v>0</v>
      </c>
      <c r="I130" s="190"/>
      <c r="J130" s="191">
        <f>ROUND(I130*H130,2)</f>
        <v>0</v>
      </c>
      <c r="K130" s="192"/>
      <c r="L130" s="39"/>
      <c r="M130" s="193" t="s">
        <v>1</v>
      </c>
      <c r="N130" s="194" t="s">
        <v>42</v>
      </c>
      <c r="O130" s="71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149</v>
      </c>
      <c r="AT130" s="197" t="s">
        <v>147</v>
      </c>
      <c r="AU130" s="197" t="s">
        <v>85</v>
      </c>
      <c r="AY130" s="17" t="s">
        <v>146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7" t="s">
        <v>85</v>
      </c>
      <c r="BK130" s="198">
        <f>ROUND(I130*H130,2)</f>
        <v>0</v>
      </c>
      <c r="BL130" s="17" t="s">
        <v>149</v>
      </c>
      <c r="BM130" s="197" t="s">
        <v>150</v>
      </c>
    </row>
    <row r="131" spans="1:65" s="2" customFormat="1" ht="146.25">
      <c r="A131" s="34"/>
      <c r="B131" s="35"/>
      <c r="C131" s="36"/>
      <c r="D131" s="199" t="s">
        <v>151</v>
      </c>
      <c r="E131" s="36"/>
      <c r="F131" s="200" t="s">
        <v>152</v>
      </c>
      <c r="G131" s="36"/>
      <c r="H131" s="36"/>
      <c r="I131" s="201"/>
      <c r="J131" s="36"/>
      <c r="K131" s="36"/>
      <c r="L131" s="39"/>
      <c r="M131" s="202"/>
      <c r="N131" s="203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151</v>
      </c>
      <c r="AU131" s="17" t="s">
        <v>85</v>
      </c>
    </row>
    <row r="132" spans="1:65" s="12" customFormat="1" ht="25.9" customHeight="1">
      <c r="B132" s="171"/>
      <c r="C132" s="172"/>
      <c r="D132" s="173" t="s">
        <v>76</v>
      </c>
      <c r="E132" s="174" t="s">
        <v>153</v>
      </c>
      <c r="F132" s="174" t="s">
        <v>154</v>
      </c>
      <c r="G132" s="172"/>
      <c r="H132" s="172"/>
      <c r="I132" s="175"/>
      <c r="J132" s="176">
        <f>BK132</f>
        <v>0</v>
      </c>
      <c r="K132" s="172"/>
      <c r="L132" s="177"/>
      <c r="M132" s="178"/>
      <c r="N132" s="179"/>
      <c r="O132" s="179"/>
      <c r="P132" s="180">
        <f>P133+P135+P144+P154</f>
        <v>0</v>
      </c>
      <c r="Q132" s="179"/>
      <c r="R132" s="180">
        <f>R133+R135+R144+R154</f>
        <v>0.25795000000000001</v>
      </c>
      <c r="S132" s="179"/>
      <c r="T132" s="181">
        <f>T133+T135+T144+T154</f>
        <v>1.3081400000000001</v>
      </c>
      <c r="AR132" s="182" t="s">
        <v>85</v>
      </c>
      <c r="AT132" s="183" t="s">
        <v>76</v>
      </c>
      <c r="AU132" s="183" t="s">
        <v>77</v>
      </c>
      <c r="AY132" s="182" t="s">
        <v>146</v>
      </c>
      <c r="BK132" s="184">
        <f>BK133+BK135+BK144+BK154</f>
        <v>0</v>
      </c>
    </row>
    <row r="133" spans="1:65" s="12" customFormat="1" ht="22.9" customHeight="1">
      <c r="B133" s="171"/>
      <c r="C133" s="172"/>
      <c r="D133" s="173" t="s">
        <v>76</v>
      </c>
      <c r="E133" s="204" t="s">
        <v>155</v>
      </c>
      <c r="F133" s="204" t="s">
        <v>156</v>
      </c>
      <c r="G133" s="172"/>
      <c r="H133" s="172"/>
      <c r="I133" s="175"/>
      <c r="J133" s="205">
        <f>BK133</f>
        <v>0</v>
      </c>
      <c r="K133" s="172"/>
      <c r="L133" s="177"/>
      <c r="M133" s="178"/>
      <c r="N133" s="179"/>
      <c r="O133" s="179"/>
      <c r="P133" s="180">
        <f>P134</f>
        <v>0</v>
      </c>
      <c r="Q133" s="179"/>
      <c r="R133" s="180">
        <f>R134</f>
        <v>0.25795000000000001</v>
      </c>
      <c r="S133" s="179"/>
      <c r="T133" s="181">
        <f>T134</f>
        <v>0</v>
      </c>
      <c r="AR133" s="182" t="s">
        <v>85</v>
      </c>
      <c r="AT133" s="183" t="s">
        <v>76</v>
      </c>
      <c r="AU133" s="183" t="s">
        <v>85</v>
      </c>
      <c r="AY133" s="182" t="s">
        <v>146</v>
      </c>
      <c r="BK133" s="184">
        <f>BK134</f>
        <v>0</v>
      </c>
    </row>
    <row r="134" spans="1:65" s="2" customFormat="1" ht="21.75" customHeight="1">
      <c r="A134" s="34"/>
      <c r="B134" s="35"/>
      <c r="C134" s="185" t="s">
        <v>87</v>
      </c>
      <c r="D134" s="185" t="s">
        <v>147</v>
      </c>
      <c r="E134" s="186" t="s">
        <v>157</v>
      </c>
      <c r="F134" s="187" t="s">
        <v>158</v>
      </c>
      <c r="G134" s="188" t="s">
        <v>159</v>
      </c>
      <c r="H134" s="189">
        <v>1</v>
      </c>
      <c r="I134" s="190"/>
      <c r="J134" s="191">
        <f>ROUND(I134*H134,2)</f>
        <v>0</v>
      </c>
      <c r="K134" s="192"/>
      <c r="L134" s="39"/>
      <c r="M134" s="193" t="s">
        <v>1</v>
      </c>
      <c r="N134" s="194" t="s">
        <v>42</v>
      </c>
      <c r="O134" s="71"/>
      <c r="P134" s="195">
        <f>O134*H134</f>
        <v>0</v>
      </c>
      <c r="Q134" s="195">
        <v>0.25795000000000001</v>
      </c>
      <c r="R134" s="195">
        <f>Q134*H134</f>
        <v>0.25795000000000001</v>
      </c>
      <c r="S134" s="195">
        <v>0</v>
      </c>
      <c r="T134" s="19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145</v>
      </c>
      <c r="AT134" s="197" t="s">
        <v>147</v>
      </c>
      <c r="AU134" s="197" t="s">
        <v>87</v>
      </c>
      <c r="AY134" s="17" t="s">
        <v>146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7" t="s">
        <v>85</v>
      </c>
      <c r="BK134" s="198">
        <f>ROUND(I134*H134,2)</f>
        <v>0</v>
      </c>
      <c r="BL134" s="17" t="s">
        <v>145</v>
      </c>
      <c r="BM134" s="197" t="s">
        <v>160</v>
      </c>
    </row>
    <row r="135" spans="1:65" s="12" customFormat="1" ht="22.9" customHeight="1">
      <c r="B135" s="171"/>
      <c r="C135" s="172"/>
      <c r="D135" s="173" t="s">
        <v>76</v>
      </c>
      <c r="E135" s="204" t="s">
        <v>161</v>
      </c>
      <c r="F135" s="204" t="s">
        <v>162</v>
      </c>
      <c r="G135" s="172"/>
      <c r="H135" s="172"/>
      <c r="I135" s="175"/>
      <c r="J135" s="205">
        <f>BK135</f>
        <v>0</v>
      </c>
      <c r="K135" s="172"/>
      <c r="L135" s="177"/>
      <c r="M135" s="178"/>
      <c r="N135" s="179"/>
      <c r="O135" s="179"/>
      <c r="P135" s="180">
        <f>SUM(P136:P143)</f>
        <v>0</v>
      </c>
      <c r="Q135" s="179"/>
      <c r="R135" s="180">
        <f>SUM(R136:R143)</f>
        <v>0</v>
      </c>
      <c r="S135" s="179"/>
      <c r="T135" s="181">
        <f>SUM(T136:T143)</f>
        <v>1.3081400000000001</v>
      </c>
      <c r="AR135" s="182" t="s">
        <v>85</v>
      </c>
      <c r="AT135" s="183" t="s">
        <v>76</v>
      </c>
      <c r="AU135" s="183" t="s">
        <v>85</v>
      </c>
      <c r="AY135" s="182" t="s">
        <v>146</v>
      </c>
      <c r="BK135" s="184">
        <f>SUM(BK136:BK143)</f>
        <v>0</v>
      </c>
    </row>
    <row r="136" spans="1:65" s="2" customFormat="1" ht="33" customHeight="1">
      <c r="A136" s="34"/>
      <c r="B136" s="35"/>
      <c r="C136" s="185" t="s">
        <v>155</v>
      </c>
      <c r="D136" s="185" t="s">
        <v>147</v>
      </c>
      <c r="E136" s="186" t="s">
        <v>163</v>
      </c>
      <c r="F136" s="187" t="s">
        <v>164</v>
      </c>
      <c r="G136" s="188" t="s">
        <v>165</v>
      </c>
      <c r="H136" s="189">
        <v>1</v>
      </c>
      <c r="I136" s="190"/>
      <c r="J136" s="191">
        <f>ROUND(I136*H136,2)</f>
        <v>0</v>
      </c>
      <c r="K136" s="192"/>
      <c r="L136" s="39"/>
      <c r="M136" s="193" t="s">
        <v>1</v>
      </c>
      <c r="N136" s="194" t="s">
        <v>42</v>
      </c>
      <c r="O136" s="71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145</v>
      </c>
      <c r="AT136" s="197" t="s">
        <v>147</v>
      </c>
      <c r="AU136" s="197" t="s">
        <v>87</v>
      </c>
      <c r="AY136" s="17" t="s">
        <v>146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7" t="s">
        <v>85</v>
      </c>
      <c r="BK136" s="198">
        <f>ROUND(I136*H136,2)</f>
        <v>0</v>
      </c>
      <c r="BL136" s="17" t="s">
        <v>145</v>
      </c>
      <c r="BM136" s="197" t="s">
        <v>166</v>
      </c>
    </row>
    <row r="137" spans="1:65" s="2" customFormat="1" ht="21.75" customHeight="1">
      <c r="A137" s="34"/>
      <c r="B137" s="35"/>
      <c r="C137" s="185" t="s">
        <v>145</v>
      </c>
      <c r="D137" s="185" t="s">
        <v>147</v>
      </c>
      <c r="E137" s="186" t="s">
        <v>167</v>
      </c>
      <c r="F137" s="187" t="s">
        <v>168</v>
      </c>
      <c r="G137" s="188" t="s">
        <v>169</v>
      </c>
      <c r="H137" s="189">
        <v>1</v>
      </c>
      <c r="I137" s="190"/>
      <c r="J137" s="191">
        <f>ROUND(I137*H137,2)</f>
        <v>0</v>
      </c>
      <c r="K137" s="192"/>
      <c r="L137" s="39"/>
      <c r="M137" s="193" t="s">
        <v>1</v>
      </c>
      <c r="N137" s="194" t="s">
        <v>42</v>
      </c>
      <c r="O137" s="71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145</v>
      </c>
      <c r="AT137" s="197" t="s">
        <v>147</v>
      </c>
      <c r="AU137" s="197" t="s">
        <v>87</v>
      </c>
      <c r="AY137" s="17" t="s">
        <v>146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7" t="s">
        <v>85</v>
      </c>
      <c r="BK137" s="198">
        <f>ROUND(I137*H137,2)</f>
        <v>0</v>
      </c>
      <c r="BL137" s="17" t="s">
        <v>145</v>
      </c>
      <c r="BM137" s="197" t="s">
        <v>170</v>
      </c>
    </row>
    <row r="138" spans="1:65" s="2" customFormat="1" ht="19.5">
      <c r="A138" s="34"/>
      <c r="B138" s="35"/>
      <c r="C138" s="36"/>
      <c r="D138" s="199" t="s">
        <v>151</v>
      </c>
      <c r="E138" s="36"/>
      <c r="F138" s="200" t="s">
        <v>171</v>
      </c>
      <c r="G138" s="36"/>
      <c r="H138" s="36"/>
      <c r="I138" s="201"/>
      <c r="J138" s="36"/>
      <c r="K138" s="36"/>
      <c r="L138" s="39"/>
      <c r="M138" s="202"/>
      <c r="N138" s="203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151</v>
      </c>
      <c r="AU138" s="17" t="s">
        <v>87</v>
      </c>
    </row>
    <row r="139" spans="1:65" s="2" customFormat="1" ht="21.75" customHeight="1">
      <c r="A139" s="34"/>
      <c r="B139" s="35"/>
      <c r="C139" s="185" t="s">
        <v>172</v>
      </c>
      <c r="D139" s="185" t="s">
        <v>147</v>
      </c>
      <c r="E139" s="186" t="s">
        <v>173</v>
      </c>
      <c r="F139" s="187" t="s">
        <v>174</v>
      </c>
      <c r="G139" s="188" t="s">
        <v>169</v>
      </c>
      <c r="H139" s="189">
        <v>0.75</v>
      </c>
      <c r="I139" s="190"/>
      <c r="J139" s="191">
        <f>ROUND(I139*H139,2)</f>
        <v>0</v>
      </c>
      <c r="K139" s="192"/>
      <c r="L139" s="39"/>
      <c r="M139" s="193" t="s">
        <v>1</v>
      </c>
      <c r="N139" s="194" t="s">
        <v>42</v>
      </c>
      <c r="O139" s="71"/>
      <c r="P139" s="195">
        <f>O139*H139</f>
        <v>0</v>
      </c>
      <c r="Q139" s="195">
        <v>0</v>
      </c>
      <c r="R139" s="195">
        <f>Q139*H139</f>
        <v>0</v>
      </c>
      <c r="S139" s="195">
        <v>1.5940000000000001</v>
      </c>
      <c r="T139" s="196">
        <f>S139*H139</f>
        <v>1.1955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145</v>
      </c>
      <c r="AT139" s="197" t="s">
        <v>147</v>
      </c>
      <c r="AU139" s="197" t="s">
        <v>87</v>
      </c>
      <c r="AY139" s="17" t="s">
        <v>146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7" t="s">
        <v>85</v>
      </c>
      <c r="BK139" s="198">
        <f>ROUND(I139*H139,2)</f>
        <v>0</v>
      </c>
      <c r="BL139" s="17" t="s">
        <v>145</v>
      </c>
      <c r="BM139" s="197" t="s">
        <v>175</v>
      </c>
    </row>
    <row r="140" spans="1:65" s="13" customFormat="1">
      <c r="B140" s="206"/>
      <c r="C140" s="207"/>
      <c r="D140" s="199" t="s">
        <v>176</v>
      </c>
      <c r="E140" s="208" t="s">
        <v>1</v>
      </c>
      <c r="F140" s="209" t="s">
        <v>177</v>
      </c>
      <c r="G140" s="207"/>
      <c r="H140" s="210">
        <v>0.75</v>
      </c>
      <c r="I140" s="211"/>
      <c r="J140" s="207"/>
      <c r="K140" s="207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176</v>
      </c>
      <c r="AU140" s="216" t="s">
        <v>87</v>
      </c>
      <c r="AV140" s="13" t="s">
        <v>87</v>
      </c>
      <c r="AW140" s="13" t="s">
        <v>34</v>
      </c>
      <c r="AX140" s="13" t="s">
        <v>85</v>
      </c>
      <c r="AY140" s="216" t="s">
        <v>146</v>
      </c>
    </row>
    <row r="141" spans="1:65" s="2" customFormat="1" ht="16.5" customHeight="1">
      <c r="A141" s="34"/>
      <c r="B141" s="35"/>
      <c r="C141" s="185" t="s">
        <v>178</v>
      </c>
      <c r="D141" s="185" t="s">
        <v>147</v>
      </c>
      <c r="E141" s="186" t="s">
        <v>179</v>
      </c>
      <c r="F141" s="187" t="s">
        <v>180</v>
      </c>
      <c r="G141" s="188" t="s">
        <v>181</v>
      </c>
      <c r="H141" s="189">
        <v>0.64</v>
      </c>
      <c r="I141" s="190"/>
      <c r="J141" s="191">
        <f>ROUND(I141*H141,2)</f>
        <v>0</v>
      </c>
      <c r="K141" s="192"/>
      <c r="L141" s="39"/>
      <c r="M141" s="193" t="s">
        <v>1</v>
      </c>
      <c r="N141" s="194" t="s">
        <v>42</v>
      </c>
      <c r="O141" s="71"/>
      <c r="P141" s="195">
        <f>O141*H141</f>
        <v>0</v>
      </c>
      <c r="Q141" s="195">
        <v>0</v>
      </c>
      <c r="R141" s="195">
        <f>Q141*H141</f>
        <v>0</v>
      </c>
      <c r="S141" s="195">
        <v>0.17599999999999999</v>
      </c>
      <c r="T141" s="196">
        <f>S141*H141</f>
        <v>0.11263999999999999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145</v>
      </c>
      <c r="AT141" s="197" t="s">
        <v>147</v>
      </c>
      <c r="AU141" s="197" t="s">
        <v>87</v>
      </c>
      <c r="AY141" s="17" t="s">
        <v>146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7" t="s">
        <v>85</v>
      </c>
      <c r="BK141" s="198">
        <f>ROUND(I141*H141,2)</f>
        <v>0</v>
      </c>
      <c r="BL141" s="17" t="s">
        <v>145</v>
      </c>
      <c r="BM141" s="197" t="s">
        <v>182</v>
      </c>
    </row>
    <row r="142" spans="1:65" s="13" customFormat="1">
      <c r="B142" s="206"/>
      <c r="C142" s="207"/>
      <c r="D142" s="199" t="s">
        <v>176</v>
      </c>
      <c r="E142" s="208" t="s">
        <v>1</v>
      </c>
      <c r="F142" s="209" t="s">
        <v>183</v>
      </c>
      <c r="G142" s="207"/>
      <c r="H142" s="210">
        <v>0.64</v>
      </c>
      <c r="I142" s="211"/>
      <c r="J142" s="207"/>
      <c r="K142" s="207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176</v>
      </c>
      <c r="AU142" s="216" t="s">
        <v>87</v>
      </c>
      <c r="AV142" s="13" t="s">
        <v>87</v>
      </c>
      <c r="AW142" s="13" t="s">
        <v>34</v>
      </c>
      <c r="AX142" s="13" t="s">
        <v>85</v>
      </c>
      <c r="AY142" s="216" t="s">
        <v>146</v>
      </c>
    </row>
    <row r="143" spans="1:65" s="2" customFormat="1" ht="33" customHeight="1">
      <c r="A143" s="34"/>
      <c r="B143" s="35"/>
      <c r="C143" s="185" t="s">
        <v>184</v>
      </c>
      <c r="D143" s="185" t="s">
        <v>147</v>
      </c>
      <c r="E143" s="186" t="s">
        <v>185</v>
      </c>
      <c r="F143" s="187" t="s">
        <v>186</v>
      </c>
      <c r="G143" s="188" t="s">
        <v>187</v>
      </c>
      <c r="H143" s="189">
        <v>1</v>
      </c>
      <c r="I143" s="190"/>
      <c r="J143" s="191">
        <f>ROUND(I143*H143,2)</f>
        <v>0</v>
      </c>
      <c r="K143" s="192"/>
      <c r="L143" s="39"/>
      <c r="M143" s="193" t="s">
        <v>1</v>
      </c>
      <c r="N143" s="194" t="s">
        <v>42</v>
      </c>
      <c r="O143" s="71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188</v>
      </c>
      <c r="AT143" s="197" t="s">
        <v>147</v>
      </c>
      <c r="AU143" s="197" t="s">
        <v>87</v>
      </c>
      <c r="AY143" s="17" t="s">
        <v>146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7" t="s">
        <v>85</v>
      </c>
      <c r="BK143" s="198">
        <f>ROUND(I143*H143,2)</f>
        <v>0</v>
      </c>
      <c r="BL143" s="17" t="s">
        <v>188</v>
      </c>
      <c r="BM143" s="197" t="s">
        <v>189</v>
      </c>
    </row>
    <row r="144" spans="1:65" s="12" customFormat="1" ht="22.9" customHeight="1">
      <c r="B144" s="171"/>
      <c r="C144" s="172"/>
      <c r="D144" s="173" t="s">
        <v>76</v>
      </c>
      <c r="E144" s="204" t="s">
        <v>190</v>
      </c>
      <c r="F144" s="204" t="s">
        <v>191</v>
      </c>
      <c r="G144" s="172"/>
      <c r="H144" s="172"/>
      <c r="I144" s="175"/>
      <c r="J144" s="205">
        <f>BK144</f>
        <v>0</v>
      </c>
      <c r="K144" s="172"/>
      <c r="L144" s="177"/>
      <c r="M144" s="178"/>
      <c r="N144" s="179"/>
      <c r="O144" s="179"/>
      <c r="P144" s="180">
        <f>SUM(P145:P153)</f>
        <v>0</v>
      </c>
      <c r="Q144" s="179"/>
      <c r="R144" s="180">
        <f>SUM(R145:R153)</f>
        <v>0</v>
      </c>
      <c r="S144" s="179"/>
      <c r="T144" s="181">
        <f>SUM(T145:T153)</f>
        <v>0</v>
      </c>
      <c r="AR144" s="182" t="s">
        <v>85</v>
      </c>
      <c r="AT144" s="183" t="s">
        <v>76</v>
      </c>
      <c r="AU144" s="183" t="s">
        <v>85</v>
      </c>
      <c r="AY144" s="182" t="s">
        <v>146</v>
      </c>
      <c r="BK144" s="184">
        <f>SUM(BK145:BK153)</f>
        <v>0</v>
      </c>
    </row>
    <row r="145" spans="1:65" s="2" customFormat="1" ht="21.75" customHeight="1">
      <c r="A145" s="34"/>
      <c r="B145" s="35"/>
      <c r="C145" s="185" t="s">
        <v>192</v>
      </c>
      <c r="D145" s="185" t="s">
        <v>147</v>
      </c>
      <c r="E145" s="186" t="s">
        <v>193</v>
      </c>
      <c r="F145" s="187" t="s">
        <v>194</v>
      </c>
      <c r="G145" s="188" t="s">
        <v>195</v>
      </c>
      <c r="H145" s="189">
        <v>29.664000000000001</v>
      </c>
      <c r="I145" s="190"/>
      <c r="J145" s="191">
        <f>ROUND(I145*H145,2)</f>
        <v>0</v>
      </c>
      <c r="K145" s="192"/>
      <c r="L145" s="39"/>
      <c r="M145" s="193" t="s">
        <v>1</v>
      </c>
      <c r="N145" s="194" t="s">
        <v>42</v>
      </c>
      <c r="O145" s="71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145</v>
      </c>
      <c r="AT145" s="197" t="s">
        <v>147</v>
      </c>
      <c r="AU145" s="197" t="s">
        <v>87</v>
      </c>
      <c r="AY145" s="17" t="s">
        <v>146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7" t="s">
        <v>85</v>
      </c>
      <c r="BK145" s="198">
        <f>ROUND(I145*H145,2)</f>
        <v>0</v>
      </c>
      <c r="BL145" s="17" t="s">
        <v>145</v>
      </c>
      <c r="BM145" s="197" t="s">
        <v>196</v>
      </c>
    </row>
    <row r="146" spans="1:65" s="2" customFormat="1" ht="21.75" customHeight="1">
      <c r="A146" s="34"/>
      <c r="B146" s="35"/>
      <c r="C146" s="185" t="s">
        <v>161</v>
      </c>
      <c r="D146" s="185" t="s">
        <v>147</v>
      </c>
      <c r="E146" s="186" t="s">
        <v>197</v>
      </c>
      <c r="F146" s="187" t="s">
        <v>198</v>
      </c>
      <c r="G146" s="188" t="s">
        <v>195</v>
      </c>
      <c r="H146" s="189">
        <v>29.664000000000001</v>
      </c>
      <c r="I146" s="190"/>
      <c r="J146" s="191">
        <f>ROUND(I146*H146,2)</f>
        <v>0</v>
      </c>
      <c r="K146" s="192"/>
      <c r="L146" s="39"/>
      <c r="M146" s="193" t="s">
        <v>1</v>
      </c>
      <c r="N146" s="194" t="s">
        <v>42</v>
      </c>
      <c r="O146" s="71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145</v>
      </c>
      <c r="AT146" s="197" t="s">
        <v>147</v>
      </c>
      <c r="AU146" s="197" t="s">
        <v>87</v>
      </c>
      <c r="AY146" s="17" t="s">
        <v>146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7" t="s">
        <v>85</v>
      </c>
      <c r="BK146" s="198">
        <f>ROUND(I146*H146,2)</f>
        <v>0</v>
      </c>
      <c r="BL146" s="17" t="s">
        <v>145</v>
      </c>
      <c r="BM146" s="197" t="s">
        <v>199</v>
      </c>
    </row>
    <row r="147" spans="1:65" s="2" customFormat="1" ht="21.75" customHeight="1">
      <c r="A147" s="34"/>
      <c r="B147" s="35"/>
      <c r="C147" s="185" t="s">
        <v>200</v>
      </c>
      <c r="D147" s="185" t="s">
        <v>147</v>
      </c>
      <c r="E147" s="186" t="s">
        <v>201</v>
      </c>
      <c r="F147" s="187" t="s">
        <v>202</v>
      </c>
      <c r="G147" s="188" t="s">
        <v>195</v>
      </c>
      <c r="H147" s="189">
        <v>563.61599999999999</v>
      </c>
      <c r="I147" s="190"/>
      <c r="J147" s="191">
        <f>ROUND(I147*H147,2)</f>
        <v>0</v>
      </c>
      <c r="K147" s="192"/>
      <c r="L147" s="39"/>
      <c r="M147" s="193" t="s">
        <v>1</v>
      </c>
      <c r="N147" s="194" t="s">
        <v>42</v>
      </c>
      <c r="O147" s="71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145</v>
      </c>
      <c r="AT147" s="197" t="s">
        <v>147</v>
      </c>
      <c r="AU147" s="197" t="s">
        <v>87</v>
      </c>
      <c r="AY147" s="17" t="s">
        <v>146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7" t="s">
        <v>85</v>
      </c>
      <c r="BK147" s="198">
        <f>ROUND(I147*H147,2)</f>
        <v>0</v>
      </c>
      <c r="BL147" s="17" t="s">
        <v>145</v>
      </c>
      <c r="BM147" s="197" t="s">
        <v>203</v>
      </c>
    </row>
    <row r="148" spans="1:65" s="13" customFormat="1">
      <c r="B148" s="206"/>
      <c r="C148" s="207"/>
      <c r="D148" s="199" t="s">
        <v>176</v>
      </c>
      <c r="E148" s="207"/>
      <c r="F148" s="209" t="s">
        <v>204</v>
      </c>
      <c r="G148" s="207"/>
      <c r="H148" s="210">
        <v>563.61599999999999</v>
      </c>
      <c r="I148" s="211"/>
      <c r="J148" s="207"/>
      <c r="K148" s="207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176</v>
      </c>
      <c r="AU148" s="216" t="s">
        <v>87</v>
      </c>
      <c r="AV148" s="13" t="s">
        <v>87</v>
      </c>
      <c r="AW148" s="13" t="s">
        <v>4</v>
      </c>
      <c r="AX148" s="13" t="s">
        <v>85</v>
      </c>
      <c r="AY148" s="216" t="s">
        <v>146</v>
      </c>
    </row>
    <row r="149" spans="1:65" s="2" customFormat="1" ht="21.75" customHeight="1">
      <c r="A149" s="34"/>
      <c r="B149" s="35"/>
      <c r="C149" s="185" t="s">
        <v>205</v>
      </c>
      <c r="D149" s="185" t="s">
        <v>147</v>
      </c>
      <c r="E149" s="186" t="s">
        <v>206</v>
      </c>
      <c r="F149" s="187" t="s">
        <v>207</v>
      </c>
      <c r="G149" s="188" t="s">
        <v>195</v>
      </c>
      <c r="H149" s="189">
        <v>6.8449999999999998</v>
      </c>
      <c r="I149" s="190"/>
      <c r="J149" s="191">
        <f>ROUND(I149*H149,2)</f>
        <v>0</v>
      </c>
      <c r="K149" s="192"/>
      <c r="L149" s="39"/>
      <c r="M149" s="193" t="s">
        <v>1</v>
      </c>
      <c r="N149" s="194" t="s">
        <v>42</v>
      </c>
      <c r="O149" s="71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145</v>
      </c>
      <c r="AT149" s="197" t="s">
        <v>147</v>
      </c>
      <c r="AU149" s="197" t="s">
        <v>87</v>
      </c>
      <c r="AY149" s="17" t="s">
        <v>146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17" t="s">
        <v>85</v>
      </c>
      <c r="BK149" s="198">
        <f>ROUND(I149*H149,2)</f>
        <v>0</v>
      </c>
      <c r="BL149" s="17" t="s">
        <v>145</v>
      </c>
      <c r="BM149" s="197" t="s">
        <v>208</v>
      </c>
    </row>
    <row r="150" spans="1:65" s="2" customFormat="1" ht="78">
      <c r="A150" s="34"/>
      <c r="B150" s="35"/>
      <c r="C150" s="36"/>
      <c r="D150" s="199" t="s">
        <v>151</v>
      </c>
      <c r="E150" s="36"/>
      <c r="F150" s="200" t="s">
        <v>209</v>
      </c>
      <c r="G150" s="36"/>
      <c r="H150" s="36"/>
      <c r="I150" s="201"/>
      <c r="J150" s="36"/>
      <c r="K150" s="36"/>
      <c r="L150" s="39"/>
      <c r="M150" s="202"/>
      <c r="N150" s="203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151</v>
      </c>
      <c r="AU150" s="17" t="s">
        <v>87</v>
      </c>
    </row>
    <row r="151" spans="1:65" s="2" customFormat="1" ht="44.25" customHeight="1">
      <c r="A151" s="34"/>
      <c r="B151" s="35"/>
      <c r="C151" s="185" t="s">
        <v>210</v>
      </c>
      <c r="D151" s="185" t="s">
        <v>147</v>
      </c>
      <c r="E151" s="186" t="s">
        <v>211</v>
      </c>
      <c r="F151" s="187" t="s">
        <v>212</v>
      </c>
      <c r="G151" s="188" t="s">
        <v>195</v>
      </c>
      <c r="H151" s="189">
        <v>1.3080000000000001</v>
      </c>
      <c r="I151" s="190"/>
      <c r="J151" s="191">
        <f>ROUND(I151*H151,2)</f>
        <v>0</v>
      </c>
      <c r="K151" s="192"/>
      <c r="L151" s="39"/>
      <c r="M151" s="193" t="s">
        <v>1</v>
      </c>
      <c r="N151" s="194" t="s">
        <v>42</v>
      </c>
      <c r="O151" s="71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145</v>
      </c>
      <c r="AT151" s="197" t="s">
        <v>147</v>
      </c>
      <c r="AU151" s="197" t="s">
        <v>87</v>
      </c>
      <c r="AY151" s="17" t="s">
        <v>146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7" t="s">
        <v>85</v>
      </c>
      <c r="BK151" s="198">
        <f>ROUND(I151*H151,2)</f>
        <v>0</v>
      </c>
      <c r="BL151" s="17" t="s">
        <v>145</v>
      </c>
      <c r="BM151" s="197" t="s">
        <v>213</v>
      </c>
    </row>
    <row r="152" spans="1:65" s="2" customFormat="1" ht="33" customHeight="1">
      <c r="A152" s="34"/>
      <c r="B152" s="35"/>
      <c r="C152" s="185" t="s">
        <v>214</v>
      </c>
      <c r="D152" s="185" t="s">
        <v>147</v>
      </c>
      <c r="E152" s="186" t="s">
        <v>215</v>
      </c>
      <c r="F152" s="187" t="s">
        <v>216</v>
      </c>
      <c r="G152" s="188" t="s">
        <v>195</v>
      </c>
      <c r="H152" s="189">
        <v>10.286</v>
      </c>
      <c r="I152" s="190"/>
      <c r="J152" s="191">
        <f>ROUND(I152*H152,2)</f>
        <v>0</v>
      </c>
      <c r="K152" s="192"/>
      <c r="L152" s="39"/>
      <c r="M152" s="193" t="s">
        <v>1</v>
      </c>
      <c r="N152" s="194" t="s">
        <v>42</v>
      </c>
      <c r="O152" s="71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145</v>
      </c>
      <c r="AT152" s="197" t="s">
        <v>147</v>
      </c>
      <c r="AU152" s="197" t="s">
        <v>87</v>
      </c>
      <c r="AY152" s="17" t="s">
        <v>146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17" t="s">
        <v>85</v>
      </c>
      <c r="BK152" s="198">
        <f>ROUND(I152*H152,2)</f>
        <v>0</v>
      </c>
      <c r="BL152" s="17" t="s">
        <v>145</v>
      </c>
      <c r="BM152" s="197" t="s">
        <v>217</v>
      </c>
    </row>
    <row r="153" spans="1:65" s="2" customFormat="1" ht="33" customHeight="1">
      <c r="A153" s="34"/>
      <c r="B153" s="35"/>
      <c r="C153" s="185" t="s">
        <v>218</v>
      </c>
      <c r="D153" s="185" t="s">
        <v>147</v>
      </c>
      <c r="E153" s="186" t="s">
        <v>219</v>
      </c>
      <c r="F153" s="187" t="s">
        <v>220</v>
      </c>
      <c r="G153" s="188" t="s">
        <v>195</v>
      </c>
      <c r="H153" s="189">
        <v>11.225</v>
      </c>
      <c r="I153" s="190"/>
      <c r="J153" s="191">
        <f>ROUND(I153*H153,2)</f>
        <v>0</v>
      </c>
      <c r="K153" s="192"/>
      <c r="L153" s="39"/>
      <c r="M153" s="193" t="s">
        <v>1</v>
      </c>
      <c r="N153" s="194" t="s">
        <v>42</v>
      </c>
      <c r="O153" s="71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145</v>
      </c>
      <c r="AT153" s="197" t="s">
        <v>147</v>
      </c>
      <c r="AU153" s="197" t="s">
        <v>87</v>
      </c>
      <c r="AY153" s="17" t="s">
        <v>146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7" t="s">
        <v>85</v>
      </c>
      <c r="BK153" s="198">
        <f>ROUND(I153*H153,2)</f>
        <v>0</v>
      </c>
      <c r="BL153" s="17" t="s">
        <v>145</v>
      </c>
      <c r="BM153" s="197" t="s">
        <v>221</v>
      </c>
    </row>
    <row r="154" spans="1:65" s="12" customFormat="1" ht="22.9" customHeight="1">
      <c r="B154" s="171"/>
      <c r="C154" s="172"/>
      <c r="D154" s="173" t="s">
        <v>76</v>
      </c>
      <c r="E154" s="204" t="s">
        <v>222</v>
      </c>
      <c r="F154" s="204" t="s">
        <v>223</v>
      </c>
      <c r="G154" s="172"/>
      <c r="H154" s="172"/>
      <c r="I154" s="175"/>
      <c r="J154" s="205">
        <f>BK154</f>
        <v>0</v>
      </c>
      <c r="K154" s="172"/>
      <c r="L154" s="177"/>
      <c r="M154" s="178"/>
      <c r="N154" s="179"/>
      <c r="O154" s="179"/>
      <c r="P154" s="180">
        <f>P155</f>
        <v>0</v>
      </c>
      <c r="Q154" s="179"/>
      <c r="R154" s="180">
        <f>R155</f>
        <v>0</v>
      </c>
      <c r="S154" s="179"/>
      <c r="T154" s="181">
        <f>T155</f>
        <v>0</v>
      </c>
      <c r="AR154" s="182" t="s">
        <v>85</v>
      </c>
      <c r="AT154" s="183" t="s">
        <v>76</v>
      </c>
      <c r="AU154" s="183" t="s">
        <v>85</v>
      </c>
      <c r="AY154" s="182" t="s">
        <v>146</v>
      </c>
      <c r="BK154" s="184">
        <f>BK155</f>
        <v>0</v>
      </c>
    </row>
    <row r="155" spans="1:65" s="2" customFormat="1" ht="16.5" customHeight="1">
      <c r="A155" s="34"/>
      <c r="B155" s="35"/>
      <c r="C155" s="185" t="s">
        <v>8</v>
      </c>
      <c r="D155" s="185" t="s">
        <v>147</v>
      </c>
      <c r="E155" s="186" t="s">
        <v>224</v>
      </c>
      <c r="F155" s="187" t="s">
        <v>225</v>
      </c>
      <c r="G155" s="188" t="s">
        <v>195</v>
      </c>
      <c r="H155" s="189">
        <v>5.8479999999999999</v>
      </c>
      <c r="I155" s="190"/>
      <c r="J155" s="191">
        <f>ROUND(I155*H155,2)</f>
        <v>0</v>
      </c>
      <c r="K155" s="192"/>
      <c r="L155" s="39"/>
      <c r="M155" s="193" t="s">
        <v>1</v>
      </c>
      <c r="N155" s="194" t="s">
        <v>42</v>
      </c>
      <c r="O155" s="71"/>
      <c r="P155" s="195">
        <f>O155*H155</f>
        <v>0</v>
      </c>
      <c r="Q155" s="195">
        <v>0</v>
      </c>
      <c r="R155" s="195">
        <f>Q155*H155</f>
        <v>0</v>
      </c>
      <c r="S155" s="195">
        <v>0</v>
      </c>
      <c r="T155" s="19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7" t="s">
        <v>145</v>
      </c>
      <c r="AT155" s="197" t="s">
        <v>147</v>
      </c>
      <c r="AU155" s="197" t="s">
        <v>87</v>
      </c>
      <c r="AY155" s="17" t="s">
        <v>146</v>
      </c>
      <c r="BE155" s="198">
        <f>IF(N155="základní",J155,0)</f>
        <v>0</v>
      </c>
      <c r="BF155" s="198">
        <f>IF(N155="snížená",J155,0)</f>
        <v>0</v>
      </c>
      <c r="BG155" s="198">
        <f>IF(N155="zákl. přenesená",J155,0)</f>
        <v>0</v>
      </c>
      <c r="BH155" s="198">
        <f>IF(N155="sníž. přenesená",J155,0)</f>
        <v>0</v>
      </c>
      <c r="BI155" s="198">
        <f>IF(N155="nulová",J155,0)</f>
        <v>0</v>
      </c>
      <c r="BJ155" s="17" t="s">
        <v>85</v>
      </c>
      <c r="BK155" s="198">
        <f>ROUND(I155*H155,2)</f>
        <v>0</v>
      </c>
      <c r="BL155" s="17" t="s">
        <v>145</v>
      </c>
      <c r="BM155" s="197" t="s">
        <v>226</v>
      </c>
    </row>
    <row r="156" spans="1:65" s="12" customFormat="1" ht="25.9" customHeight="1">
      <c r="B156" s="171"/>
      <c r="C156" s="172"/>
      <c r="D156" s="173" t="s">
        <v>76</v>
      </c>
      <c r="E156" s="174" t="s">
        <v>227</v>
      </c>
      <c r="F156" s="174" t="s">
        <v>228</v>
      </c>
      <c r="G156" s="172"/>
      <c r="H156" s="172"/>
      <c r="I156" s="175"/>
      <c r="J156" s="176">
        <f>BK156</f>
        <v>0</v>
      </c>
      <c r="K156" s="172"/>
      <c r="L156" s="177"/>
      <c r="M156" s="178"/>
      <c r="N156" s="179"/>
      <c r="O156" s="179"/>
      <c r="P156" s="180">
        <f>P157+P161+P207+P289+P296</f>
        <v>0</v>
      </c>
      <c r="Q156" s="179"/>
      <c r="R156" s="180">
        <f>R157+R161+R207+R289+R296</f>
        <v>25.864601070000006</v>
      </c>
      <c r="S156" s="179"/>
      <c r="T156" s="181">
        <f>T157+T161+T207+T289+T296</f>
        <v>28.355994000000003</v>
      </c>
      <c r="AR156" s="182" t="s">
        <v>87</v>
      </c>
      <c r="AT156" s="183" t="s">
        <v>76</v>
      </c>
      <c r="AU156" s="183" t="s">
        <v>77</v>
      </c>
      <c r="AY156" s="182" t="s">
        <v>146</v>
      </c>
      <c r="BK156" s="184">
        <f>BK157+BK161+BK207+BK289+BK296</f>
        <v>0</v>
      </c>
    </row>
    <row r="157" spans="1:65" s="12" customFormat="1" ht="22.9" customHeight="1">
      <c r="B157" s="171"/>
      <c r="C157" s="172"/>
      <c r="D157" s="173" t="s">
        <v>76</v>
      </c>
      <c r="E157" s="204" t="s">
        <v>229</v>
      </c>
      <c r="F157" s="204" t="s">
        <v>230</v>
      </c>
      <c r="G157" s="172"/>
      <c r="H157" s="172"/>
      <c r="I157" s="175"/>
      <c r="J157" s="205">
        <f>BK157</f>
        <v>0</v>
      </c>
      <c r="K157" s="172"/>
      <c r="L157" s="177"/>
      <c r="M157" s="178"/>
      <c r="N157" s="179"/>
      <c r="O157" s="179"/>
      <c r="P157" s="180">
        <f>SUM(P158:P160)</f>
        <v>0</v>
      </c>
      <c r="Q157" s="179"/>
      <c r="R157" s="180">
        <f>SUM(R158:R160)</f>
        <v>0.158</v>
      </c>
      <c r="S157" s="179"/>
      <c r="T157" s="181">
        <f>SUM(T158:T160)</f>
        <v>0</v>
      </c>
      <c r="AR157" s="182" t="s">
        <v>87</v>
      </c>
      <c r="AT157" s="183" t="s">
        <v>76</v>
      </c>
      <c r="AU157" s="183" t="s">
        <v>85</v>
      </c>
      <c r="AY157" s="182" t="s">
        <v>146</v>
      </c>
      <c r="BK157" s="184">
        <f>SUM(BK158:BK160)</f>
        <v>0</v>
      </c>
    </row>
    <row r="158" spans="1:65" s="2" customFormat="1" ht="21.75" customHeight="1">
      <c r="A158" s="34"/>
      <c r="B158" s="35"/>
      <c r="C158" s="185" t="s">
        <v>188</v>
      </c>
      <c r="D158" s="185" t="s">
        <v>147</v>
      </c>
      <c r="E158" s="186" t="s">
        <v>231</v>
      </c>
      <c r="F158" s="187" t="s">
        <v>232</v>
      </c>
      <c r="G158" s="188" t="s">
        <v>159</v>
      </c>
      <c r="H158" s="189">
        <v>2</v>
      </c>
      <c r="I158" s="190"/>
      <c r="J158" s="191">
        <f>ROUND(I158*H158,2)</f>
        <v>0</v>
      </c>
      <c r="K158" s="192"/>
      <c r="L158" s="39"/>
      <c r="M158" s="193" t="s">
        <v>1</v>
      </c>
      <c r="N158" s="194" t="s">
        <v>42</v>
      </c>
      <c r="O158" s="71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188</v>
      </c>
      <c r="AT158" s="197" t="s">
        <v>147</v>
      </c>
      <c r="AU158" s="197" t="s">
        <v>87</v>
      </c>
      <c r="AY158" s="17" t="s">
        <v>146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7" t="s">
        <v>85</v>
      </c>
      <c r="BK158" s="198">
        <f>ROUND(I158*H158,2)</f>
        <v>0</v>
      </c>
      <c r="BL158" s="17" t="s">
        <v>188</v>
      </c>
      <c r="BM158" s="197" t="s">
        <v>233</v>
      </c>
    </row>
    <row r="159" spans="1:65" s="2" customFormat="1" ht="16.5" customHeight="1">
      <c r="A159" s="34"/>
      <c r="B159" s="35"/>
      <c r="C159" s="217" t="s">
        <v>234</v>
      </c>
      <c r="D159" s="217" t="s">
        <v>235</v>
      </c>
      <c r="E159" s="218" t="s">
        <v>236</v>
      </c>
      <c r="F159" s="219" t="s">
        <v>237</v>
      </c>
      <c r="G159" s="220" t="s">
        <v>159</v>
      </c>
      <c r="H159" s="221">
        <v>2</v>
      </c>
      <c r="I159" s="222"/>
      <c r="J159" s="223">
        <f>ROUND(I159*H159,2)</f>
        <v>0</v>
      </c>
      <c r="K159" s="224"/>
      <c r="L159" s="225"/>
      <c r="M159" s="226" t="s">
        <v>1</v>
      </c>
      <c r="N159" s="227" t="s">
        <v>42</v>
      </c>
      <c r="O159" s="71"/>
      <c r="P159" s="195">
        <f>O159*H159</f>
        <v>0</v>
      </c>
      <c r="Q159" s="195">
        <v>7.9000000000000001E-2</v>
      </c>
      <c r="R159" s="195">
        <f>Q159*H159</f>
        <v>0.158</v>
      </c>
      <c r="S159" s="195">
        <v>0</v>
      </c>
      <c r="T159" s="19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238</v>
      </c>
      <c r="AT159" s="197" t="s">
        <v>235</v>
      </c>
      <c r="AU159" s="197" t="s">
        <v>87</v>
      </c>
      <c r="AY159" s="17" t="s">
        <v>146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17" t="s">
        <v>85</v>
      </c>
      <c r="BK159" s="198">
        <f>ROUND(I159*H159,2)</f>
        <v>0</v>
      </c>
      <c r="BL159" s="17" t="s">
        <v>188</v>
      </c>
      <c r="BM159" s="197" t="s">
        <v>239</v>
      </c>
    </row>
    <row r="160" spans="1:65" s="2" customFormat="1" ht="33" customHeight="1">
      <c r="A160" s="34"/>
      <c r="B160" s="35"/>
      <c r="C160" s="185" t="s">
        <v>240</v>
      </c>
      <c r="D160" s="185" t="s">
        <v>147</v>
      </c>
      <c r="E160" s="186" t="s">
        <v>241</v>
      </c>
      <c r="F160" s="187" t="s">
        <v>242</v>
      </c>
      <c r="G160" s="188" t="s">
        <v>165</v>
      </c>
      <c r="H160" s="189">
        <v>1</v>
      </c>
      <c r="I160" s="190"/>
      <c r="J160" s="191">
        <f>ROUND(I160*H160,2)</f>
        <v>0</v>
      </c>
      <c r="K160" s="192"/>
      <c r="L160" s="39"/>
      <c r="M160" s="193" t="s">
        <v>1</v>
      </c>
      <c r="N160" s="194" t="s">
        <v>42</v>
      </c>
      <c r="O160" s="71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188</v>
      </c>
      <c r="AT160" s="197" t="s">
        <v>147</v>
      </c>
      <c r="AU160" s="197" t="s">
        <v>87</v>
      </c>
      <c r="AY160" s="17" t="s">
        <v>146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17" t="s">
        <v>85</v>
      </c>
      <c r="BK160" s="198">
        <f>ROUND(I160*H160,2)</f>
        <v>0</v>
      </c>
      <c r="BL160" s="17" t="s">
        <v>188</v>
      </c>
      <c r="BM160" s="197" t="s">
        <v>243</v>
      </c>
    </row>
    <row r="161" spans="1:65" s="12" customFormat="1" ht="22.9" customHeight="1">
      <c r="B161" s="171"/>
      <c r="C161" s="172"/>
      <c r="D161" s="173" t="s">
        <v>76</v>
      </c>
      <c r="E161" s="204" t="s">
        <v>244</v>
      </c>
      <c r="F161" s="204" t="s">
        <v>245</v>
      </c>
      <c r="G161" s="172"/>
      <c r="H161" s="172"/>
      <c r="I161" s="175"/>
      <c r="J161" s="205">
        <f>BK161</f>
        <v>0</v>
      </c>
      <c r="K161" s="172"/>
      <c r="L161" s="177"/>
      <c r="M161" s="178"/>
      <c r="N161" s="179"/>
      <c r="O161" s="179"/>
      <c r="P161" s="180">
        <f>SUM(P162:P206)</f>
        <v>0</v>
      </c>
      <c r="Q161" s="179"/>
      <c r="R161" s="180">
        <f>SUM(R162:R206)</f>
        <v>16.225434870000004</v>
      </c>
      <c r="S161" s="179"/>
      <c r="T161" s="181">
        <f>SUM(T162:T206)</f>
        <v>10.286160000000001</v>
      </c>
      <c r="AR161" s="182" t="s">
        <v>87</v>
      </c>
      <c r="AT161" s="183" t="s">
        <v>76</v>
      </c>
      <c r="AU161" s="183" t="s">
        <v>85</v>
      </c>
      <c r="AY161" s="182" t="s">
        <v>146</v>
      </c>
      <c r="BK161" s="184">
        <f>SUM(BK162:BK206)</f>
        <v>0</v>
      </c>
    </row>
    <row r="162" spans="1:65" s="2" customFormat="1" ht="16.5" customHeight="1">
      <c r="A162" s="34"/>
      <c r="B162" s="35"/>
      <c r="C162" s="185" t="s">
        <v>246</v>
      </c>
      <c r="D162" s="185" t="s">
        <v>147</v>
      </c>
      <c r="E162" s="186" t="s">
        <v>247</v>
      </c>
      <c r="F162" s="187" t="s">
        <v>248</v>
      </c>
      <c r="G162" s="188" t="s">
        <v>249</v>
      </c>
      <c r="H162" s="189">
        <v>1154.2</v>
      </c>
      <c r="I162" s="190"/>
      <c r="J162" s="191">
        <f>ROUND(I162*H162,2)</f>
        <v>0</v>
      </c>
      <c r="K162" s="192"/>
      <c r="L162" s="39"/>
      <c r="M162" s="193" t="s">
        <v>1</v>
      </c>
      <c r="N162" s="194" t="s">
        <v>42</v>
      </c>
      <c r="O162" s="71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188</v>
      </c>
      <c r="AT162" s="197" t="s">
        <v>147</v>
      </c>
      <c r="AU162" s="197" t="s">
        <v>87</v>
      </c>
      <c r="AY162" s="17" t="s">
        <v>146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7" t="s">
        <v>85</v>
      </c>
      <c r="BK162" s="198">
        <f>ROUND(I162*H162,2)</f>
        <v>0</v>
      </c>
      <c r="BL162" s="17" t="s">
        <v>188</v>
      </c>
      <c r="BM162" s="197" t="s">
        <v>250</v>
      </c>
    </row>
    <row r="163" spans="1:65" s="13" customFormat="1">
      <c r="B163" s="206"/>
      <c r="C163" s="207"/>
      <c r="D163" s="199" t="s">
        <v>176</v>
      </c>
      <c r="E163" s="208" t="s">
        <v>1</v>
      </c>
      <c r="F163" s="209" t="s">
        <v>251</v>
      </c>
      <c r="G163" s="207"/>
      <c r="H163" s="210">
        <v>424.1</v>
      </c>
      <c r="I163" s="211"/>
      <c r="J163" s="207"/>
      <c r="K163" s="207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176</v>
      </c>
      <c r="AU163" s="216" t="s">
        <v>87</v>
      </c>
      <c r="AV163" s="13" t="s">
        <v>87</v>
      </c>
      <c r="AW163" s="13" t="s">
        <v>34</v>
      </c>
      <c r="AX163" s="13" t="s">
        <v>77</v>
      </c>
      <c r="AY163" s="216" t="s">
        <v>146</v>
      </c>
    </row>
    <row r="164" spans="1:65" s="13" customFormat="1">
      <c r="B164" s="206"/>
      <c r="C164" s="207"/>
      <c r="D164" s="199" t="s">
        <v>176</v>
      </c>
      <c r="E164" s="208" t="s">
        <v>1</v>
      </c>
      <c r="F164" s="209" t="s">
        <v>252</v>
      </c>
      <c r="G164" s="207"/>
      <c r="H164" s="210">
        <v>306</v>
      </c>
      <c r="I164" s="211"/>
      <c r="J164" s="207"/>
      <c r="K164" s="207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176</v>
      </c>
      <c r="AU164" s="216" t="s">
        <v>87</v>
      </c>
      <c r="AV164" s="13" t="s">
        <v>87</v>
      </c>
      <c r="AW164" s="13" t="s">
        <v>34</v>
      </c>
      <c r="AX164" s="13" t="s">
        <v>77</v>
      </c>
      <c r="AY164" s="216" t="s">
        <v>146</v>
      </c>
    </row>
    <row r="165" spans="1:65" s="13" customFormat="1">
      <c r="B165" s="206"/>
      <c r="C165" s="207"/>
      <c r="D165" s="199" t="s">
        <v>176</v>
      </c>
      <c r="E165" s="208" t="s">
        <v>1</v>
      </c>
      <c r="F165" s="209" t="s">
        <v>253</v>
      </c>
      <c r="G165" s="207"/>
      <c r="H165" s="210">
        <v>424.1</v>
      </c>
      <c r="I165" s="211"/>
      <c r="J165" s="207"/>
      <c r="K165" s="207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176</v>
      </c>
      <c r="AU165" s="216" t="s">
        <v>87</v>
      </c>
      <c r="AV165" s="13" t="s">
        <v>87</v>
      </c>
      <c r="AW165" s="13" t="s">
        <v>34</v>
      </c>
      <c r="AX165" s="13" t="s">
        <v>77</v>
      </c>
      <c r="AY165" s="216" t="s">
        <v>146</v>
      </c>
    </row>
    <row r="166" spans="1:65" s="14" customFormat="1">
      <c r="B166" s="228"/>
      <c r="C166" s="229"/>
      <c r="D166" s="199" t="s">
        <v>176</v>
      </c>
      <c r="E166" s="230" t="s">
        <v>1</v>
      </c>
      <c r="F166" s="231" t="s">
        <v>254</v>
      </c>
      <c r="G166" s="229"/>
      <c r="H166" s="232">
        <v>1154.2</v>
      </c>
      <c r="I166" s="233"/>
      <c r="J166" s="229"/>
      <c r="K166" s="229"/>
      <c r="L166" s="234"/>
      <c r="M166" s="235"/>
      <c r="N166" s="236"/>
      <c r="O166" s="236"/>
      <c r="P166" s="236"/>
      <c r="Q166" s="236"/>
      <c r="R166" s="236"/>
      <c r="S166" s="236"/>
      <c r="T166" s="237"/>
      <c r="AT166" s="238" t="s">
        <v>176</v>
      </c>
      <c r="AU166" s="238" t="s">
        <v>87</v>
      </c>
      <c r="AV166" s="14" t="s">
        <v>145</v>
      </c>
      <c r="AW166" s="14" t="s">
        <v>34</v>
      </c>
      <c r="AX166" s="14" t="s">
        <v>85</v>
      </c>
      <c r="AY166" s="238" t="s">
        <v>146</v>
      </c>
    </row>
    <row r="167" spans="1:65" s="2" customFormat="1" ht="21.75" customHeight="1">
      <c r="A167" s="34"/>
      <c r="B167" s="35"/>
      <c r="C167" s="185" t="s">
        <v>255</v>
      </c>
      <c r="D167" s="185" t="s">
        <v>147</v>
      </c>
      <c r="E167" s="186" t="s">
        <v>256</v>
      </c>
      <c r="F167" s="187" t="s">
        <v>257</v>
      </c>
      <c r="G167" s="188" t="s">
        <v>249</v>
      </c>
      <c r="H167" s="189">
        <v>230.84</v>
      </c>
      <c r="I167" s="190"/>
      <c r="J167" s="191">
        <f>ROUND(I167*H167,2)</f>
        <v>0</v>
      </c>
      <c r="K167" s="192"/>
      <c r="L167" s="39"/>
      <c r="M167" s="193" t="s">
        <v>1</v>
      </c>
      <c r="N167" s="194" t="s">
        <v>42</v>
      </c>
      <c r="O167" s="71"/>
      <c r="P167" s="195">
        <f>O167*H167</f>
        <v>0</v>
      </c>
      <c r="Q167" s="195">
        <v>1.363E-2</v>
      </c>
      <c r="R167" s="195">
        <f>Q167*H167</f>
        <v>3.1463492</v>
      </c>
      <c r="S167" s="195">
        <v>1.4E-2</v>
      </c>
      <c r="T167" s="196">
        <f>S167*H167</f>
        <v>3.23176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188</v>
      </c>
      <c r="AT167" s="197" t="s">
        <v>147</v>
      </c>
      <c r="AU167" s="197" t="s">
        <v>87</v>
      </c>
      <c r="AY167" s="17" t="s">
        <v>146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17" t="s">
        <v>85</v>
      </c>
      <c r="BK167" s="198">
        <f>ROUND(I167*H167,2)</f>
        <v>0</v>
      </c>
      <c r="BL167" s="17" t="s">
        <v>188</v>
      </c>
      <c r="BM167" s="197" t="s">
        <v>258</v>
      </c>
    </row>
    <row r="168" spans="1:65" s="13" customFormat="1">
      <c r="B168" s="206"/>
      <c r="C168" s="207"/>
      <c r="D168" s="199" t="s">
        <v>176</v>
      </c>
      <c r="E168" s="208" t="s">
        <v>1</v>
      </c>
      <c r="F168" s="209" t="s">
        <v>259</v>
      </c>
      <c r="G168" s="207"/>
      <c r="H168" s="210">
        <v>230.84</v>
      </c>
      <c r="I168" s="211"/>
      <c r="J168" s="207"/>
      <c r="K168" s="207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176</v>
      </c>
      <c r="AU168" s="216" t="s">
        <v>87</v>
      </c>
      <c r="AV168" s="13" t="s">
        <v>87</v>
      </c>
      <c r="AW168" s="13" t="s">
        <v>34</v>
      </c>
      <c r="AX168" s="13" t="s">
        <v>85</v>
      </c>
      <c r="AY168" s="216" t="s">
        <v>146</v>
      </c>
    </row>
    <row r="169" spans="1:65" s="2" customFormat="1" ht="21.75" customHeight="1">
      <c r="A169" s="34"/>
      <c r="B169" s="35"/>
      <c r="C169" s="185" t="s">
        <v>7</v>
      </c>
      <c r="D169" s="185" t="s">
        <v>147</v>
      </c>
      <c r="E169" s="186" t="s">
        <v>260</v>
      </c>
      <c r="F169" s="187" t="s">
        <v>261</v>
      </c>
      <c r="G169" s="188" t="s">
        <v>181</v>
      </c>
      <c r="H169" s="189">
        <v>128.6</v>
      </c>
      <c r="I169" s="190"/>
      <c r="J169" s="191">
        <f>ROUND(I169*H169,2)</f>
        <v>0</v>
      </c>
      <c r="K169" s="192"/>
      <c r="L169" s="39"/>
      <c r="M169" s="193" t="s">
        <v>1</v>
      </c>
      <c r="N169" s="194" t="s">
        <v>42</v>
      </c>
      <c r="O169" s="71"/>
      <c r="P169" s="195">
        <f>O169*H169</f>
        <v>0</v>
      </c>
      <c r="Q169" s="195">
        <v>0</v>
      </c>
      <c r="R169" s="195">
        <f>Q169*H169</f>
        <v>0</v>
      </c>
      <c r="S169" s="195">
        <v>1.4999999999999999E-2</v>
      </c>
      <c r="T169" s="196">
        <f>S169*H169</f>
        <v>1.9289999999999998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7" t="s">
        <v>188</v>
      </c>
      <c r="AT169" s="197" t="s">
        <v>147</v>
      </c>
      <c r="AU169" s="197" t="s">
        <v>87</v>
      </c>
      <c r="AY169" s="17" t="s">
        <v>146</v>
      </c>
      <c r="BE169" s="198">
        <f>IF(N169="základní",J169,0)</f>
        <v>0</v>
      </c>
      <c r="BF169" s="198">
        <f>IF(N169="snížená",J169,0)</f>
        <v>0</v>
      </c>
      <c r="BG169" s="198">
        <f>IF(N169="zákl. přenesená",J169,0)</f>
        <v>0</v>
      </c>
      <c r="BH169" s="198">
        <f>IF(N169="sníž. přenesená",J169,0)</f>
        <v>0</v>
      </c>
      <c r="BI169" s="198">
        <f>IF(N169="nulová",J169,0)</f>
        <v>0</v>
      </c>
      <c r="BJ169" s="17" t="s">
        <v>85</v>
      </c>
      <c r="BK169" s="198">
        <f>ROUND(I169*H169,2)</f>
        <v>0</v>
      </c>
      <c r="BL169" s="17" t="s">
        <v>188</v>
      </c>
      <c r="BM169" s="197" t="s">
        <v>262</v>
      </c>
    </row>
    <row r="170" spans="1:65" s="13" customFormat="1">
      <c r="B170" s="206"/>
      <c r="C170" s="207"/>
      <c r="D170" s="199" t="s">
        <v>176</v>
      </c>
      <c r="E170" s="208" t="s">
        <v>1</v>
      </c>
      <c r="F170" s="209" t="s">
        <v>263</v>
      </c>
      <c r="G170" s="207"/>
      <c r="H170" s="210">
        <v>24</v>
      </c>
      <c r="I170" s="211"/>
      <c r="J170" s="207"/>
      <c r="K170" s="207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176</v>
      </c>
      <c r="AU170" s="216" t="s">
        <v>87</v>
      </c>
      <c r="AV170" s="13" t="s">
        <v>87</v>
      </c>
      <c r="AW170" s="13" t="s">
        <v>34</v>
      </c>
      <c r="AX170" s="13" t="s">
        <v>77</v>
      </c>
      <c r="AY170" s="216" t="s">
        <v>146</v>
      </c>
    </row>
    <row r="171" spans="1:65" s="13" customFormat="1">
      <c r="B171" s="206"/>
      <c r="C171" s="207"/>
      <c r="D171" s="199" t="s">
        <v>176</v>
      </c>
      <c r="E171" s="208" t="s">
        <v>1</v>
      </c>
      <c r="F171" s="209" t="s">
        <v>264</v>
      </c>
      <c r="G171" s="207"/>
      <c r="H171" s="210">
        <v>3.6</v>
      </c>
      <c r="I171" s="211"/>
      <c r="J171" s="207"/>
      <c r="K171" s="207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176</v>
      </c>
      <c r="AU171" s="216" t="s">
        <v>87</v>
      </c>
      <c r="AV171" s="13" t="s">
        <v>87</v>
      </c>
      <c r="AW171" s="13" t="s">
        <v>34</v>
      </c>
      <c r="AX171" s="13" t="s">
        <v>77</v>
      </c>
      <c r="AY171" s="216" t="s">
        <v>146</v>
      </c>
    </row>
    <row r="172" spans="1:65" s="13" customFormat="1" ht="22.5">
      <c r="B172" s="206"/>
      <c r="C172" s="207"/>
      <c r="D172" s="199" t="s">
        <v>176</v>
      </c>
      <c r="E172" s="208" t="s">
        <v>1</v>
      </c>
      <c r="F172" s="209" t="s">
        <v>265</v>
      </c>
      <c r="G172" s="207"/>
      <c r="H172" s="210">
        <v>91</v>
      </c>
      <c r="I172" s="211"/>
      <c r="J172" s="207"/>
      <c r="K172" s="207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176</v>
      </c>
      <c r="AU172" s="216" t="s">
        <v>87</v>
      </c>
      <c r="AV172" s="13" t="s">
        <v>87</v>
      </c>
      <c r="AW172" s="13" t="s">
        <v>34</v>
      </c>
      <c r="AX172" s="13" t="s">
        <v>77</v>
      </c>
      <c r="AY172" s="216" t="s">
        <v>146</v>
      </c>
    </row>
    <row r="173" spans="1:65" s="13" customFormat="1">
      <c r="B173" s="206"/>
      <c r="C173" s="207"/>
      <c r="D173" s="199" t="s">
        <v>176</v>
      </c>
      <c r="E173" s="208" t="s">
        <v>1</v>
      </c>
      <c r="F173" s="209" t="s">
        <v>266</v>
      </c>
      <c r="G173" s="207"/>
      <c r="H173" s="210">
        <v>10</v>
      </c>
      <c r="I173" s="211"/>
      <c r="J173" s="207"/>
      <c r="K173" s="207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176</v>
      </c>
      <c r="AU173" s="216" t="s">
        <v>87</v>
      </c>
      <c r="AV173" s="13" t="s">
        <v>87</v>
      </c>
      <c r="AW173" s="13" t="s">
        <v>34</v>
      </c>
      <c r="AX173" s="13" t="s">
        <v>77</v>
      </c>
      <c r="AY173" s="216" t="s">
        <v>146</v>
      </c>
    </row>
    <row r="174" spans="1:65" s="14" customFormat="1">
      <c r="B174" s="228"/>
      <c r="C174" s="229"/>
      <c r="D174" s="199" t="s">
        <v>176</v>
      </c>
      <c r="E174" s="230" t="s">
        <v>1</v>
      </c>
      <c r="F174" s="231" t="s">
        <v>254</v>
      </c>
      <c r="G174" s="229"/>
      <c r="H174" s="232">
        <v>128.6</v>
      </c>
      <c r="I174" s="233"/>
      <c r="J174" s="229"/>
      <c r="K174" s="229"/>
      <c r="L174" s="234"/>
      <c r="M174" s="235"/>
      <c r="N174" s="236"/>
      <c r="O174" s="236"/>
      <c r="P174" s="236"/>
      <c r="Q174" s="236"/>
      <c r="R174" s="236"/>
      <c r="S174" s="236"/>
      <c r="T174" s="237"/>
      <c r="AT174" s="238" t="s">
        <v>176</v>
      </c>
      <c r="AU174" s="238" t="s">
        <v>87</v>
      </c>
      <c r="AV174" s="14" t="s">
        <v>145</v>
      </c>
      <c r="AW174" s="14" t="s">
        <v>34</v>
      </c>
      <c r="AX174" s="14" t="s">
        <v>85</v>
      </c>
      <c r="AY174" s="238" t="s">
        <v>146</v>
      </c>
    </row>
    <row r="175" spans="1:65" s="2" customFormat="1" ht="21.75" customHeight="1">
      <c r="A175" s="34"/>
      <c r="B175" s="35"/>
      <c r="C175" s="185" t="s">
        <v>267</v>
      </c>
      <c r="D175" s="185" t="s">
        <v>147</v>
      </c>
      <c r="E175" s="186" t="s">
        <v>268</v>
      </c>
      <c r="F175" s="187" t="s">
        <v>269</v>
      </c>
      <c r="G175" s="188" t="s">
        <v>181</v>
      </c>
      <c r="H175" s="189">
        <v>128.6</v>
      </c>
      <c r="I175" s="190"/>
      <c r="J175" s="191">
        <f>ROUND(I175*H175,2)</f>
        <v>0</v>
      </c>
      <c r="K175" s="192"/>
      <c r="L175" s="39"/>
      <c r="M175" s="193" t="s">
        <v>1</v>
      </c>
      <c r="N175" s="194" t="s">
        <v>42</v>
      </c>
      <c r="O175" s="71"/>
      <c r="P175" s="195">
        <f>O175*H175</f>
        <v>0</v>
      </c>
      <c r="Q175" s="195">
        <v>0</v>
      </c>
      <c r="R175" s="195">
        <f>Q175*H175</f>
        <v>0</v>
      </c>
      <c r="S175" s="195">
        <v>0</v>
      </c>
      <c r="T175" s="196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7" t="s">
        <v>188</v>
      </c>
      <c r="AT175" s="197" t="s">
        <v>147</v>
      </c>
      <c r="AU175" s="197" t="s">
        <v>87</v>
      </c>
      <c r="AY175" s="17" t="s">
        <v>146</v>
      </c>
      <c r="BE175" s="198">
        <f>IF(N175="základní",J175,0)</f>
        <v>0</v>
      </c>
      <c r="BF175" s="198">
        <f>IF(N175="snížená",J175,0)</f>
        <v>0</v>
      </c>
      <c r="BG175" s="198">
        <f>IF(N175="zákl. přenesená",J175,0)</f>
        <v>0</v>
      </c>
      <c r="BH175" s="198">
        <f>IF(N175="sníž. přenesená",J175,0)</f>
        <v>0</v>
      </c>
      <c r="BI175" s="198">
        <f>IF(N175="nulová",J175,0)</f>
        <v>0</v>
      </c>
      <c r="BJ175" s="17" t="s">
        <v>85</v>
      </c>
      <c r="BK175" s="198">
        <f>ROUND(I175*H175,2)</f>
        <v>0</v>
      </c>
      <c r="BL175" s="17" t="s">
        <v>188</v>
      </c>
      <c r="BM175" s="197" t="s">
        <v>270</v>
      </c>
    </row>
    <row r="176" spans="1:65" s="2" customFormat="1" ht="33" customHeight="1">
      <c r="A176" s="34"/>
      <c r="B176" s="35"/>
      <c r="C176" s="217" t="s">
        <v>271</v>
      </c>
      <c r="D176" s="217" t="s">
        <v>235</v>
      </c>
      <c r="E176" s="218" t="s">
        <v>272</v>
      </c>
      <c r="F176" s="219" t="s">
        <v>273</v>
      </c>
      <c r="G176" s="220" t="s">
        <v>169</v>
      </c>
      <c r="H176" s="221">
        <v>0.23799999999999999</v>
      </c>
      <c r="I176" s="222"/>
      <c r="J176" s="223">
        <f>ROUND(I176*H176,2)</f>
        <v>0</v>
      </c>
      <c r="K176" s="224"/>
      <c r="L176" s="225"/>
      <c r="M176" s="226" t="s">
        <v>1</v>
      </c>
      <c r="N176" s="227" t="s">
        <v>42</v>
      </c>
      <c r="O176" s="71"/>
      <c r="P176" s="195">
        <f>O176*H176</f>
        <v>0</v>
      </c>
      <c r="Q176" s="195">
        <v>0.55000000000000004</v>
      </c>
      <c r="R176" s="195">
        <f>Q176*H176</f>
        <v>0.13090000000000002</v>
      </c>
      <c r="S176" s="195">
        <v>0</v>
      </c>
      <c r="T176" s="196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7" t="s">
        <v>238</v>
      </c>
      <c r="AT176" s="197" t="s">
        <v>235</v>
      </c>
      <c r="AU176" s="197" t="s">
        <v>87</v>
      </c>
      <c r="AY176" s="17" t="s">
        <v>146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17" t="s">
        <v>85</v>
      </c>
      <c r="BK176" s="198">
        <f>ROUND(I176*H176,2)</f>
        <v>0</v>
      </c>
      <c r="BL176" s="17" t="s">
        <v>188</v>
      </c>
      <c r="BM176" s="197" t="s">
        <v>274</v>
      </c>
    </row>
    <row r="177" spans="1:65" s="13" customFormat="1">
      <c r="B177" s="206"/>
      <c r="C177" s="207"/>
      <c r="D177" s="199" t="s">
        <v>176</v>
      </c>
      <c r="E177" s="208" t="s">
        <v>1</v>
      </c>
      <c r="F177" s="209" t="s">
        <v>275</v>
      </c>
      <c r="G177" s="207"/>
      <c r="H177" s="210">
        <v>0.216</v>
      </c>
      <c r="I177" s="211"/>
      <c r="J177" s="207"/>
      <c r="K177" s="207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176</v>
      </c>
      <c r="AU177" s="216" t="s">
        <v>87</v>
      </c>
      <c r="AV177" s="13" t="s">
        <v>87</v>
      </c>
      <c r="AW177" s="13" t="s">
        <v>34</v>
      </c>
      <c r="AX177" s="13" t="s">
        <v>77</v>
      </c>
      <c r="AY177" s="216" t="s">
        <v>146</v>
      </c>
    </row>
    <row r="178" spans="1:65" s="13" customFormat="1">
      <c r="B178" s="206"/>
      <c r="C178" s="207"/>
      <c r="D178" s="199" t="s">
        <v>176</v>
      </c>
      <c r="E178" s="208" t="s">
        <v>1</v>
      </c>
      <c r="F178" s="209" t="s">
        <v>276</v>
      </c>
      <c r="G178" s="207"/>
      <c r="H178" s="210">
        <v>2.1999999999999999E-2</v>
      </c>
      <c r="I178" s="211"/>
      <c r="J178" s="207"/>
      <c r="K178" s="207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176</v>
      </c>
      <c r="AU178" s="216" t="s">
        <v>87</v>
      </c>
      <c r="AV178" s="13" t="s">
        <v>87</v>
      </c>
      <c r="AW178" s="13" t="s">
        <v>34</v>
      </c>
      <c r="AX178" s="13" t="s">
        <v>77</v>
      </c>
      <c r="AY178" s="216" t="s">
        <v>146</v>
      </c>
    </row>
    <row r="179" spans="1:65" s="14" customFormat="1">
      <c r="B179" s="228"/>
      <c r="C179" s="229"/>
      <c r="D179" s="199" t="s">
        <v>176</v>
      </c>
      <c r="E179" s="230" t="s">
        <v>1</v>
      </c>
      <c r="F179" s="231" t="s">
        <v>254</v>
      </c>
      <c r="G179" s="229"/>
      <c r="H179" s="232">
        <v>0.23799999999999999</v>
      </c>
      <c r="I179" s="233"/>
      <c r="J179" s="229"/>
      <c r="K179" s="229"/>
      <c r="L179" s="234"/>
      <c r="M179" s="235"/>
      <c r="N179" s="236"/>
      <c r="O179" s="236"/>
      <c r="P179" s="236"/>
      <c r="Q179" s="236"/>
      <c r="R179" s="236"/>
      <c r="S179" s="236"/>
      <c r="T179" s="237"/>
      <c r="AT179" s="238" t="s">
        <v>176</v>
      </c>
      <c r="AU179" s="238" t="s">
        <v>87</v>
      </c>
      <c r="AV179" s="14" t="s">
        <v>145</v>
      </c>
      <c r="AW179" s="14" t="s">
        <v>34</v>
      </c>
      <c r="AX179" s="14" t="s">
        <v>85</v>
      </c>
      <c r="AY179" s="238" t="s">
        <v>146</v>
      </c>
    </row>
    <row r="180" spans="1:65" s="2" customFormat="1" ht="16.5" customHeight="1">
      <c r="A180" s="34"/>
      <c r="B180" s="35"/>
      <c r="C180" s="217" t="s">
        <v>277</v>
      </c>
      <c r="D180" s="217" t="s">
        <v>235</v>
      </c>
      <c r="E180" s="218" t="s">
        <v>278</v>
      </c>
      <c r="F180" s="219" t="s">
        <v>279</v>
      </c>
      <c r="G180" s="220" t="s">
        <v>169</v>
      </c>
      <c r="H180" s="221">
        <v>8.2260000000000009</v>
      </c>
      <c r="I180" s="222"/>
      <c r="J180" s="223">
        <f>ROUND(I180*H180,2)</f>
        <v>0</v>
      </c>
      <c r="K180" s="224"/>
      <c r="L180" s="225"/>
      <c r="M180" s="226" t="s">
        <v>1</v>
      </c>
      <c r="N180" s="227" t="s">
        <v>42</v>
      </c>
      <c r="O180" s="71"/>
      <c r="P180" s="195">
        <f>O180*H180</f>
        <v>0</v>
      </c>
      <c r="Q180" s="195">
        <v>0.55000000000000004</v>
      </c>
      <c r="R180" s="195">
        <f>Q180*H180</f>
        <v>4.5243000000000011</v>
      </c>
      <c r="S180" s="195">
        <v>0</v>
      </c>
      <c r="T180" s="196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7" t="s">
        <v>238</v>
      </c>
      <c r="AT180" s="197" t="s">
        <v>235</v>
      </c>
      <c r="AU180" s="197" t="s">
        <v>87</v>
      </c>
      <c r="AY180" s="17" t="s">
        <v>146</v>
      </c>
      <c r="BE180" s="198">
        <f>IF(N180="základní",J180,0)</f>
        <v>0</v>
      </c>
      <c r="BF180" s="198">
        <f>IF(N180="snížená",J180,0)</f>
        <v>0</v>
      </c>
      <c r="BG180" s="198">
        <f>IF(N180="zákl. přenesená",J180,0)</f>
        <v>0</v>
      </c>
      <c r="BH180" s="198">
        <f>IF(N180="sníž. přenesená",J180,0)</f>
        <v>0</v>
      </c>
      <c r="BI180" s="198">
        <f>IF(N180="nulová",J180,0)</f>
        <v>0</v>
      </c>
      <c r="BJ180" s="17" t="s">
        <v>85</v>
      </c>
      <c r="BK180" s="198">
        <f>ROUND(I180*H180,2)</f>
        <v>0</v>
      </c>
      <c r="BL180" s="17" t="s">
        <v>188</v>
      </c>
      <c r="BM180" s="197" t="s">
        <v>280</v>
      </c>
    </row>
    <row r="181" spans="1:65" s="13" customFormat="1">
      <c r="B181" s="206"/>
      <c r="C181" s="207"/>
      <c r="D181" s="199" t="s">
        <v>176</v>
      </c>
      <c r="E181" s="208" t="s">
        <v>1</v>
      </c>
      <c r="F181" s="209" t="s">
        <v>281</v>
      </c>
      <c r="G181" s="207"/>
      <c r="H181" s="210">
        <v>1.44</v>
      </c>
      <c r="I181" s="211"/>
      <c r="J181" s="207"/>
      <c r="K181" s="207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176</v>
      </c>
      <c r="AU181" s="216" t="s">
        <v>87</v>
      </c>
      <c r="AV181" s="13" t="s">
        <v>87</v>
      </c>
      <c r="AW181" s="13" t="s">
        <v>34</v>
      </c>
      <c r="AX181" s="13" t="s">
        <v>77</v>
      </c>
      <c r="AY181" s="216" t="s">
        <v>146</v>
      </c>
    </row>
    <row r="182" spans="1:65" s="13" customFormat="1" ht="22.5">
      <c r="B182" s="206"/>
      <c r="C182" s="207"/>
      <c r="D182" s="199" t="s">
        <v>176</v>
      </c>
      <c r="E182" s="208" t="s">
        <v>1</v>
      </c>
      <c r="F182" s="209" t="s">
        <v>282</v>
      </c>
      <c r="G182" s="207"/>
      <c r="H182" s="210">
        <v>5.46</v>
      </c>
      <c r="I182" s="211"/>
      <c r="J182" s="207"/>
      <c r="K182" s="207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176</v>
      </c>
      <c r="AU182" s="216" t="s">
        <v>87</v>
      </c>
      <c r="AV182" s="13" t="s">
        <v>87</v>
      </c>
      <c r="AW182" s="13" t="s">
        <v>34</v>
      </c>
      <c r="AX182" s="13" t="s">
        <v>77</v>
      </c>
      <c r="AY182" s="216" t="s">
        <v>146</v>
      </c>
    </row>
    <row r="183" spans="1:65" s="13" customFormat="1">
      <c r="B183" s="206"/>
      <c r="C183" s="207"/>
      <c r="D183" s="199" t="s">
        <v>176</v>
      </c>
      <c r="E183" s="208" t="s">
        <v>1</v>
      </c>
      <c r="F183" s="209" t="s">
        <v>283</v>
      </c>
      <c r="G183" s="207"/>
      <c r="H183" s="210">
        <v>0.6</v>
      </c>
      <c r="I183" s="211"/>
      <c r="J183" s="207"/>
      <c r="K183" s="207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176</v>
      </c>
      <c r="AU183" s="216" t="s">
        <v>87</v>
      </c>
      <c r="AV183" s="13" t="s">
        <v>87</v>
      </c>
      <c r="AW183" s="13" t="s">
        <v>34</v>
      </c>
      <c r="AX183" s="13" t="s">
        <v>77</v>
      </c>
      <c r="AY183" s="216" t="s">
        <v>146</v>
      </c>
    </row>
    <row r="184" spans="1:65" s="13" customFormat="1">
      <c r="B184" s="206"/>
      <c r="C184" s="207"/>
      <c r="D184" s="199" t="s">
        <v>176</v>
      </c>
      <c r="E184" s="208" t="s">
        <v>1</v>
      </c>
      <c r="F184" s="209" t="s">
        <v>284</v>
      </c>
      <c r="G184" s="207"/>
      <c r="H184" s="210">
        <v>0.72599999999999998</v>
      </c>
      <c r="I184" s="211"/>
      <c r="J184" s="207"/>
      <c r="K184" s="207"/>
      <c r="L184" s="212"/>
      <c r="M184" s="213"/>
      <c r="N184" s="214"/>
      <c r="O184" s="214"/>
      <c r="P184" s="214"/>
      <c r="Q184" s="214"/>
      <c r="R184" s="214"/>
      <c r="S184" s="214"/>
      <c r="T184" s="215"/>
      <c r="AT184" s="216" t="s">
        <v>176</v>
      </c>
      <c r="AU184" s="216" t="s">
        <v>87</v>
      </c>
      <c r="AV184" s="13" t="s">
        <v>87</v>
      </c>
      <c r="AW184" s="13" t="s">
        <v>34</v>
      </c>
      <c r="AX184" s="13" t="s">
        <v>77</v>
      </c>
      <c r="AY184" s="216" t="s">
        <v>146</v>
      </c>
    </row>
    <row r="185" spans="1:65" s="14" customFormat="1">
      <c r="B185" s="228"/>
      <c r="C185" s="229"/>
      <c r="D185" s="199" t="s">
        <v>176</v>
      </c>
      <c r="E185" s="230" t="s">
        <v>1</v>
      </c>
      <c r="F185" s="231" t="s">
        <v>254</v>
      </c>
      <c r="G185" s="229"/>
      <c r="H185" s="232">
        <v>8.2260000000000009</v>
      </c>
      <c r="I185" s="233"/>
      <c r="J185" s="229"/>
      <c r="K185" s="229"/>
      <c r="L185" s="234"/>
      <c r="M185" s="235"/>
      <c r="N185" s="236"/>
      <c r="O185" s="236"/>
      <c r="P185" s="236"/>
      <c r="Q185" s="236"/>
      <c r="R185" s="236"/>
      <c r="S185" s="236"/>
      <c r="T185" s="237"/>
      <c r="AT185" s="238" t="s">
        <v>176</v>
      </c>
      <c r="AU185" s="238" t="s">
        <v>87</v>
      </c>
      <c r="AV185" s="14" t="s">
        <v>145</v>
      </c>
      <c r="AW185" s="14" t="s">
        <v>34</v>
      </c>
      <c r="AX185" s="14" t="s">
        <v>85</v>
      </c>
      <c r="AY185" s="238" t="s">
        <v>146</v>
      </c>
    </row>
    <row r="186" spans="1:65" s="2" customFormat="1" ht="33" customHeight="1">
      <c r="A186" s="34"/>
      <c r="B186" s="35"/>
      <c r="C186" s="185" t="s">
        <v>285</v>
      </c>
      <c r="D186" s="185" t="s">
        <v>147</v>
      </c>
      <c r="E186" s="186" t="s">
        <v>286</v>
      </c>
      <c r="F186" s="187" t="s">
        <v>287</v>
      </c>
      <c r="G186" s="188" t="s">
        <v>169</v>
      </c>
      <c r="H186" s="189">
        <v>8.4640000000000004</v>
      </c>
      <c r="I186" s="190"/>
      <c r="J186" s="191">
        <f>ROUND(I186*H186,2)</f>
        <v>0</v>
      </c>
      <c r="K186" s="192"/>
      <c r="L186" s="39"/>
      <c r="M186" s="193" t="s">
        <v>1</v>
      </c>
      <c r="N186" s="194" t="s">
        <v>42</v>
      </c>
      <c r="O186" s="71"/>
      <c r="P186" s="195">
        <f>O186*H186</f>
        <v>0</v>
      </c>
      <c r="Q186" s="195">
        <v>1.89E-3</v>
      </c>
      <c r="R186" s="195">
        <f>Q186*H186</f>
        <v>1.5996960000000001E-2</v>
      </c>
      <c r="S186" s="195">
        <v>0</v>
      </c>
      <c r="T186" s="196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7" t="s">
        <v>188</v>
      </c>
      <c r="AT186" s="197" t="s">
        <v>147</v>
      </c>
      <c r="AU186" s="197" t="s">
        <v>87</v>
      </c>
      <c r="AY186" s="17" t="s">
        <v>146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17" t="s">
        <v>85</v>
      </c>
      <c r="BK186" s="198">
        <f>ROUND(I186*H186,2)</f>
        <v>0</v>
      </c>
      <c r="BL186" s="17" t="s">
        <v>188</v>
      </c>
      <c r="BM186" s="197" t="s">
        <v>288</v>
      </c>
    </row>
    <row r="187" spans="1:65" s="13" customFormat="1">
      <c r="B187" s="206"/>
      <c r="C187" s="207"/>
      <c r="D187" s="199" t="s">
        <v>176</v>
      </c>
      <c r="E187" s="208" t="s">
        <v>1</v>
      </c>
      <c r="F187" s="209" t="s">
        <v>289</v>
      </c>
      <c r="G187" s="207"/>
      <c r="H187" s="210">
        <v>8.4640000000000004</v>
      </c>
      <c r="I187" s="211"/>
      <c r="J187" s="207"/>
      <c r="K187" s="207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176</v>
      </c>
      <c r="AU187" s="216" t="s">
        <v>87</v>
      </c>
      <c r="AV187" s="13" t="s">
        <v>87</v>
      </c>
      <c r="AW187" s="13" t="s">
        <v>34</v>
      </c>
      <c r="AX187" s="13" t="s">
        <v>85</v>
      </c>
      <c r="AY187" s="216" t="s">
        <v>146</v>
      </c>
    </row>
    <row r="188" spans="1:65" s="2" customFormat="1" ht="21.75" customHeight="1">
      <c r="A188" s="34"/>
      <c r="B188" s="35"/>
      <c r="C188" s="185" t="s">
        <v>290</v>
      </c>
      <c r="D188" s="185" t="s">
        <v>147</v>
      </c>
      <c r="E188" s="186" t="s">
        <v>291</v>
      </c>
      <c r="F188" s="187" t="s">
        <v>292</v>
      </c>
      <c r="G188" s="188" t="s">
        <v>181</v>
      </c>
      <c r="H188" s="189">
        <v>732.2</v>
      </c>
      <c r="I188" s="190"/>
      <c r="J188" s="191">
        <f>ROUND(I188*H188,2)</f>
        <v>0</v>
      </c>
      <c r="K188" s="192"/>
      <c r="L188" s="39"/>
      <c r="M188" s="193" t="s">
        <v>1</v>
      </c>
      <c r="N188" s="194" t="s">
        <v>42</v>
      </c>
      <c r="O188" s="71"/>
      <c r="P188" s="195">
        <f>O188*H188</f>
        <v>0</v>
      </c>
      <c r="Q188" s="195">
        <v>0</v>
      </c>
      <c r="R188" s="195">
        <f>Q188*H188</f>
        <v>0</v>
      </c>
      <c r="S188" s="195">
        <v>7.0000000000000001E-3</v>
      </c>
      <c r="T188" s="196">
        <f>S188*H188</f>
        <v>5.1254000000000008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7" t="s">
        <v>188</v>
      </c>
      <c r="AT188" s="197" t="s">
        <v>147</v>
      </c>
      <c r="AU188" s="197" t="s">
        <v>87</v>
      </c>
      <c r="AY188" s="17" t="s">
        <v>146</v>
      </c>
      <c r="BE188" s="198">
        <f>IF(N188="základní",J188,0)</f>
        <v>0</v>
      </c>
      <c r="BF188" s="198">
        <f>IF(N188="snížená",J188,0)</f>
        <v>0</v>
      </c>
      <c r="BG188" s="198">
        <f>IF(N188="zákl. přenesená",J188,0)</f>
        <v>0</v>
      </c>
      <c r="BH188" s="198">
        <f>IF(N188="sníž. přenesená",J188,0)</f>
        <v>0</v>
      </c>
      <c r="BI188" s="198">
        <f>IF(N188="nulová",J188,0)</f>
        <v>0</v>
      </c>
      <c r="BJ188" s="17" t="s">
        <v>85</v>
      </c>
      <c r="BK188" s="198">
        <f>ROUND(I188*H188,2)</f>
        <v>0</v>
      </c>
      <c r="BL188" s="17" t="s">
        <v>188</v>
      </c>
      <c r="BM188" s="197" t="s">
        <v>293</v>
      </c>
    </row>
    <row r="189" spans="1:65" s="13" customFormat="1" ht="22.5">
      <c r="B189" s="206"/>
      <c r="C189" s="207"/>
      <c r="D189" s="199" t="s">
        <v>176</v>
      </c>
      <c r="E189" s="208" t="s">
        <v>1</v>
      </c>
      <c r="F189" s="209" t="s">
        <v>294</v>
      </c>
      <c r="G189" s="207"/>
      <c r="H189" s="210">
        <v>269.7</v>
      </c>
      <c r="I189" s="211"/>
      <c r="J189" s="207"/>
      <c r="K189" s="207"/>
      <c r="L189" s="212"/>
      <c r="M189" s="213"/>
      <c r="N189" s="214"/>
      <c r="O189" s="214"/>
      <c r="P189" s="214"/>
      <c r="Q189" s="214"/>
      <c r="R189" s="214"/>
      <c r="S189" s="214"/>
      <c r="T189" s="215"/>
      <c r="AT189" s="216" t="s">
        <v>176</v>
      </c>
      <c r="AU189" s="216" t="s">
        <v>87</v>
      </c>
      <c r="AV189" s="13" t="s">
        <v>87</v>
      </c>
      <c r="AW189" s="13" t="s">
        <v>34</v>
      </c>
      <c r="AX189" s="13" t="s">
        <v>77</v>
      </c>
      <c r="AY189" s="216" t="s">
        <v>146</v>
      </c>
    </row>
    <row r="190" spans="1:65" s="13" customFormat="1">
      <c r="B190" s="206"/>
      <c r="C190" s="207"/>
      <c r="D190" s="199" t="s">
        <v>176</v>
      </c>
      <c r="E190" s="208" t="s">
        <v>1</v>
      </c>
      <c r="F190" s="209" t="s">
        <v>295</v>
      </c>
      <c r="G190" s="207"/>
      <c r="H190" s="210">
        <v>192.8</v>
      </c>
      <c r="I190" s="211"/>
      <c r="J190" s="207"/>
      <c r="K190" s="207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176</v>
      </c>
      <c r="AU190" s="216" t="s">
        <v>87</v>
      </c>
      <c r="AV190" s="13" t="s">
        <v>87</v>
      </c>
      <c r="AW190" s="13" t="s">
        <v>34</v>
      </c>
      <c r="AX190" s="13" t="s">
        <v>77</v>
      </c>
      <c r="AY190" s="216" t="s">
        <v>146</v>
      </c>
    </row>
    <row r="191" spans="1:65" s="13" customFormat="1" ht="22.5">
      <c r="B191" s="206"/>
      <c r="C191" s="207"/>
      <c r="D191" s="199" t="s">
        <v>176</v>
      </c>
      <c r="E191" s="208" t="s">
        <v>1</v>
      </c>
      <c r="F191" s="209" t="s">
        <v>296</v>
      </c>
      <c r="G191" s="207"/>
      <c r="H191" s="210">
        <v>269.7</v>
      </c>
      <c r="I191" s="211"/>
      <c r="J191" s="207"/>
      <c r="K191" s="207"/>
      <c r="L191" s="212"/>
      <c r="M191" s="213"/>
      <c r="N191" s="214"/>
      <c r="O191" s="214"/>
      <c r="P191" s="214"/>
      <c r="Q191" s="214"/>
      <c r="R191" s="214"/>
      <c r="S191" s="214"/>
      <c r="T191" s="215"/>
      <c r="AT191" s="216" t="s">
        <v>176</v>
      </c>
      <c r="AU191" s="216" t="s">
        <v>87</v>
      </c>
      <c r="AV191" s="13" t="s">
        <v>87</v>
      </c>
      <c r="AW191" s="13" t="s">
        <v>34</v>
      </c>
      <c r="AX191" s="13" t="s">
        <v>77</v>
      </c>
      <c r="AY191" s="216" t="s">
        <v>146</v>
      </c>
    </row>
    <row r="192" spans="1:65" s="14" customFormat="1">
      <c r="B192" s="228"/>
      <c r="C192" s="229"/>
      <c r="D192" s="199" t="s">
        <v>176</v>
      </c>
      <c r="E192" s="230" t="s">
        <v>1</v>
      </c>
      <c r="F192" s="231" t="s">
        <v>254</v>
      </c>
      <c r="G192" s="229"/>
      <c r="H192" s="232">
        <v>732.2</v>
      </c>
      <c r="I192" s="233"/>
      <c r="J192" s="229"/>
      <c r="K192" s="229"/>
      <c r="L192" s="234"/>
      <c r="M192" s="235"/>
      <c r="N192" s="236"/>
      <c r="O192" s="236"/>
      <c r="P192" s="236"/>
      <c r="Q192" s="236"/>
      <c r="R192" s="236"/>
      <c r="S192" s="236"/>
      <c r="T192" s="237"/>
      <c r="AT192" s="238" t="s">
        <v>176</v>
      </c>
      <c r="AU192" s="238" t="s">
        <v>87</v>
      </c>
      <c r="AV192" s="14" t="s">
        <v>145</v>
      </c>
      <c r="AW192" s="14" t="s">
        <v>34</v>
      </c>
      <c r="AX192" s="14" t="s">
        <v>85</v>
      </c>
      <c r="AY192" s="238" t="s">
        <v>146</v>
      </c>
    </row>
    <row r="193" spans="1:65" s="2" customFormat="1" ht="21.75" customHeight="1">
      <c r="A193" s="34"/>
      <c r="B193" s="35"/>
      <c r="C193" s="185" t="s">
        <v>297</v>
      </c>
      <c r="D193" s="185" t="s">
        <v>147</v>
      </c>
      <c r="E193" s="186" t="s">
        <v>298</v>
      </c>
      <c r="F193" s="187" t="s">
        <v>299</v>
      </c>
      <c r="G193" s="188" t="s">
        <v>181</v>
      </c>
      <c r="H193" s="189">
        <v>732.2</v>
      </c>
      <c r="I193" s="190"/>
      <c r="J193" s="191">
        <f>ROUND(I193*H193,2)</f>
        <v>0</v>
      </c>
      <c r="K193" s="192"/>
      <c r="L193" s="39"/>
      <c r="M193" s="193" t="s">
        <v>1</v>
      </c>
      <c r="N193" s="194" t="s">
        <v>42</v>
      </c>
      <c r="O193" s="71"/>
      <c r="P193" s="195">
        <f>O193*H193</f>
        <v>0</v>
      </c>
      <c r="Q193" s="195">
        <v>0</v>
      </c>
      <c r="R193" s="195">
        <f>Q193*H193</f>
        <v>0</v>
      </c>
      <c r="S193" s="195">
        <v>0</v>
      </c>
      <c r="T193" s="196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7" t="s">
        <v>188</v>
      </c>
      <c r="AT193" s="197" t="s">
        <v>147</v>
      </c>
      <c r="AU193" s="197" t="s">
        <v>87</v>
      </c>
      <c r="AY193" s="17" t="s">
        <v>146</v>
      </c>
      <c r="BE193" s="198">
        <f>IF(N193="základní",J193,0)</f>
        <v>0</v>
      </c>
      <c r="BF193" s="198">
        <f>IF(N193="snížená",J193,0)</f>
        <v>0</v>
      </c>
      <c r="BG193" s="198">
        <f>IF(N193="zákl. přenesená",J193,0)</f>
        <v>0</v>
      </c>
      <c r="BH193" s="198">
        <f>IF(N193="sníž. přenesená",J193,0)</f>
        <v>0</v>
      </c>
      <c r="BI193" s="198">
        <f>IF(N193="nulová",J193,0)</f>
        <v>0</v>
      </c>
      <c r="BJ193" s="17" t="s">
        <v>85</v>
      </c>
      <c r="BK193" s="198">
        <f>ROUND(I193*H193,2)</f>
        <v>0</v>
      </c>
      <c r="BL193" s="17" t="s">
        <v>188</v>
      </c>
      <c r="BM193" s="197" t="s">
        <v>300</v>
      </c>
    </row>
    <row r="194" spans="1:65" s="2" customFormat="1" ht="16.5" customHeight="1">
      <c r="A194" s="34"/>
      <c r="B194" s="35"/>
      <c r="C194" s="217" t="s">
        <v>301</v>
      </c>
      <c r="D194" s="217" t="s">
        <v>235</v>
      </c>
      <c r="E194" s="218" t="s">
        <v>302</v>
      </c>
      <c r="F194" s="219" t="s">
        <v>303</v>
      </c>
      <c r="G194" s="220" t="s">
        <v>169</v>
      </c>
      <c r="H194" s="221">
        <v>10.164</v>
      </c>
      <c r="I194" s="222"/>
      <c r="J194" s="223">
        <f>ROUND(I194*H194,2)</f>
        <v>0</v>
      </c>
      <c r="K194" s="224"/>
      <c r="L194" s="225"/>
      <c r="M194" s="226" t="s">
        <v>1</v>
      </c>
      <c r="N194" s="227" t="s">
        <v>42</v>
      </c>
      <c r="O194" s="71"/>
      <c r="P194" s="195">
        <f>O194*H194</f>
        <v>0</v>
      </c>
      <c r="Q194" s="195">
        <v>0.55000000000000004</v>
      </c>
      <c r="R194" s="195">
        <f>Q194*H194</f>
        <v>5.5902000000000003</v>
      </c>
      <c r="S194" s="195">
        <v>0</v>
      </c>
      <c r="T194" s="196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7" t="s">
        <v>192</v>
      </c>
      <c r="AT194" s="197" t="s">
        <v>235</v>
      </c>
      <c r="AU194" s="197" t="s">
        <v>87</v>
      </c>
      <c r="AY194" s="17" t="s">
        <v>146</v>
      </c>
      <c r="BE194" s="198">
        <f>IF(N194="základní",J194,0)</f>
        <v>0</v>
      </c>
      <c r="BF194" s="198">
        <f>IF(N194="snížená",J194,0)</f>
        <v>0</v>
      </c>
      <c r="BG194" s="198">
        <f>IF(N194="zákl. přenesená",J194,0)</f>
        <v>0</v>
      </c>
      <c r="BH194" s="198">
        <f>IF(N194="sníž. přenesená",J194,0)</f>
        <v>0</v>
      </c>
      <c r="BI194" s="198">
        <f>IF(N194="nulová",J194,0)</f>
        <v>0</v>
      </c>
      <c r="BJ194" s="17" t="s">
        <v>85</v>
      </c>
      <c r="BK194" s="198">
        <f>ROUND(I194*H194,2)</f>
        <v>0</v>
      </c>
      <c r="BL194" s="17" t="s">
        <v>145</v>
      </c>
      <c r="BM194" s="197" t="s">
        <v>304</v>
      </c>
    </row>
    <row r="195" spans="1:65" s="13" customFormat="1" ht="22.5">
      <c r="B195" s="206"/>
      <c r="C195" s="207"/>
      <c r="D195" s="199" t="s">
        <v>176</v>
      </c>
      <c r="E195" s="208" t="s">
        <v>1</v>
      </c>
      <c r="F195" s="209" t="s">
        <v>305</v>
      </c>
      <c r="G195" s="207"/>
      <c r="H195" s="210">
        <v>3.6219999999999999</v>
      </c>
      <c r="I195" s="211"/>
      <c r="J195" s="207"/>
      <c r="K195" s="207"/>
      <c r="L195" s="212"/>
      <c r="M195" s="213"/>
      <c r="N195" s="214"/>
      <c r="O195" s="214"/>
      <c r="P195" s="214"/>
      <c r="Q195" s="214"/>
      <c r="R195" s="214"/>
      <c r="S195" s="214"/>
      <c r="T195" s="215"/>
      <c r="AT195" s="216" t="s">
        <v>176</v>
      </c>
      <c r="AU195" s="216" t="s">
        <v>87</v>
      </c>
      <c r="AV195" s="13" t="s">
        <v>87</v>
      </c>
      <c r="AW195" s="13" t="s">
        <v>34</v>
      </c>
      <c r="AX195" s="13" t="s">
        <v>77</v>
      </c>
      <c r="AY195" s="216" t="s">
        <v>146</v>
      </c>
    </row>
    <row r="196" spans="1:65" s="13" customFormat="1">
      <c r="B196" s="206"/>
      <c r="C196" s="207"/>
      <c r="D196" s="199" t="s">
        <v>176</v>
      </c>
      <c r="E196" s="208" t="s">
        <v>1</v>
      </c>
      <c r="F196" s="209" t="s">
        <v>306</v>
      </c>
      <c r="G196" s="207"/>
      <c r="H196" s="210">
        <v>1.5940000000000001</v>
      </c>
      <c r="I196" s="211"/>
      <c r="J196" s="207"/>
      <c r="K196" s="207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176</v>
      </c>
      <c r="AU196" s="216" t="s">
        <v>87</v>
      </c>
      <c r="AV196" s="13" t="s">
        <v>87</v>
      </c>
      <c r="AW196" s="13" t="s">
        <v>34</v>
      </c>
      <c r="AX196" s="13" t="s">
        <v>77</v>
      </c>
      <c r="AY196" s="216" t="s">
        <v>146</v>
      </c>
    </row>
    <row r="197" spans="1:65" s="13" customFormat="1" ht="22.5">
      <c r="B197" s="206"/>
      <c r="C197" s="207"/>
      <c r="D197" s="199" t="s">
        <v>176</v>
      </c>
      <c r="E197" s="208" t="s">
        <v>1</v>
      </c>
      <c r="F197" s="209" t="s">
        <v>307</v>
      </c>
      <c r="G197" s="207"/>
      <c r="H197" s="210">
        <v>3.6219999999999999</v>
      </c>
      <c r="I197" s="211"/>
      <c r="J197" s="207"/>
      <c r="K197" s="207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176</v>
      </c>
      <c r="AU197" s="216" t="s">
        <v>87</v>
      </c>
      <c r="AV197" s="13" t="s">
        <v>87</v>
      </c>
      <c r="AW197" s="13" t="s">
        <v>34</v>
      </c>
      <c r="AX197" s="13" t="s">
        <v>77</v>
      </c>
      <c r="AY197" s="216" t="s">
        <v>146</v>
      </c>
    </row>
    <row r="198" spans="1:65" s="15" customFormat="1">
      <c r="B198" s="239"/>
      <c r="C198" s="240"/>
      <c r="D198" s="199" t="s">
        <v>176</v>
      </c>
      <c r="E198" s="241" t="s">
        <v>1</v>
      </c>
      <c r="F198" s="242" t="s">
        <v>308</v>
      </c>
      <c r="G198" s="240"/>
      <c r="H198" s="243">
        <v>8.8379999999999992</v>
      </c>
      <c r="I198" s="244"/>
      <c r="J198" s="240"/>
      <c r="K198" s="240"/>
      <c r="L198" s="245"/>
      <c r="M198" s="246"/>
      <c r="N198" s="247"/>
      <c r="O198" s="247"/>
      <c r="P198" s="247"/>
      <c r="Q198" s="247"/>
      <c r="R198" s="247"/>
      <c r="S198" s="247"/>
      <c r="T198" s="248"/>
      <c r="AT198" s="249" t="s">
        <v>176</v>
      </c>
      <c r="AU198" s="249" t="s">
        <v>87</v>
      </c>
      <c r="AV198" s="15" t="s">
        <v>155</v>
      </c>
      <c r="AW198" s="15" t="s">
        <v>34</v>
      </c>
      <c r="AX198" s="15" t="s">
        <v>77</v>
      </c>
      <c r="AY198" s="249" t="s">
        <v>146</v>
      </c>
    </row>
    <row r="199" spans="1:65" s="13" customFormat="1">
      <c r="B199" s="206"/>
      <c r="C199" s="207"/>
      <c r="D199" s="199" t="s">
        <v>176</v>
      </c>
      <c r="E199" s="208" t="s">
        <v>1</v>
      </c>
      <c r="F199" s="209" t="s">
        <v>309</v>
      </c>
      <c r="G199" s="207"/>
      <c r="H199" s="210">
        <v>1.3260000000000001</v>
      </c>
      <c r="I199" s="211"/>
      <c r="J199" s="207"/>
      <c r="K199" s="207"/>
      <c r="L199" s="212"/>
      <c r="M199" s="213"/>
      <c r="N199" s="214"/>
      <c r="O199" s="214"/>
      <c r="P199" s="214"/>
      <c r="Q199" s="214"/>
      <c r="R199" s="214"/>
      <c r="S199" s="214"/>
      <c r="T199" s="215"/>
      <c r="AT199" s="216" t="s">
        <v>176</v>
      </c>
      <c r="AU199" s="216" t="s">
        <v>87</v>
      </c>
      <c r="AV199" s="13" t="s">
        <v>87</v>
      </c>
      <c r="AW199" s="13" t="s">
        <v>34</v>
      </c>
      <c r="AX199" s="13" t="s">
        <v>77</v>
      </c>
      <c r="AY199" s="216" t="s">
        <v>146</v>
      </c>
    </row>
    <row r="200" spans="1:65" s="14" customFormat="1">
      <c r="B200" s="228"/>
      <c r="C200" s="229"/>
      <c r="D200" s="199" t="s">
        <v>176</v>
      </c>
      <c r="E200" s="230" t="s">
        <v>1</v>
      </c>
      <c r="F200" s="231" t="s">
        <v>254</v>
      </c>
      <c r="G200" s="229"/>
      <c r="H200" s="232">
        <v>10.164</v>
      </c>
      <c r="I200" s="233"/>
      <c r="J200" s="229"/>
      <c r="K200" s="229"/>
      <c r="L200" s="234"/>
      <c r="M200" s="235"/>
      <c r="N200" s="236"/>
      <c r="O200" s="236"/>
      <c r="P200" s="236"/>
      <c r="Q200" s="236"/>
      <c r="R200" s="236"/>
      <c r="S200" s="236"/>
      <c r="T200" s="237"/>
      <c r="AT200" s="238" t="s">
        <v>176</v>
      </c>
      <c r="AU200" s="238" t="s">
        <v>87</v>
      </c>
      <c r="AV200" s="14" t="s">
        <v>145</v>
      </c>
      <c r="AW200" s="14" t="s">
        <v>34</v>
      </c>
      <c r="AX200" s="14" t="s">
        <v>85</v>
      </c>
      <c r="AY200" s="238" t="s">
        <v>146</v>
      </c>
    </row>
    <row r="201" spans="1:65" s="2" customFormat="1" ht="21.75" customHeight="1">
      <c r="A201" s="34"/>
      <c r="B201" s="35"/>
      <c r="C201" s="185" t="s">
        <v>310</v>
      </c>
      <c r="D201" s="185" t="s">
        <v>147</v>
      </c>
      <c r="E201" s="186" t="s">
        <v>311</v>
      </c>
      <c r="F201" s="187" t="s">
        <v>312</v>
      </c>
      <c r="G201" s="188" t="s">
        <v>249</v>
      </c>
      <c r="H201" s="189">
        <v>1154.2</v>
      </c>
      <c r="I201" s="190"/>
      <c r="J201" s="191">
        <f>ROUND(I201*H201,2)</f>
        <v>0</v>
      </c>
      <c r="K201" s="192"/>
      <c r="L201" s="39"/>
      <c r="M201" s="193" t="s">
        <v>1</v>
      </c>
      <c r="N201" s="194" t="s">
        <v>42</v>
      </c>
      <c r="O201" s="71"/>
      <c r="P201" s="195">
        <f>O201*H201</f>
        <v>0</v>
      </c>
      <c r="Q201" s="195">
        <v>0</v>
      </c>
      <c r="R201" s="195">
        <f>Q201*H201</f>
        <v>0</v>
      </c>
      <c r="S201" s="195">
        <v>0</v>
      </c>
      <c r="T201" s="196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7" t="s">
        <v>188</v>
      </c>
      <c r="AT201" s="197" t="s">
        <v>147</v>
      </c>
      <c r="AU201" s="197" t="s">
        <v>87</v>
      </c>
      <c r="AY201" s="17" t="s">
        <v>146</v>
      </c>
      <c r="BE201" s="198">
        <f>IF(N201="základní",J201,0)</f>
        <v>0</v>
      </c>
      <c r="BF201" s="198">
        <f>IF(N201="snížená",J201,0)</f>
        <v>0</v>
      </c>
      <c r="BG201" s="198">
        <f>IF(N201="zákl. přenesená",J201,0)</f>
        <v>0</v>
      </c>
      <c r="BH201" s="198">
        <f>IF(N201="sníž. přenesená",J201,0)</f>
        <v>0</v>
      </c>
      <c r="BI201" s="198">
        <f>IF(N201="nulová",J201,0)</f>
        <v>0</v>
      </c>
      <c r="BJ201" s="17" t="s">
        <v>85</v>
      </c>
      <c r="BK201" s="198">
        <f>ROUND(I201*H201,2)</f>
        <v>0</v>
      </c>
      <c r="BL201" s="17" t="s">
        <v>188</v>
      </c>
      <c r="BM201" s="197" t="s">
        <v>313</v>
      </c>
    </row>
    <row r="202" spans="1:65" s="2" customFormat="1" ht="16.5" customHeight="1">
      <c r="A202" s="34"/>
      <c r="B202" s="35"/>
      <c r="C202" s="217" t="s">
        <v>314</v>
      </c>
      <c r="D202" s="217" t="s">
        <v>235</v>
      </c>
      <c r="E202" s="218" t="s">
        <v>302</v>
      </c>
      <c r="F202" s="219" t="s">
        <v>303</v>
      </c>
      <c r="G202" s="220" t="s">
        <v>169</v>
      </c>
      <c r="H202" s="221">
        <v>4.1550000000000002</v>
      </c>
      <c r="I202" s="222"/>
      <c r="J202" s="223">
        <f>ROUND(I202*H202,2)</f>
        <v>0</v>
      </c>
      <c r="K202" s="224"/>
      <c r="L202" s="225"/>
      <c r="M202" s="226" t="s">
        <v>1</v>
      </c>
      <c r="N202" s="227" t="s">
        <v>42</v>
      </c>
      <c r="O202" s="71"/>
      <c r="P202" s="195">
        <f>O202*H202</f>
        <v>0</v>
      </c>
      <c r="Q202" s="195">
        <v>0.55000000000000004</v>
      </c>
      <c r="R202" s="195">
        <f>Q202*H202</f>
        <v>2.2852500000000004</v>
      </c>
      <c r="S202" s="195">
        <v>0</v>
      </c>
      <c r="T202" s="196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7" t="s">
        <v>238</v>
      </c>
      <c r="AT202" s="197" t="s">
        <v>235</v>
      </c>
      <c r="AU202" s="197" t="s">
        <v>87</v>
      </c>
      <c r="AY202" s="17" t="s">
        <v>146</v>
      </c>
      <c r="BE202" s="198">
        <f>IF(N202="základní",J202,0)</f>
        <v>0</v>
      </c>
      <c r="BF202" s="198">
        <f>IF(N202="snížená",J202,0)</f>
        <v>0</v>
      </c>
      <c r="BG202" s="198">
        <f>IF(N202="zákl. přenesená",J202,0)</f>
        <v>0</v>
      </c>
      <c r="BH202" s="198">
        <f>IF(N202="sníž. přenesená",J202,0)</f>
        <v>0</v>
      </c>
      <c r="BI202" s="198">
        <f>IF(N202="nulová",J202,0)</f>
        <v>0</v>
      </c>
      <c r="BJ202" s="17" t="s">
        <v>85</v>
      </c>
      <c r="BK202" s="198">
        <f>ROUND(I202*H202,2)</f>
        <v>0</v>
      </c>
      <c r="BL202" s="17" t="s">
        <v>188</v>
      </c>
      <c r="BM202" s="197" t="s">
        <v>315</v>
      </c>
    </row>
    <row r="203" spans="1:65" s="13" customFormat="1">
      <c r="B203" s="206"/>
      <c r="C203" s="207"/>
      <c r="D203" s="199" t="s">
        <v>176</v>
      </c>
      <c r="E203" s="208" t="s">
        <v>1</v>
      </c>
      <c r="F203" s="209" t="s">
        <v>316</v>
      </c>
      <c r="G203" s="207"/>
      <c r="H203" s="210">
        <v>4.1550000000000002</v>
      </c>
      <c r="I203" s="211"/>
      <c r="J203" s="207"/>
      <c r="K203" s="207"/>
      <c r="L203" s="212"/>
      <c r="M203" s="213"/>
      <c r="N203" s="214"/>
      <c r="O203" s="214"/>
      <c r="P203" s="214"/>
      <c r="Q203" s="214"/>
      <c r="R203" s="214"/>
      <c r="S203" s="214"/>
      <c r="T203" s="215"/>
      <c r="AT203" s="216" t="s">
        <v>176</v>
      </c>
      <c r="AU203" s="216" t="s">
        <v>87</v>
      </c>
      <c r="AV203" s="13" t="s">
        <v>87</v>
      </c>
      <c r="AW203" s="13" t="s">
        <v>34</v>
      </c>
      <c r="AX203" s="13" t="s">
        <v>85</v>
      </c>
      <c r="AY203" s="216" t="s">
        <v>146</v>
      </c>
    </row>
    <row r="204" spans="1:65" s="2" customFormat="1" ht="21.75" customHeight="1">
      <c r="A204" s="34"/>
      <c r="B204" s="35"/>
      <c r="C204" s="185" t="s">
        <v>317</v>
      </c>
      <c r="D204" s="185" t="s">
        <v>147</v>
      </c>
      <c r="E204" s="186" t="s">
        <v>318</v>
      </c>
      <c r="F204" s="187" t="s">
        <v>319</v>
      </c>
      <c r="G204" s="188" t="s">
        <v>169</v>
      </c>
      <c r="H204" s="189">
        <v>22.783000000000001</v>
      </c>
      <c r="I204" s="190"/>
      <c r="J204" s="191">
        <f>ROUND(I204*H204,2)</f>
        <v>0</v>
      </c>
      <c r="K204" s="192"/>
      <c r="L204" s="39"/>
      <c r="M204" s="193" t="s">
        <v>1</v>
      </c>
      <c r="N204" s="194" t="s">
        <v>42</v>
      </c>
      <c r="O204" s="71"/>
      <c r="P204" s="195">
        <f>O204*H204</f>
        <v>0</v>
      </c>
      <c r="Q204" s="195">
        <v>2.3369999999999998E-2</v>
      </c>
      <c r="R204" s="195">
        <f>Q204*H204</f>
        <v>0.53243870999999998</v>
      </c>
      <c r="S204" s="195">
        <v>0</v>
      </c>
      <c r="T204" s="196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7" t="s">
        <v>188</v>
      </c>
      <c r="AT204" s="197" t="s">
        <v>147</v>
      </c>
      <c r="AU204" s="197" t="s">
        <v>87</v>
      </c>
      <c r="AY204" s="17" t="s">
        <v>146</v>
      </c>
      <c r="BE204" s="198">
        <f>IF(N204="základní",J204,0)</f>
        <v>0</v>
      </c>
      <c r="BF204" s="198">
        <f>IF(N204="snížená",J204,0)</f>
        <v>0</v>
      </c>
      <c r="BG204" s="198">
        <f>IF(N204="zákl. přenesená",J204,0)</f>
        <v>0</v>
      </c>
      <c r="BH204" s="198">
        <f>IF(N204="sníž. přenesená",J204,0)</f>
        <v>0</v>
      </c>
      <c r="BI204" s="198">
        <f>IF(N204="nulová",J204,0)</f>
        <v>0</v>
      </c>
      <c r="BJ204" s="17" t="s">
        <v>85</v>
      </c>
      <c r="BK204" s="198">
        <f>ROUND(I204*H204,2)</f>
        <v>0</v>
      </c>
      <c r="BL204" s="17" t="s">
        <v>188</v>
      </c>
      <c r="BM204" s="197" t="s">
        <v>320</v>
      </c>
    </row>
    <row r="205" spans="1:65" s="13" customFormat="1">
      <c r="B205" s="206"/>
      <c r="C205" s="207"/>
      <c r="D205" s="199" t="s">
        <v>176</v>
      </c>
      <c r="E205" s="208" t="s">
        <v>1</v>
      </c>
      <c r="F205" s="209" t="s">
        <v>321</v>
      </c>
      <c r="G205" s="207"/>
      <c r="H205" s="210">
        <v>22.783000000000001</v>
      </c>
      <c r="I205" s="211"/>
      <c r="J205" s="207"/>
      <c r="K205" s="207"/>
      <c r="L205" s="212"/>
      <c r="M205" s="213"/>
      <c r="N205" s="214"/>
      <c r="O205" s="214"/>
      <c r="P205" s="214"/>
      <c r="Q205" s="214"/>
      <c r="R205" s="214"/>
      <c r="S205" s="214"/>
      <c r="T205" s="215"/>
      <c r="AT205" s="216" t="s">
        <v>176</v>
      </c>
      <c r="AU205" s="216" t="s">
        <v>87</v>
      </c>
      <c r="AV205" s="13" t="s">
        <v>87</v>
      </c>
      <c r="AW205" s="13" t="s">
        <v>34</v>
      </c>
      <c r="AX205" s="13" t="s">
        <v>85</v>
      </c>
      <c r="AY205" s="216" t="s">
        <v>146</v>
      </c>
    </row>
    <row r="206" spans="1:65" s="2" customFormat="1" ht="21.75" customHeight="1">
      <c r="A206" s="34"/>
      <c r="B206" s="35"/>
      <c r="C206" s="185" t="s">
        <v>238</v>
      </c>
      <c r="D206" s="185" t="s">
        <v>147</v>
      </c>
      <c r="E206" s="186" t="s">
        <v>322</v>
      </c>
      <c r="F206" s="187" t="s">
        <v>323</v>
      </c>
      <c r="G206" s="188" t="s">
        <v>324</v>
      </c>
      <c r="H206" s="250"/>
      <c r="I206" s="190"/>
      <c r="J206" s="191">
        <f>ROUND(I206*H206,2)</f>
        <v>0</v>
      </c>
      <c r="K206" s="192"/>
      <c r="L206" s="39"/>
      <c r="M206" s="193" t="s">
        <v>1</v>
      </c>
      <c r="N206" s="194" t="s">
        <v>42</v>
      </c>
      <c r="O206" s="71"/>
      <c r="P206" s="195">
        <f>O206*H206</f>
        <v>0</v>
      </c>
      <c r="Q206" s="195">
        <v>0</v>
      </c>
      <c r="R206" s="195">
        <f>Q206*H206</f>
        <v>0</v>
      </c>
      <c r="S206" s="195">
        <v>0</v>
      </c>
      <c r="T206" s="196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7" t="s">
        <v>188</v>
      </c>
      <c r="AT206" s="197" t="s">
        <v>147</v>
      </c>
      <c r="AU206" s="197" t="s">
        <v>87</v>
      </c>
      <c r="AY206" s="17" t="s">
        <v>146</v>
      </c>
      <c r="BE206" s="198">
        <f>IF(N206="základní",J206,0)</f>
        <v>0</v>
      </c>
      <c r="BF206" s="198">
        <f>IF(N206="snížená",J206,0)</f>
        <v>0</v>
      </c>
      <c r="BG206" s="198">
        <f>IF(N206="zákl. přenesená",J206,0)</f>
        <v>0</v>
      </c>
      <c r="BH206" s="198">
        <f>IF(N206="sníž. přenesená",J206,0)</f>
        <v>0</v>
      </c>
      <c r="BI206" s="198">
        <f>IF(N206="nulová",J206,0)</f>
        <v>0</v>
      </c>
      <c r="BJ206" s="17" t="s">
        <v>85</v>
      </c>
      <c r="BK206" s="198">
        <f>ROUND(I206*H206,2)</f>
        <v>0</v>
      </c>
      <c r="BL206" s="17" t="s">
        <v>188</v>
      </c>
      <c r="BM206" s="197" t="s">
        <v>325</v>
      </c>
    </row>
    <row r="207" spans="1:65" s="12" customFormat="1" ht="22.9" customHeight="1">
      <c r="B207" s="171"/>
      <c r="C207" s="172"/>
      <c r="D207" s="173" t="s">
        <v>76</v>
      </c>
      <c r="E207" s="204" t="s">
        <v>326</v>
      </c>
      <c r="F207" s="204" t="s">
        <v>327</v>
      </c>
      <c r="G207" s="172"/>
      <c r="H207" s="172"/>
      <c r="I207" s="175"/>
      <c r="J207" s="205">
        <f>BK207</f>
        <v>0</v>
      </c>
      <c r="K207" s="172"/>
      <c r="L207" s="177"/>
      <c r="M207" s="178"/>
      <c r="N207" s="179"/>
      <c r="O207" s="179"/>
      <c r="P207" s="180">
        <f>SUM(P208:P288)</f>
        <v>0</v>
      </c>
      <c r="Q207" s="179"/>
      <c r="R207" s="180">
        <f>SUM(R208:R288)</f>
        <v>9.1239599999999985</v>
      </c>
      <c r="S207" s="179"/>
      <c r="T207" s="181">
        <f>SUM(T208:T288)</f>
        <v>6.8452080000000004</v>
      </c>
      <c r="AR207" s="182" t="s">
        <v>87</v>
      </c>
      <c r="AT207" s="183" t="s">
        <v>76</v>
      </c>
      <c r="AU207" s="183" t="s">
        <v>85</v>
      </c>
      <c r="AY207" s="182" t="s">
        <v>146</v>
      </c>
      <c r="BK207" s="184">
        <f>SUM(BK208:BK288)</f>
        <v>0</v>
      </c>
    </row>
    <row r="208" spans="1:65" s="2" customFormat="1" ht="16.5" customHeight="1">
      <c r="A208" s="34"/>
      <c r="B208" s="35"/>
      <c r="C208" s="185" t="s">
        <v>328</v>
      </c>
      <c r="D208" s="185" t="s">
        <v>147</v>
      </c>
      <c r="E208" s="186" t="s">
        <v>329</v>
      </c>
      <c r="F208" s="187" t="s">
        <v>330</v>
      </c>
      <c r="G208" s="188" t="s">
        <v>181</v>
      </c>
      <c r="H208" s="189">
        <v>756.2</v>
      </c>
      <c r="I208" s="190"/>
      <c r="J208" s="191">
        <f>ROUND(I208*H208,2)</f>
        <v>0</v>
      </c>
      <c r="K208" s="192"/>
      <c r="L208" s="39"/>
      <c r="M208" s="193" t="s">
        <v>1</v>
      </c>
      <c r="N208" s="194" t="s">
        <v>42</v>
      </c>
      <c r="O208" s="71"/>
      <c r="P208" s="195">
        <f>O208*H208</f>
        <v>0</v>
      </c>
      <c r="Q208" s="195">
        <v>0</v>
      </c>
      <c r="R208" s="195">
        <f>Q208*H208</f>
        <v>0</v>
      </c>
      <c r="S208" s="195">
        <v>5.94E-3</v>
      </c>
      <c r="T208" s="196">
        <f>S208*H208</f>
        <v>4.4918279999999999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7" t="s">
        <v>188</v>
      </c>
      <c r="AT208" s="197" t="s">
        <v>147</v>
      </c>
      <c r="AU208" s="197" t="s">
        <v>87</v>
      </c>
      <c r="AY208" s="17" t="s">
        <v>146</v>
      </c>
      <c r="BE208" s="198">
        <f>IF(N208="základní",J208,0)</f>
        <v>0</v>
      </c>
      <c r="BF208" s="198">
        <f>IF(N208="snížená",J208,0)</f>
        <v>0</v>
      </c>
      <c r="BG208" s="198">
        <f>IF(N208="zákl. přenesená",J208,0)</f>
        <v>0</v>
      </c>
      <c r="BH208" s="198">
        <f>IF(N208="sníž. přenesená",J208,0)</f>
        <v>0</v>
      </c>
      <c r="BI208" s="198">
        <f>IF(N208="nulová",J208,0)</f>
        <v>0</v>
      </c>
      <c r="BJ208" s="17" t="s">
        <v>85</v>
      </c>
      <c r="BK208" s="198">
        <f>ROUND(I208*H208,2)</f>
        <v>0</v>
      </c>
      <c r="BL208" s="17" t="s">
        <v>188</v>
      </c>
      <c r="BM208" s="197" t="s">
        <v>331</v>
      </c>
    </row>
    <row r="209" spans="1:65" s="13" customFormat="1">
      <c r="B209" s="206"/>
      <c r="C209" s="207"/>
      <c r="D209" s="199" t="s">
        <v>176</v>
      </c>
      <c r="E209" s="208" t="s">
        <v>1</v>
      </c>
      <c r="F209" s="209" t="s">
        <v>332</v>
      </c>
      <c r="G209" s="207"/>
      <c r="H209" s="210">
        <v>732.2</v>
      </c>
      <c r="I209" s="211"/>
      <c r="J209" s="207"/>
      <c r="K209" s="207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176</v>
      </c>
      <c r="AU209" s="216" t="s">
        <v>87</v>
      </c>
      <c r="AV209" s="13" t="s">
        <v>87</v>
      </c>
      <c r="AW209" s="13" t="s">
        <v>34</v>
      </c>
      <c r="AX209" s="13" t="s">
        <v>77</v>
      </c>
      <c r="AY209" s="216" t="s">
        <v>146</v>
      </c>
    </row>
    <row r="210" spans="1:65" s="13" customFormat="1">
      <c r="B210" s="206"/>
      <c r="C210" s="207"/>
      <c r="D210" s="199" t="s">
        <v>176</v>
      </c>
      <c r="E210" s="208" t="s">
        <v>1</v>
      </c>
      <c r="F210" s="209" t="s">
        <v>333</v>
      </c>
      <c r="G210" s="207"/>
      <c r="H210" s="210">
        <v>24</v>
      </c>
      <c r="I210" s="211"/>
      <c r="J210" s="207"/>
      <c r="K210" s="207"/>
      <c r="L210" s="212"/>
      <c r="M210" s="213"/>
      <c r="N210" s="214"/>
      <c r="O210" s="214"/>
      <c r="P210" s="214"/>
      <c r="Q210" s="214"/>
      <c r="R210" s="214"/>
      <c r="S210" s="214"/>
      <c r="T210" s="215"/>
      <c r="AT210" s="216" t="s">
        <v>176</v>
      </c>
      <c r="AU210" s="216" t="s">
        <v>87</v>
      </c>
      <c r="AV210" s="13" t="s">
        <v>87</v>
      </c>
      <c r="AW210" s="13" t="s">
        <v>34</v>
      </c>
      <c r="AX210" s="13" t="s">
        <v>77</v>
      </c>
      <c r="AY210" s="216" t="s">
        <v>146</v>
      </c>
    </row>
    <row r="211" spans="1:65" s="14" customFormat="1">
      <c r="B211" s="228"/>
      <c r="C211" s="229"/>
      <c r="D211" s="199" t="s">
        <v>176</v>
      </c>
      <c r="E211" s="230" t="s">
        <v>1</v>
      </c>
      <c r="F211" s="231" t="s">
        <v>254</v>
      </c>
      <c r="G211" s="229"/>
      <c r="H211" s="232">
        <v>756.2</v>
      </c>
      <c r="I211" s="233"/>
      <c r="J211" s="229"/>
      <c r="K211" s="229"/>
      <c r="L211" s="234"/>
      <c r="M211" s="235"/>
      <c r="N211" s="236"/>
      <c r="O211" s="236"/>
      <c r="P211" s="236"/>
      <c r="Q211" s="236"/>
      <c r="R211" s="236"/>
      <c r="S211" s="236"/>
      <c r="T211" s="237"/>
      <c r="AT211" s="238" t="s">
        <v>176</v>
      </c>
      <c r="AU211" s="238" t="s">
        <v>87</v>
      </c>
      <c r="AV211" s="14" t="s">
        <v>145</v>
      </c>
      <c r="AW211" s="14" t="s">
        <v>34</v>
      </c>
      <c r="AX211" s="14" t="s">
        <v>85</v>
      </c>
      <c r="AY211" s="238" t="s">
        <v>146</v>
      </c>
    </row>
    <row r="212" spans="1:65" s="2" customFormat="1" ht="55.5" customHeight="1">
      <c r="A212" s="34"/>
      <c r="B212" s="35"/>
      <c r="C212" s="185" t="s">
        <v>334</v>
      </c>
      <c r="D212" s="185" t="s">
        <v>147</v>
      </c>
      <c r="E212" s="186" t="s">
        <v>335</v>
      </c>
      <c r="F212" s="187" t="s">
        <v>336</v>
      </c>
      <c r="G212" s="188" t="s">
        <v>181</v>
      </c>
      <c r="H212" s="189">
        <v>24</v>
      </c>
      <c r="I212" s="190"/>
      <c r="J212" s="191">
        <f>ROUND(I212*H212,2)</f>
        <v>0</v>
      </c>
      <c r="K212" s="192"/>
      <c r="L212" s="39"/>
      <c r="M212" s="193" t="s">
        <v>1</v>
      </c>
      <c r="N212" s="194" t="s">
        <v>42</v>
      </c>
      <c r="O212" s="71"/>
      <c r="P212" s="195">
        <f>O212*H212</f>
        <v>0</v>
      </c>
      <c r="Q212" s="195">
        <v>6.6E-3</v>
      </c>
      <c r="R212" s="195">
        <f>Q212*H212</f>
        <v>0.15839999999999999</v>
      </c>
      <c r="S212" s="195">
        <v>0</v>
      </c>
      <c r="T212" s="196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7" t="s">
        <v>188</v>
      </c>
      <c r="AT212" s="197" t="s">
        <v>147</v>
      </c>
      <c r="AU212" s="197" t="s">
        <v>87</v>
      </c>
      <c r="AY212" s="17" t="s">
        <v>146</v>
      </c>
      <c r="BE212" s="198">
        <f>IF(N212="základní",J212,0)</f>
        <v>0</v>
      </c>
      <c r="BF212" s="198">
        <f>IF(N212="snížená",J212,0)</f>
        <v>0</v>
      </c>
      <c r="BG212" s="198">
        <f>IF(N212="zákl. přenesená",J212,0)</f>
        <v>0</v>
      </c>
      <c r="BH212" s="198">
        <f>IF(N212="sníž. přenesená",J212,0)</f>
        <v>0</v>
      </c>
      <c r="BI212" s="198">
        <f>IF(N212="nulová",J212,0)</f>
        <v>0</v>
      </c>
      <c r="BJ212" s="17" t="s">
        <v>85</v>
      </c>
      <c r="BK212" s="198">
        <f>ROUND(I212*H212,2)</f>
        <v>0</v>
      </c>
      <c r="BL212" s="17" t="s">
        <v>188</v>
      </c>
      <c r="BM212" s="197" t="s">
        <v>337</v>
      </c>
    </row>
    <row r="213" spans="1:65" s="2" customFormat="1" ht="78">
      <c r="A213" s="34"/>
      <c r="B213" s="35"/>
      <c r="C213" s="36"/>
      <c r="D213" s="199" t="s">
        <v>151</v>
      </c>
      <c r="E213" s="36"/>
      <c r="F213" s="200" t="s">
        <v>338</v>
      </c>
      <c r="G213" s="36"/>
      <c r="H213" s="36"/>
      <c r="I213" s="201"/>
      <c r="J213" s="36"/>
      <c r="K213" s="36"/>
      <c r="L213" s="39"/>
      <c r="M213" s="202"/>
      <c r="N213" s="203"/>
      <c r="O213" s="71"/>
      <c r="P213" s="71"/>
      <c r="Q213" s="71"/>
      <c r="R213" s="71"/>
      <c r="S213" s="71"/>
      <c r="T213" s="72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151</v>
      </c>
      <c r="AU213" s="17" t="s">
        <v>87</v>
      </c>
    </row>
    <row r="214" spans="1:65" s="2" customFormat="1" ht="33" customHeight="1">
      <c r="A214" s="34"/>
      <c r="B214" s="35"/>
      <c r="C214" s="185" t="s">
        <v>339</v>
      </c>
      <c r="D214" s="185" t="s">
        <v>147</v>
      </c>
      <c r="E214" s="186" t="s">
        <v>340</v>
      </c>
      <c r="F214" s="187" t="s">
        <v>341</v>
      </c>
      <c r="G214" s="188" t="s">
        <v>181</v>
      </c>
      <c r="H214" s="189">
        <v>732.2</v>
      </c>
      <c r="I214" s="190"/>
      <c r="J214" s="191">
        <f>ROUND(I214*H214,2)</f>
        <v>0</v>
      </c>
      <c r="K214" s="192"/>
      <c r="L214" s="39"/>
      <c r="M214" s="193" t="s">
        <v>1</v>
      </c>
      <c r="N214" s="194" t="s">
        <v>42</v>
      </c>
      <c r="O214" s="71"/>
      <c r="P214" s="195">
        <f>O214*H214</f>
        <v>0</v>
      </c>
      <c r="Q214" s="195">
        <v>6.4999999999999997E-3</v>
      </c>
      <c r="R214" s="195">
        <f>Q214*H214</f>
        <v>4.7592999999999996</v>
      </c>
      <c r="S214" s="195">
        <v>0</v>
      </c>
      <c r="T214" s="196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7" t="s">
        <v>188</v>
      </c>
      <c r="AT214" s="197" t="s">
        <v>147</v>
      </c>
      <c r="AU214" s="197" t="s">
        <v>87</v>
      </c>
      <c r="AY214" s="17" t="s">
        <v>146</v>
      </c>
      <c r="BE214" s="198">
        <f>IF(N214="základní",J214,0)</f>
        <v>0</v>
      </c>
      <c r="BF214" s="198">
        <f>IF(N214="snížená",J214,0)</f>
        <v>0</v>
      </c>
      <c r="BG214" s="198">
        <f>IF(N214="zákl. přenesená",J214,0)</f>
        <v>0</v>
      </c>
      <c r="BH214" s="198">
        <f>IF(N214="sníž. přenesená",J214,0)</f>
        <v>0</v>
      </c>
      <c r="BI214" s="198">
        <f>IF(N214="nulová",J214,0)</f>
        <v>0</v>
      </c>
      <c r="BJ214" s="17" t="s">
        <v>85</v>
      </c>
      <c r="BK214" s="198">
        <f>ROUND(I214*H214,2)</f>
        <v>0</v>
      </c>
      <c r="BL214" s="17" t="s">
        <v>188</v>
      </c>
      <c r="BM214" s="197" t="s">
        <v>342</v>
      </c>
    </row>
    <row r="215" spans="1:65" s="2" customFormat="1" ht="117">
      <c r="A215" s="34"/>
      <c r="B215" s="35"/>
      <c r="C215" s="36"/>
      <c r="D215" s="199" t="s">
        <v>151</v>
      </c>
      <c r="E215" s="36"/>
      <c r="F215" s="200" t="s">
        <v>343</v>
      </c>
      <c r="G215" s="36"/>
      <c r="H215" s="36"/>
      <c r="I215" s="201"/>
      <c r="J215" s="36"/>
      <c r="K215" s="36"/>
      <c r="L215" s="39"/>
      <c r="M215" s="202"/>
      <c r="N215" s="203"/>
      <c r="O215" s="71"/>
      <c r="P215" s="71"/>
      <c r="Q215" s="71"/>
      <c r="R215" s="71"/>
      <c r="S215" s="71"/>
      <c r="T215" s="72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151</v>
      </c>
      <c r="AU215" s="17" t="s">
        <v>87</v>
      </c>
    </row>
    <row r="216" spans="1:65" s="2" customFormat="1" ht="21.75" customHeight="1">
      <c r="A216" s="34"/>
      <c r="B216" s="35"/>
      <c r="C216" s="185" t="s">
        <v>344</v>
      </c>
      <c r="D216" s="185" t="s">
        <v>147</v>
      </c>
      <c r="E216" s="186" t="s">
        <v>345</v>
      </c>
      <c r="F216" s="187" t="s">
        <v>346</v>
      </c>
      <c r="G216" s="188" t="s">
        <v>159</v>
      </c>
      <c r="H216" s="189">
        <v>8</v>
      </c>
      <c r="I216" s="190"/>
      <c r="J216" s="191">
        <f>ROUND(I216*H216,2)</f>
        <v>0</v>
      </c>
      <c r="K216" s="192"/>
      <c r="L216" s="39"/>
      <c r="M216" s="193" t="s">
        <v>1</v>
      </c>
      <c r="N216" s="194" t="s">
        <v>42</v>
      </c>
      <c r="O216" s="71"/>
      <c r="P216" s="195">
        <f>O216*H216</f>
        <v>0</v>
      </c>
      <c r="Q216" s="195">
        <v>4.0000000000000002E-4</v>
      </c>
      <c r="R216" s="195">
        <f>Q216*H216</f>
        <v>3.2000000000000002E-3</v>
      </c>
      <c r="S216" s="195">
        <v>0</v>
      </c>
      <c r="T216" s="196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7" t="s">
        <v>188</v>
      </c>
      <c r="AT216" s="197" t="s">
        <v>147</v>
      </c>
      <c r="AU216" s="197" t="s">
        <v>87</v>
      </c>
      <c r="AY216" s="17" t="s">
        <v>146</v>
      </c>
      <c r="BE216" s="198">
        <f>IF(N216="základní",J216,0)</f>
        <v>0</v>
      </c>
      <c r="BF216" s="198">
        <f>IF(N216="snížená",J216,0)</f>
        <v>0</v>
      </c>
      <c r="BG216" s="198">
        <f>IF(N216="zákl. přenesená",J216,0)</f>
        <v>0</v>
      </c>
      <c r="BH216" s="198">
        <f>IF(N216="sníž. přenesená",J216,0)</f>
        <v>0</v>
      </c>
      <c r="BI216" s="198">
        <f>IF(N216="nulová",J216,0)</f>
        <v>0</v>
      </c>
      <c r="BJ216" s="17" t="s">
        <v>85</v>
      </c>
      <c r="BK216" s="198">
        <f>ROUND(I216*H216,2)</f>
        <v>0</v>
      </c>
      <c r="BL216" s="17" t="s">
        <v>188</v>
      </c>
      <c r="BM216" s="197" t="s">
        <v>347</v>
      </c>
    </row>
    <row r="217" spans="1:65" s="2" customFormat="1" ht="126.75">
      <c r="A217" s="34"/>
      <c r="B217" s="35"/>
      <c r="C217" s="36"/>
      <c r="D217" s="199" t="s">
        <v>151</v>
      </c>
      <c r="E217" s="36"/>
      <c r="F217" s="200" t="s">
        <v>348</v>
      </c>
      <c r="G217" s="36"/>
      <c r="H217" s="36"/>
      <c r="I217" s="201"/>
      <c r="J217" s="36"/>
      <c r="K217" s="36"/>
      <c r="L217" s="39"/>
      <c r="M217" s="202"/>
      <c r="N217" s="203"/>
      <c r="O217" s="71"/>
      <c r="P217" s="71"/>
      <c r="Q217" s="71"/>
      <c r="R217" s="71"/>
      <c r="S217" s="71"/>
      <c r="T217" s="72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151</v>
      </c>
      <c r="AU217" s="17" t="s">
        <v>87</v>
      </c>
    </row>
    <row r="218" spans="1:65" s="2" customFormat="1" ht="16.5" customHeight="1">
      <c r="A218" s="34"/>
      <c r="B218" s="35"/>
      <c r="C218" s="185" t="s">
        <v>349</v>
      </c>
      <c r="D218" s="185" t="s">
        <v>147</v>
      </c>
      <c r="E218" s="186" t="s">
        <v>350</v>
      </c>
      <c r="F218" s="187" t="s">
        <v>351</v>
      </c>
      <c r="G218" s="188" t="s">
        <v>249</v>
      </c>
      <c r="H218" s="189">
        <v>29</v>
      </c>
      <c r="I218" s="190"/>
      <c r="J218" s="191">
        <f>ROUND(I218*H218,2)</f>
        <v>0</v>
      </c>
      <c r="K218" s="192"/>
      <c r="L218" s="39"/>
      <c r="M218" s="193" t="s">
        <v>1</v>
      </c>
      <c r="N218" s="194" t="s">
        <v>42</v>
      </c>
      <c r="O218" s="71"/>
      <c r="P218" s="195">
        <f>O218*H218</f>
        <v>0</v>
      </c>
      <c r="Q218" s="195">
        <v>0</v>
      </c>
      <c r="R218" s="195">
        <f>Q218*H218</f>
        <v>0</v>
      </c>
      <c r="S218" s="195">
        <v>1.8699999999999999E-3</v>
      </c>
      <c r="T218" s="196">
        <f>S218*H218</f>
        <v>5.423E-2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7" t="s">
        <v>188</v>
      </c>
      <c r="AT218" s="197" t="s">
        <v>147</v>
      </c>
      <c r="AU218" s="197" t="s">
        <v>87</v>
      </c>
      <c r="AY218" s="17" t="s">
        <v>146</v>
      </c>
      <c r="BE218" s="198">
        <f>IF(N218="základní",J218,0)</f>
        <v>0</v>
      </c>
      <c r="BF218" s="198">
        <f>IF(N218="snížená",J218,0)</f>
        <v>0</v>
      </c>
      <c r="BG218" s="198">
        <f>IF(N218="zákl. přenesená",J218,0)</f>
        <v>0</v>
      </c>
      <c r="BH218" s="198">
        <f>IF(N218="sníž. přenesená",J218,0)</f>
        <v>0</v>
      </c>
      <c r="BI218" s="198">
        <f>IF(N218="nulová",J218,0)</f>
        <v>0</v>
      </c>
      <c r="BJ218" s="17" t="s">
        <v>85</v>
      </c>
      <c r="BK218" s="198">
        <f>ROUND(I218*H218,2)</f>
        <v>0</v>
      </c>
      <c r="BL218" s="17" t="s">
        <v>188</v>
      </c>
      <c r="BM218" s="197" t="s">
        <v>352</v>
      </c>
    </row>
    <row r="219" spans="1:65" s="13" customFormat="1">
      <c r="B219" s="206"/>
      <c r="C219" s="207"/>
      <c r="D219" s="199" t="s">
        <v>176</v>
      </c>
      <c r="E219" s="208" t="s">
        <v>1</v>
      </c>
      <c r="F219" s="209" t="s">
        <v>353</v>
      </c>
      <c r="G219" s="207"/>
      <c r="H219" s="210">
        <v>29</v>
      </c>
      <c r="I219" s="211"/>
      <c r="J219" s="207"/>
      <c r="K219" s="207"/>
      <c r="L219" s="212"/>
      <c r="M219" s="213"/>
      <c r="N219" s="214"/>
      <c r="O219" s="214"/>
      <c r="P219" s="214"/>
      <c r="Q219" s="214"/>
      <c r="R219" s="214"/>
      <c r="S219" s="214"/>
      <c r="T219" s="215"/>
      <c r="AT219" s="216" t="s">
        <v>176</v>
      </c>
      <c r="AU219" s="216" t="s">
        <v>87</v>
      </c>
      <c r="AV219" s="13" t="s">
        <v>87</v>
      </c>
      <c r="AW219" s="13" t="s">
        <v>34</v>
      </c>
      <c r="AX219" s="13" t="s">
        <v>85</v>
      </c>
      <c r="AY219" s="216" t="s">
        <v>146</v>
      </c>
    </row>
    <row r="220" spans="1:65" s="2" customFormat="1" ht="33" customHeight="1">
      <c r="A220" s="34"/>
      <c r="B220" s="35"/>
      <c r="C220" s="185" t="s">
        <v>354</v>
      </c>
      <c r="D220" s="185" t="s">
        <v>147</v>
      </c>
      <c r="E220" s="186" t="s">
        <v>355</v>
      </c>
      <c r="F220" s="187" t="s">
        <v>356</v>
      </c>
      <c r="G220" s="188" t="s">
        <v>249</v>
      </c>
      <c r="H220" s="189">
        <v>29</v>
      </c>
      <c r="I220" s="190"/>
      <c r="J220" s="191">
        <f>ROUND(I220*H220,2)</f>
        <v>0</v>
      </c>
      <c r="K220" s="192"/>
      <c r="L220" s="39"/>
      <c r="M220" s="193" t="s">
        <v>1</v>
      </c>
      <c r="N220" s="194" t="s">
        <v>42</v>
      </c>
      <c r="O220" s="71"/>
      <c r="P220" s="195">
        <f>O220*H220</f>
        <v>0</v>
      </c>
      <c r="Q220" s="195">
        <v>4.2199999999999998E-3</v>
      </c>
      <c r="R220" s="195">
        <f>Q220*H220</f>
        <v>0.12237999999999999</v>
      </c>
      <c r="S220" s="195">
        <v>0</v>
      </c>
      <c r="T220" s="196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7" t="s">
        <v>188</v>
      </c>
      <c r="AT220" s="197" t="s">
        <v>147</v>
      </c>
      <c r="AU220" s="197" t="s">
        <v>87</v>
      </c>
      <c r="AY220" s="17" t="s">
        <v>146</v>
      </c>
      <c r="BE220" s="198">
        <f>IF(N220="základní",J220,0)</f>
        <v>0</v>
      </c>
      <c r="BF220" s="198">
        <f>IF(N220="snížená",J220,0)</f>
        <v>0</v>
      </c>
      <c r="BG220" s="198">
        <f>IF(N220="zákl. přenesená",J220,0)</f>
        <v>0</v>
      </c>
      <c r="BH220" s="198">
        <f>IF(N220="sníž. přenesená",J220,0)</f>
        <v>0</v>
      </c>
      <c r="BI220" s="198">
        <f>IF(N220="nulová",J220,0)</f>
        <v>0</v>
      </c>
      <c r="BJ220" s="17" t="s">
        <v>85</v>
      </c>
      <c r="BK220" s="198">
        <f>ROUND(I220*H220,2)</f>
        <v>0</v>
      </c>
      <c r="BL220" s="17" t="s">
        <v>188</v>
      </c>
      <c r="BM220" s="197" t="s">
        <v>357</v>
      </c>
    </row>
    <row r="221" spans="1:65" s="2" customFormat="1" ht="78">
      <c r="A221" s="34"/>
      <c r="B221" s="35"/>
      <c r="C221" s="36"/>
      <c r="D221" s="199" t="s">
        <v>151</v>
      </c>
      <c r="E221" s="36"/>
      <c r="F221" s="200" t="s">
        <v>358</v>
      </c>
      <c r="G221" s="36"/>
      <c r="H221" s="36"/>
      <c r="I221" s="201"/>
      <c r="J221" s="36"/>
      <c r="K221" s="36"/>
      <c r="L221" s="39"/>
      <c r="M221" s="202"/>
      <c r="N221" s="203"/>
      <c r="O221" s="71"/>
      <c r="P221" s="71"/>
      <c r="Q221" s="71"/>
      <c r="R221" s="71"/>
      <c r="S221" s="71"/>
      <c r="T221" s="72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151</v>
      </c>
      <c r="AU221" s="17" t="s">
        <v>87</v>
      </c>
    </row>
    <row r="222" spans="1:65" s="2" customFormat="1" ht="21.75" customHeight="1">
      <c r="A222" s="34"/>
      <c r="B222" s="35"/>
      <c r="C222" s="185" t="s">
        <v>359</v>
      </c>
      <c r="D222" s="185" t="s">
        <v>147</v>
      </c>
      <c r="E222" s="186" t="s">
        <v>360</v>
      </c>
      <c r="F222" s="187" t="s">
        <v>361</v>
      </c>
      <c r="G222" s="188" t="s">
        <v>249</v>
      </c>
      <c r="H222" s="189">
        <v>93</v>
      </c>
      <c r="I222" s="190"/>
      <c r="J222" s="191">
        <f>ROUND(I222*H222,2)</f>
        <v>0</v>
      </c>
      <c r="K222" s="192"/>
      <c r="L222" s="39"/>
      <c r="M222" s="193" t="s">
        <v>1</v>
      </c>
      <c r="N222" s="194" t="s">
        <v>42</v>
      </c>
      <c r="O222" s="71"/>
      <c r="P222" s="195">
        <f>O222*H222</f>
        <v>0</v>
      </c>
      <c r="Q222" s="195">
        <v>0</v>
      </c>
      <c r="R222" s="195">
        <f>Q222*H222</f>
        <v>0</v>
      </c>
      <c r="S222" s="195">
        <v>3.3800000000000002E-3</v>
      </c>
      <c r="T222" s="196">
        <f>S222*H222</f>
        <v>0.31434000000000001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7" t="s">
        <v>188</v>
      </c>
      <c r="AT222" s="197" t="s">
        <v>147</v>
      </c>
      <c r="AU222" s="197" t="s">
        <v>87</v>
      </c>
      <c r="AY222" s="17" t="s">
        <v>146</v>
      </c>
      <c r="BE222" s="198">
        <f>IF(N222="základní",J222,0)</f>
        <v>0</v>
      </c>
      <c r="BF222" s="198">
        <f>IF(N222="snížená",J222,0)</f>
        <v>0</v>
      </c>
      <c r="BG222" s="198">
        <f>IF(N222="zákl. přenesená",J222,0)</f>
        <v>0</v>
      </c>
      <c r="BH222" s="198">
        <f>IF(N222="sníž. přenesená",J222,0)</f>
        <v>0</v>
      </c>
      <c r="BI222" s="198">
        <f>IF(N222="nulová",J222,0)</f>
        <v>0</v>
      </c>
      <c r="BJ222" s="17" t="s">
        <v>85</v>
      </c>
      <c r="BK222" s="198">
        <f>ROUND(I222*H222,2)</f>
        <v>0</v>
      </c>
      <c r="BL222" s="17" t="s">
        <v>188</v>
      </c>
      <c r="BM222" s="197" t="s">
        <v>362</v>
      </c>
    </row>
    <row r="223" spans="1:65" s="13" customFormat="1">
      <c r="B223" s="206"/>
      <c r="C223" s="207"/>
      <c r="D223" s="199" t="s">
        <v>176</v>
      </c>
      <c r="E223" s="208" t="s">
        <v>1</v>
      </c>
      <c r="F223" s="209" t="s">
        <v>363</v>
      </c>
      <c r="G223" s="207"/>
      <c r="H223" s="210">
        <v>46.5</v>
      </c>
      <c r="I223" s="211"/>
      <c r="J223" s="207"/>
      <c r="K223" s="207"/>
      <c r="L223" s="212"/>
      <c r="M223" s="213"/>
      <c r="N223" s="214"/>
      <c r="O223" s="214"/>
      <c r="P223" s="214"/>
      <c r="Q223" s="214"/>
      <c r="R223" s="214"/>
      <c r="S223" s="214"/>
      <c r="T223" s="215"/>
      <c r="AT223" s="216" t="s">
        <v>176</v>
      </c>
      <c r="AU223" s="216" t="s">
        <v>87</v>
      </c>
      <c r="AV223" s="13" t="s">
        <v>87</v>
      </c>
      <c r="AW223" s="13" t="s">
        <v>34</v>
      </c>
      <c r="AX223" s="13" t="s">
        <v>77</v>
      </c>
      <c r="AY223" s="216" t="s">
        <v>146</v>
      </c>
    </row>
    <row r="224" spans="1:65" s="13" customFormat="1">
      <c r="B224" s="206"/>
      <c r="C224" s="207"/>
      <c r="D224" s="199" t="s">
        <v>176</v>
      </c>
      <c r="E224" s="208" t="s">
        <v>1</v>
      </c>
      <c r="F224" s="209" t="s">
        <v>364</v>
      </c>
      <c r="G224" s="207"/>
      <c r="H224" s="210">
        <v>46.5</v>
      </c>
      <c r="I224" s="211"/>
      <c r="J224" s="207"/>
      <c r="K224" s="207"/>
      <c r="L224" s="212"/>
      <c r="M224" s="213"/>
      <c r="N224" s="214"/>
      <c r="O224" s="214"/>
      <c r="P224" s="214"/>
      <c r="Q224" s="214"/>
      <c r="R224" s="214"/>
      <c r="S224" s="214"/>
      <c r="T224" s="215"/>
      <c r="AT224" s="216" t="s">
        <v>176</v>
      </c>
      <c r="AU224" s="216" t="s">
        <v>87</v>
      </c>
      <c r="AV224" s="13" t="s">
        <v>87</v>
      </c>
      <c r="AW224" s="13" t="s">
        <v>34</v>
      </c>
      <c r="AX224" s="13" t="s">
        <v>77</v>
      </c>
      <c r="AY224" s="216" t="s">
        <v>146</v>
      </c>
    </row>
    <row r="225" spans="1:65" s="14" customFormat="1">
      <c r="B225" s="228"/>
      <c r="C225" s="229"/>
      <c r="D225" s="199" t="s">
        <v>176</v>
      </c>
      <c r="E225" s="230" t="s">
        <v>1</v>
      </c>
      <c r="F225" s="231" t="s">
        <v>254</v>
      </c>
      <c r="G225" s="229"/>
      <c r="H225" s="232">
        <v>93</v>
      </c>
      <c r="I225" s="233"/>
      <c r="J225" s="229"/>
      <c r="K225" s="229"/>
      <c r="L225" s="234"/>
      <c r="M225" s="235"/>
      <c r="N225" s="236"/>
      <c r="O225" s="236"/>
      <c r="P225" s="236"/>
      <c r="Q225" s="236"/>
      <c r="R225" s="236"/>
      <c r="S225" s="236"/>
      <c r="T225" s="237"/>
      <c r="AT225" s="238" t="s">
        <v>176</v>
      </c>
      <c r="AU225" s="238" t="s">
        <v>87</v>
      </c>
      <c r="AV225" s="14" t="s">
        <v>145</v>
      </c>
      <c r="AW225" s="14" t="s">
        <v>34</v>
      </c>
      <c r="AX225" s="14" t="s">
        <v>85</v>
      </c>
      <c r="AY225" s="238" t="s">
        <v>146</v>
      </c>
    </row>
    <row r="226" spans="1:65" s="2" customFormat="1" ht="33" customHeight="1">
      <c r="A226" s="34"/>
      <c r="B226" s="35"/>
      <c r="C226" s="185" t="s">
        <v>365</v>
      </c>
      <c r="D226" s="185" t="s">
        <v>147</v>
      </c>
      <c r="E226" s="186" t="s">
        <v>366</v>
      </c>
      <c r="F226" s="187" t="s">
        <v>367</v>
      </c>
      <c r="G226" s="188" t="s">
        <v>249</v>
      </c>
      <c r="H226" s="189">
        <v>93</v>
      </c>
      <c r="I226" s="190"/>
      <c r="J226" s="191">
        <f>ROUND(I226*H226,2)</f>
        <v>0</v>
      </c>
      <c r="K226" s="192"/>
      <c r="L226" s="39"/>
      <c r="M226" s="193" t="s">
        <v>1</v>
      </c>
      <c r="N226" s="194" t="s">
        <v>42</v>
      </c>
      <c r="O226" s="71"/>
      <c r="P226" s="195">
        <f>O226*H226</f>
        <v>0</v>
      </c>
      <c r="Q226" s="195">
        <v>4.0600000000000002E-3</v>
      </c>
      <c r="R226" s="195">
        <f>Q226*H226</f>
        <v>0.37758000000000003</v>
      </c>
      <c r="S226" s="195">
        <v>0</v>
      </c>
      <c r="T226" s="196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7" t="s">
        <v>188</v>
      </c>
      <c r="AT226" s="197" t="s">
        <v>147</v>
      </c>
      <c r="AU226" s="197" t="s">
        <v>87</v>
      </c>
      <c r="AY226" s="17" t="s">
        <v>146</v>
      </c>
      <c r="BE226" s="198">
        <f>IF(N226="základní",J226,0)</f>
        <v>0</v>
      </c>
      <c r="BF226" s="198">
        <f>IF(N226="snížená",J226,0)</f>
        <v>0</v>
      </c>
      <c r="BG226" s="198">
        <f>IF(N226="zákl. přenesená",J226,0)</f>
        <v>0</v>
      </c>
      <c r="BH226" s="198">
        <f>IF(N226="sníž. přenesená",J226,0)</f>
        <v>0</v>
      </c>
      <c r="BI226" s="198">
        <f>IF(N226="nulová",J226,0)</f>
        <v>0</v>
      </c>
      <c r="BJ226" s="17" t="s">
        <v>85</v>
      </c>
      <c r="BK226" s="198">
        <f>ROUND(I226*H226,2)</f>
        <v>0</v>
      </c>
      <c r="BL226" s="17" t="s">
        <v>188</v>
      </c>
      <c r="BM226" s="197" t="s">
        <v>368</v>
      </c>
    </row>
    <row r="227" spans="1:65" s="2" customFormat="1" ht="78">
      <c r="A227" s="34"/>
      <c r="B227" s="35"/>
      <c r="C227" s="36"/>
      <c r="D227" s="199" t="s">
        <v>151</v>
      </c>
      <c r="E227" s="36"/>
      <c r="F227" s="200" t="s">
        <v>358</v>
      </c>
      <c r="G227" s="36"/>
      <c r="H227" s="36"/>
      <c r="I227" s="201"/>
      <c r="J227" s="36"/>
      <c r="K227" s="36"/>
      <c r="L227" s="39"/>
      <c r="M227" s="202"/>
      <c r="N227" s="203"/>
      <c r="O227" s="71"/>
      <c r="P227" s="71"/>
      <c r="Q227" s="71"/>
      <c r="R227" s="71"/>
      <c r="S227" s="71"/>
      <c r="T227" s="72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151</v>
      </c>
      <c r="AU227" s="17" t="s">
        <v>87</v>
      </c>
    </row>
    <row r="228" spans="1:65" s="2" customFormat="1" ht="16.5" customHeight="1">
      <c r="A228" s="34"/>
      <c r="B228" s="35"/>
      <c r="C228" s="185" t="s">
        <v>369</v>
      </c>
      <c r="D228" s="185" t="s">
        <v>147</v>
      </c>
      <c r="E228" s="186" t="s">
        <v>370</v>
      </c>
      <c r="F228" s="187" t="s">
        <v>371</v>
      </c>
      <c r="G228" s="188" t="s">
        <v>249</v>
      </c>
      <c r="H228" s="189">
        <v>43</v>
      </c>
      <c r="I228" s="190"/>
      <c r="J228" s="191">
        <f>ROUND(I228*H228,2)</f>
        <v>0</v>
      </c>
      <c r="K228" s="192"/>
      <c r="L228" s="39"/>
      <c r="M228" s="193" t="s">
        <v>1</v>
      </c>
      <c r="N228" s="194" t="s">
        <v>42</v>
      </c>
      <c r="O228" s="71"/>
      <c r="P228" s="195">
        <f>O228*H228</f>
        <v>0</v>
      </c>
      <c r="Q228" s="195">
        <v>0</v>
      </c>
      <c r="R228" s="195">
        <f>Q228*H228</f>
        <v>0</v>
      </c>
      <c r="S228" s="195">
        <v>3.48E-3</v>
      </c>
      <c r="T228" s="196">
        <f>S228*H228</f>
        <v>0.14964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7" t="s">
        <v>188</v>
      </c>
      <c r="AT228" s="197" t="s">
        <v>147</v>
      </c>
      <c r="AU228" s="197" t="s">
        <v>87</v>
      </c>
      <c r="AY228" s="17" t="s">
        <v>146</v>
      </c>
      <c r="BE228" s="198">
        <f>IF(N228="základní",J228,0)</f>
        <v>0</v>
      </c>
      <c r="BF228" s="198">
        <f>IF(N228="snížená",J228,0)</f>
        <v>0</v>
      </c>
      <c r="BG228" s="198">
        <f>IF(N228="zákl. přenesená",J228,0)</f>
        <v>0</v>
      </c>
      <c r="BH228" s="198">
        <f>IF(N228="sníž. přenesená",J228,0)</f>
        <v>0</v>
      </c>
      <c r="BI228" s="198">
        <f>IF(N228="nulová",J228,0)</f>
        <v>0</v>
      </c>
      <c r="BJ228" s="17" t="s">
        <v>85</v>
      </c>
      <c r="BK228" s="198">
        <f>ROUND(I228*H228,2)</f>
        <v>0</v>
      </c>
      <c r="BL228" s="17" t="s">
        <v>188</v>
      </c>
      <c r="BM228" s="197" t="s">
        <v>372</v>
      </c>
    </row>
    <row r="229" spans="1:65" s="13" customFormat="1">
      <c r="B229" s="206"/>
      <c r="C229" s="207"/>
      <c r="D229" s="199" t="s">
        <v>176</v>
      </c>
      <c r="E229" s="208" t="s">
        <v>1</v>
      </c>
      <c r="F229" s="209" t="s">
        <v>373</v>
      </c>
      <c r="G229" s="207"/>
      <c r="H229" s="210">
        <v>21.5</v>
      </c>
      <c r="I229" s="211"/>
      <c r="J229" s="207"/>
      <c r="K229" s="207"/>
      <c r="L229" s="212"/>
      <c r="M229" s="213"/>
      <c r="N229" s="214"/>
      <c r="O229" s="214"/>
      <c r="P229" s="214"/>
      <c r="Q229" s="214"/>
      <c r="R229" s="214"/>
      <c r="S229" s="214"/>
      <c r="T229" s="215"/>
      <c r="AT229" s="216" t="s">
        <v>176</v>
      </c>
      <c r="AU229" s="216" t="s">
        <v>87</v>
      </c>
      <c r="AV229" s="13" t="s">
        <v>87</v>
      </c>
      <c r="AW229" s="13" t="s">
        <v>34</v>
      </c>
      <c r="AX229" s="13" t="s">
        <v>77</v>
      </c>
      <c r="AY229" s="216" t="s">
        <v>146</v>
      </c>
    </row>
    <row r="230" spans="1:65" s="13" customFormat="1">
      <c r="B230" s="206"/>
      <c r="C230" s="207"/>
      <c r="D230" s="199" t="s">
        <v>176</v>
      </c>
      <c r="E230" s="208" t="s">
        <v>1</v>
      </c>
      <c r="F230" s="209" t="s">
        <v>374</v>
      </c>
      <c r="G230" s="207"/>
      <c r="H230" s="210">
        <v>21.5</v>
      </c>
      <c r="I230" s="211"/>
      <c r="J230" s="207"/>
      <c r="K230" s="207"/>
      <c r="L230" s="212"/>
      <c r="M230" s="213"/>
      <c r="N230" s="214"/>
      <c r="O230" s="214"/>
      <c r="P230" s="214"/>
      <c r="Q230" s="214"/>
      <c r="R230" s="214"/>
      <c r="S230" s="214"/>
      <c r="T230" s="215"/>
      <c r="AT230" s="216" t="s">
        <v>176</v>
      </c>
      <c r="AU230" s="216" t="s">
        <v>87</v>
      </c>
      <c r="AV230" s="13" t="s">
        <v>87</v>
      </c>
      <c r="AW230" s="13" t="s">
        <v>34</v>
      </c>
      <c r="AX230" s="13" t="s">
        <v>77</v>
      </c>
      <c r="AY230" s="216" t="s">
        <v>146</v>
      </c>
    </row>
    <row r="231" spans="1:65" s="14" customFormat="1">
      <c r="B231" s="228"/>
      <c r="C231" s="229"/>
      <c r="D231" s="199" t="s">
        <v>176</v>
      </c>
      <c r="E231" s="230" t="s">
        <v>1</v>
      </c>
      <c r="F231" s="231" t="s">
        <v>254</v>
      </c>
      <c r="G231" s="229"/>
      <c r="H231" s="232">
        <v>43</v>
      </c>
      <c r="I231" s="233"/>
      <c r="J231" s="229"/>
      <c r="K231" s="229"/>
      <c r="L231" s="234"/>
      <c r="M231" s="235"/>
      <c r="N231" s="236"/>
      <c r="O231" s="236"/>
      <c r="P231" s="236"/>
      <c r="Q231" s="236"/>
      <c r="R231" s="236"/>
      <c r="S231" s="236"/>
      <c r="T231" s="237"/>
      <c r="AT231" s="238" t="s">
        <v>176</v>
      </c>
      <c r="AU231" s="238" t="s">
        <v>87</v>
      </c>
      <c r="AV231" s="14" t="s">
        <v>145</v>
      </c>
      <c r="AW231" s="14" t="s">
        <v>34</v>
      </c>
      <c r="AX231" s="14" t="s">
        <v>85</v>
      </c>
      <c r="AY231" s="238" t="s">
        <v>146</v>
      </c>
    </row>
    <row r="232" spans="1:65" s="2" customFormat="1" ht="21.75" customHeight="1">
      <c r="A232" s="34"/>
      <c r="B232" s="35"/>
      <c r="C232" s="185" t="s">
        <v>375</v>
      </c>
      <c r="D232" s="185" t="s">
        <v>147</v>
      </c>
      <c r="E232" s="186" t="s">
        <v>376</v>
      </c>
      <c r="F232" s="187" t="s">
        <v>377</v>
      </c>
      <c r="G232" s="188" t="s">
        <v>249</v>
      </c>
      <c r="H232" s="189">
        <v>43</v>
      </c>
      <c r="I232" s="190"/>
      <c r="J232" s="191">
        <f>ROUND(I232*H232,2)</f>
        <v>0</v>
      </c>
      <c r="K232" s="192"/>
      <c r="L232" s="39"/>
      <c r="M232" s="193" t="s">
        <v>1</v>
      </c>
      <c r="N232" s="194" t="s">
        <v>42</v>
      </c>
      <c r="O232" s="71"/>
      <c r="P232" s="195">
        <f>O232*H232</f>
        <v>0</v>
      </c>
      <c r="Q232" s="195">
        <v>4.3400000000000001E-3</v>
      </c>
      <c r="R232" s="195">
        <f>Q232*H232</f>
        <v>0.18662000000000001</v>
      </c>
      <c r="S232" s="195">
        <v>0</v>
      </c>
      <c r="T232" s="196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7" t="s">
        <v>188</v>
      </c>
      <c r="AT232" s="197" t="s">
        <v>147</v>
      </c>
      <c r="AU232" s="197" t="s">
        <v>87</v>
      </c>
      <c r="AY232" s="17" t="s">
        <v>146</v>
      </c>
      <c r="BE232" s="198">
        <f>IF(N232="základní",J232,0)</f>
        <v>0</v>
      </c>
      <c r="BF232" s="198">
        <f>IF(N232="snížená",J232,0)</f>
        <v>0</v>
      </c>
      <c r="BG232" s="198">
        <f>IF(N232="zákl. přenesená",J232,0)</f>
        <v>0</v>
      </c>
      <c r="BH232" s="198">
        <f>IF(N232="sníž. přenesená",J232,0)</f>
        <v>0</v>
      </c>
      <c r="BI232" s="198">
        <f>IF(N232="nulová",J232,0)</f>
        <v>0</v>
      </c>
      <c r="BJ232" s="17" t="s">
        <v>85</v>
      </c>
      <c r="BK232" s="198">
        <f>ROUND(I232*H232,2)</f>
        <v>0</v>
      </c>
      <c r="BL232" s="17" t="s">
        <v>188</v>
      </c>
      <c r="BM232" s="197" t="s">
        <v>378</v>
      </c>
    </row>
    <row r="233" spans="1:65" s="2" customFormat="1" ht="78">
      <c r="A233" s="34"/>
      <c r="B233" s="35"/>
      <c r="C233" s="36"/>
      <c r="D233" s="199" t="s">
        <v>151</v>
      </c>
      <c r="E233" s="36"/>
      <c r="F233" s="200" t="s">
        <v>358</v>
      </c>
      <c r="G233" s="36"/>
      <c r="H233" s="36"/>
      <c r="I233" s="201"/>
      <c r="J233" s="36"/>
      <c r="K233" s="36"/>
      <c r="L233" s="39"/>
      <c r="M233" s="202"/>
      <c r="N233" s="203"/>
      <c r="O233" s="71"/>
      <c r="P233" s="71"/>
      <c r="Q233" s="71"/>
      <c r="R233" s="71"/>
      <c r="S233" s="71"/>
      <c r="T233" s="72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151</v>
      </c>
      <c r="AU233" s="17" t="s">
        <v>87</v>
      </c>
    </row>
    <row r="234" spans="1:65" s="2" customFormat="1" ht="21.75" customHeight="1">
      <c r="A234" s="34"/>
      <c r="B234" s="35"/>
      <c r="C234" s="185" t="s">
        <v>379</v>
      </c>
      <c r="D234" s="185" t="s">
        <v>147</v>
      </c>
      <c r="E234" s="186" t="s">
        <v>380</v>
      </c>
      <c r="F234" s="187" t="s">
        <v>381</v>
      </c>
      <c r="G234" s="188" t="s">
        <v>249</v>
      </c>
      <c r="H234" s="189">
        <v>202</v>
      </c>
      <c r="I234" s="190"/>
      <c r="J234" s="191">
        <f>ROUND(I234*H234,2)</f>
        <v>0</v>
      </c>
      <c r="K234" s="192"/>
      <c r="L234" s="39"/>
      <c r="M234" s="193" t="s">
        <v>1</v>
      </c>
      <c r="N234" s="194" t="s">
        <v>42</v>
      </c>
      <c r="O234" s="71"/>
      <c r="P234" s="195">
        <f>O234*H234</f>
        <v>0</v>
      </c>
      <c r="Q234" s="195">
        <v>0</v>
      </c>
      <c r="R234" s="195">
        <f>Q234*H234</f>
        <v>0</v>
      </c>
      <c r="S234" s="195">
        <v>2.2300000000000002E-3</v>
      </c>
      <c r="T234" s="196">
        <f>S234*H234</f>
        <v>0.45046000000000003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7" t="s">
        <v>188</v>
      </c>
      <c r="AT234" s="197" t="s">
        <v>147</v>
      </c>
      <c r="AU234" s="197" t="s">
        <v>87</v>
      </c>
      <c r="AY234" s="17" t="s">
        <v>146</v>
      </c>
      <c r="BE234" s="198">
        <f>IF(N234="základní",J234,0)</f>
        <v>0</v>
      </c>
      <c r="BF234" s="198">
        <f>IF(N234="snížená",J234,0)</f>
        <v>0</v>
      </c>
      <c r="BG234" s="198">
        <f>IF(N234="zákl. přenesená",J234,0)</f>
        <v>0</v>
      </c>
      <c r="BH234" s="198">
        <f>IF(N234="sníž. přenesená",J234,0)</f>
        <v>0</v>
      </c>
      <c r="BI234" s="198">
        <f>IF(N234="nulová",J234,0)</f>
        <v>0</v>
      </c>
      <c r="BJ234" s="17" t="s">
        <v>85</v>
      </c>
      <c r="BK234" s="198">
        <f>ROUND(I234*H234,2)</f>
        <v>0</v>
      </c>
      <c r="BL234" s="17" t="s">
        <v>188</v>
      </c>
      <c r="BM234" s="197" t="s">
        <v>382</v>
      </c>
    </row>
    <row r="235" spans="1:65" s="13" customFormat="1">
      <c r="B235" s="206"/>
      <c r="C235" s="207"/>
      <c r="D235" s="199" t="s">
        <v>176</v>
      </c>
      <c r="E235" s="208" t="s">
        <v>1</v>
      </c>
      <c r="F235" s="209" t="s">
        <v>383</v>
      </c>
      <c r="G235" s="207"/>
      <c r="H235" s="210">
        <v>47.5</v>
      </c>
      <c r="I235" s="211"/>
      <c r="J235" s="207"/>
      <c r="K235" s="207"/>
      <c r="L235" s="212"/>
      <c r="M235" s="213"/>
      <c r="N235" s="214"/>
      <c r="O235" s="214"/>
      <c r="P235" s="214"/>
      <c r="Q235" s="214"/>
      <c r="R235" s="214"/>
      <c r="S235" s="214"/>
      <c r="T235" s="215"/>
      <c r="AT235" s="216" t="s">
        <v>176</v>
      </c>
      <c r="AU235" s="216" t="s">
        <v>87</v>
      </c>
      <c r="AV235" s="13" t="s">
        <v>87</v>
      </c>
      <c r="AW235" s="13" t="s">
        <v>34</v>
      </c>
      <c r="AX235" s="13" t="s">
        <v>77</v>
      </c>
      <c r="AY235" s="216" t="s">
        <v>146</v>
      </c>
    </row>
    <row r="236" spans="1:65" s="13" customFormat="1">
      <c r="B236" s="206"/>
      <c r="C236" s="207"/>
      <c r="D236" s="199" t="s">
        <v>176</v>
      </c>
      <c r="E236" s="208" t="s">
        <v>1</v>
      </c>
      <c r="F236" s="209" t="s">
        <v>384</v>
      </c>
      <c r="G236" s="207"/>
      <c r="H236" s="210">
        <v>43.5</v>
      </c>
      <c r="I236" s="211"/>
      <c r="J236" s="207"/>
      <c r="K236" s="207"/>
      <c r="L236" s="212"/>
      <c r="M236" s="213"/>
      <c r="N236" s="214"/>
      <c r="O236" s="214"/>
      <c r="P236" s="214"/>
      <c r="Q236" s="214"/>
      <c r="R236" s="214"/>
      <c r="S236" s="214"/>
      <c r="T236" s="215"/>
      <c r="AT236" s="216" t="s">
        <v>176</v>
      </c>
      <c r="AU236" s="216" t="s">
        <v>87</v>
      </c>
      <c r="AV236" s="13" t="s">
        <v>87</v>
      </c>
      <c r="AW236" s="13" t="s">
        <v>34</v>
      </c>
      <c r="AX236" s="13" t="s">
        <v>77</v>
      </c>
      <c r="AY236" s="216" t="s">
        <v>146</v>
      </c>
    </row>
    <row r="237" spans="1:65" s="13" customFormat="1">
      <c r="B237" s="206"/>
      <c r="C237" s="207"/>
      <c r="D237" s="199" t="s">
        <v>176</v>
      </c>
      <c r="E237" s="208" t="s">
        <v>1</v>
      </c>
      <c r="F237" s="209" t="s">
        <v>385</v>
      </c>
      <c r="G237" s="207"/>
      <c r="H237" s="210">
        <v>20</v>
      </c>
      <c r="I237" s="211"/>
      <c r="J237" s="207"/>
      <c r="K237" s="207"/>
      <c r="L237" s="212"/>
      <c r="M237" s="213"/>
      <c r="N237" s="214"/>
      <c r="O237" s="214"/>
      <c r="P237" s="214"/>
      <c r="Q237" s="214"/>
      <c r="R237" s="214"/>
      <c r="S237" s="214"/>
      <c r="T237" s="215"/>
      <c r="AT237" s="216" t="s">
        <v>176</v>
      </c>
      <c r="AU237" s="216" t="s">
        <v>87</v>
      </c>
      <c r="AV237" s="13" t="s">
        <v>87</v>
      </c>
      <c r="AW237" s="13" t="s">
        <v>34</v>
      </c>
      <c r="AX237" s="13" t="s">
        <v>77</v>
      </c>
      <c r="AY237" s="216" t="s">
        <v>146</v>
      </c>
    </row>
    <row r="238" spans="1:65" s="13" customFormat="1">
      <c r="B238" s="206"/>
      <c r="C238" s="207"/>
      <c r="D238" s="199" t="s">
        <v>176</v>
      </c>
      <c r="E238" s="208" t="s">
        <v>1</v>
      </c>
      <c r="F238" s="209" t="s">
        <v>386</v>
      </c>
      <c r="G238" s="207"/>
      <c r="H238" s="210">
        <v>47.5</v>
      </c>
      <c r="I238" s="211"/>
      <c r="J238" s="207"/>
      <c r="K238" s="207"/>
      <c r="L238" s="212"/>
      <c r="M238" s="213"/>
      <c r="N238" s="214"/>
      <c r="O238" s="214"/>
      <c r="P238" s="214"/>
      <c r="Q238" s="214"/>
      <c r="R238" s="214"/>
      <c r="S238" s="214"/>
      <c r="T238" s="215"/>
      <c r="AT238" s="216" t="s">
        <v>176</v>
      </c>
      <c r="AU238" s="216" t="s">
        <v>87</v>
      </c>
      <c r="AV238" s="13" t="s">
        <v>87</v>
      </c>
      <c r="AW238" s="13" t="s">
        <v>34</v>
      </c>
      <c r="AX238" s="13" t="s">
        <v>77</v>
      </c>
      <c r="AY238" s="216" t="s">
        <v>146</v>
      </c>
    </row>
    <row r="239" spans="1:65" s="13" customFormat="1">
      <c r="B239" s="206"/>
      <c r="C239" s="207"/>
      <c r="D239" s="199" t="s">
        <v>176</v>
      </c>
      <c r="E239" s="208" t="s">
        <v>1</v>
      </c>
      <c r="F239" s="209" t="s">
        <v>387</v>
      </c>
      <c r="G239" s="207"/>
      <c r="H239" s="210">
        <v>43.5</v>
      </c>
      <c r="I239" s="211"/>
      <c r="J239" s="207"/>
      <c r="K239" s="207"/>
      <c r="L239" s="212"/>
      <c r="M239" s="213"/>
      <c r="N239" s="214"/>
      <c r="O239" s="214"/>
      <c r="P239" s="214"/>
      <c r="Q239" s="214"/>
      <c r="R239" s="214"/>
      <c r="S239" s="214"/>
      <c r="T239" s="215"/>
      <c r="AT239" s="216" t="s">
        <v>176</v>
      </c>
      <c r="AU239" s="216" t="s">
        <v>87</v>
      </c>
      <c r="AV239" s="13" t="s">
        <v>87</v>
      </c>
      <c r="AW239" s="13" t="s">
        <v>34</v>
      </c>
      <c r="AX239" s="13" t="s">
        <v>77</v>
      </c>
      <c r="AY239" s="216" t="s">
        <v>146</v>
      </c>
    </row>
    <row r="240" spans="1:65" s="14" customFormat="1">
      <c r="B240" s="228"/>
      <c r="C240" s="229"/>
      <c r="D240" s="199" t="s">
        <v>176</v>
      </c>
      <c r="E240" s="230" t="s">
        <v>1</v>
      </c>
      <c r="F240" s="231" t="s">
        <v>254</v>
      </c>
      <c r="G240" s="229"/>
      <c r="H240" s="232">
        <v>202</v>
      </c>
      <c r="I240" s="233"/>
      <c r="J240" s="229"/>
      <c r="K240" s="229"/>
      <c r="L240" s="234"/>
      <c r="M240" s="235"/>
      <c r="N240" s="236"/>
      <c r="O240" s="236"/>
      <c r="P240" s="236"/>
      <c r="Q240" s="236"/>
      <c r="R240" s="236"/>
      <c r="S240" s="236"/>
      <c r="T240" s="237"/>
      <c r="AT240" s="238" t="s">
        <v>176</v>
      </c>
      <c r="AU240" s="238" t="s">
        <v>87</v>
      </c>
      <c r="AV240" s="14" t="s">
        <v>145</v>
      </c>
      <c r="AW240" s="14" t="s">
        <v>34</v>
      </c>
      <c r="AX240" s="14" t="s">
        <v>85</v>
      </c>
      <c r="AY240" s="238" t="s">
        <v>146</v>
      </c>
    </row>
    <row r="241" spans="1:65" s="2" customFormat="1" ht="33" customHeight="1">
      <c r="A241" s="34"/>
      <c r="B241" s="35"/>
      <c r="C241" s="185" t="s">
        <v>388</v>
      </c>
      <c r="D241" s="185" t="s">
        <v>147</v>
      </c>
      <c r="E241" s="186" t="s">
        <v>389</v>
      </c>
      <c r="F241" s="187" t="s">
        <v>390</v>
      </c>
      <c r="G241" s="188" t="s">
        <v>249</v>
      </c>
      <c r="H241" s="189">
        <v>202</v>
      </c>
      <c r="I241" s="190"/>
      <c r="J241" s="191">
        <f>ROUND(I241*H241,2)</f>
        <v>0</v>
      </c>
      <c r="K241" s="192"/>
      <c r="L241" s="39"/>
      <c r="M241" s="193" t="s">
        <v>1</v>
      </c>
      <c r="N241" s="194" t="s">
        <v>42</v>
      </c>
      <c r="O241" s="71"/>
      <c r="P241" s="195">
        <f>O241*H241</f>
        <v>0</v>
      </c>
      <c r="Q241" s="195">
        <v>5.28E-3</v>
      </c>
      <c r="R241" s="195">
        <f>Q241*H241</f>
        <v>1.06656</v>
      </c>
      <c r="S241" s="195">
        <v>0</v>
      </c>
      <c r="T241" s="196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7" t="s">
        <v>188</v>
      </c>
      <c r="AT241" s="197" t="s">
        <v>147</v>
      </c>
      <c r="AU241" s="197" t="s">
        <v>87</v>
      </c>
      <c r="AY241" s="17" t="s">
        <v>146</v>
      </c>
      <c r="BE241" s="198">
        <f>IF(N241="základní",J241,0)</f>
        <v>0</v>
      </c>
      <c r="BF241" s="198">
        <f>IF(N241="snížená",J241,0)</f>
        <v>0</v>
      </c>
      <c r="BG241" s="198">
        <f>IF(N241="zákl. přenesená",J241,0)</f>
        <v>0</v>
      </c>
      <c r="BH241" s="198">
        <f>IF(N241="sníž. přenesená",J241,0)</f>
        <v>0</v>
      </c>
      <c r="BI241" s="198">
        <f>IF(N241="nulová",J241,0)</f>
        <v>0</v>
      </c>
      <c r="BJ241" s="17" t="s">
        <v>85</v>
      </c>
      <c r="BK241" s="198">
        <f>ROUND(I241*H241,2)</f>
        <v>0</v>
      </c>
      <c r="BL241" s="17" t="s">
        <v>188</v>
      </c>
      <c r="BM241" s="197" t="s">
        <v>391</v>
      </c>
    </row>
    <row r="242" spans="1:65" s="2" customFormat="1" ht="78">
      <c r="A242" s="34"/>
      <c r="B242" s="35"/>
      <c r="C242" s="36"/>
      <c r="D242" s="199" t="s">
        <v>151</v>
      </c>
      <c r="E242" s="36"/>
      <c r="F242" s="200" t="s">
        <v>358</v>
      </c>
      <c r="G242" s="36"/>
      <c r="H242" s="36"/>
      <c r="I242" s="201"/>
      <c r="J242" s="36"/>
      <c r="K242" s="36"/>
      <c r="L242" s="39"/>
      <c r="M242" s="202"/>
      <c r="N242" s="203"/>
      <c r="O242" s="71"/>
      <c r="P242" s="71"/>
      <c r="Q242" s="71"/>
      <c r="R242" s="71"/>
      <c r="S242" s="71"/>
      <c r="T242" s="72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151</v>
      </c>
      <c r="AU242" s="17" t="s">
        <v>87</v>
      </c>
    </row>
    <row r="243" spans="1:65" s="2" customFormat="1" ht="33" customHeight="1">
      <c r="A243" s="34"/>
      <c r="B243" s="35"/>
      <c r="C243" s="185" t="s">
        <v>392</v>
      </c>
      <c r="D243" s="185" t="s">
        <v>147</v>
      </c>
      <c r="E243" s="186" t="s">
        <v>393</v>
      </c>
      <c r="F243" s="187" t="s">
        <v>394</v>
      </c>
      <c r="G243" s="188" t="s">
        <v>159</v>
      </c>
      <c r="H243" s="189">
        <v>44</v>
      </c>
      <c r="I243" s="190"/>
      <c r="J243" s="191">
        <f>ROUND(I243*H243,2)</f>
        <v>0</v>
      </c>
      <c r="K243" s="192"/>
      <c r="L243" s="39"/>
      <c r="M243" s="193" t="s">
        <v>1</v>
      </c>
      <c r="N243" s="194" t="s">
        <v>42</v>
      </c>
      <c r="O243" s="71"/>
      <c r="P243" s="195">
        <f>O243*H243</f>
        <v>0</v>
      </c>
      <c r="Q243" s="195">
        <v>0</v>
      </c>
      <c r="R243" s="195">
        <f>Q243*H243</f>
        <v>0</v>
      </c>
      <c r="S243" s="195">
        <v>0</v>
      </c>
      <c r="T243" s="196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7" t="s">
        <v>188</v>
      </c>
      <c r="AT243" s="197" t="s">
        <v>147</v>
      </c>
      <c r="AU243" s="197" t="s">
        <v>87</v>
      </c>
      <c r="AY243" s="17" t="s">
        <v>146</v>
      </c>
      <c r="BE243" s="198">
        <f>IF(N243="základní",J243,0)</f>
        <v>0</v>
      </c>
      <c r="BF243" s="198">
        <f>IF(N243="snížená",J243,0)</f>
        <v>0</v>
      </c>
      <c r="BG243" s="198">
        <f>IF(N243="zákl. přenesená",J243,0)</f>
        <v>0</v>
      </c>
      <c r="BH243" s="198">
        <f>IF(N243="sníž. přenesená",J243,0)</f>
        <v>0</v>
      </c>
      <c r="BI243" s="198">
        <f>IF(N243="nulová",J243,0)</f>
        <v>0</v>
      </c>
      <c r="BJ243" s="17" t="s">
        <v>85</v>
      </c>
      <c r="BK243" s="198">
        <f>ROUND(I243*H243,2)</f>
        <v>0</v>
      </c>
      <c r="BL243" s="17" t="s">
        <v>188</v>
      </c>
      <c r="BM243" s="197" t="s">
        <v>395</v>
      </c>
    </row>
    <row r="244" spans="1:65" s="2" customFormat="1" ht="78">
      <c r="A244" s="34"/>
      <c r="B244" s="35"/>
      <c r="C244" s="36"/>
      <c r="D244" s="199" t="s">
        <v>151</v>
      </c>
      <c r="E244" s="36"/>
      <c r="F244" s="200" t="s">
        <v>358</v>
      </c>
      <c r="G244" s="36"/>
      <c r="H244" s="36"/>
      <c r="I244" s="201"/>
      <c r="J244" s="36"/>
      <c r="K244" s="36"/>
      <c r="L244" s="39"/>
      <c r="M244" s="202"/>
      <c r="N244" s="203"/>
      <c r="O244" s="71"/>
      <c r="P244" s="71"/>
      <c r="Q244" s="71"/>
      <c r="R244" s="71"/>
      <c r="S244" s="71"/>
      <c r="T244" s="72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151</v>
      </c>
      <c r="AU244" s="17" t="s">
        <v>87</v>
      </c>
    </row>
    <row r="245" spans="1:65" s="13" customFormat="1">
      <c r="B245" s="206"/>
      <c r="C245" s="207"/>
      <c r="D245" s="199" t="s">
        <v>176</v>
      </c>
      <c r="E245" s="208" t="s">
        <v>1</v>
      </c>
      <c r="F245" s="209" t="s">
        <v>396</v>
      </c>
      <c r="G245" s="207"/>
      <c r="H245" s="210">
        <v>22</v>
      </c>
      <c r="I245" s="211"/>
      <c r="J245" s="207"/>
      <c r="K245" s="207"/>
      <c r="L245" s="212"/>
      <c r="M245" s="213"/>
      <c r="N245" s="214"/>
      <c r="O245" s="214"/>
      <c r="P245" s="214"/>
      <c r="Q245" s="214"/>
      <c r="R245" s="214"/>
      <c r="S245" s="214"/>
      <c r="T245" s="215"/>
      <c r="AT245" s="216" t="s">
        <v>176</v>
      </c>
      <c r="AU245" s="216" t="s">
        <v>87</v>
      </c>
      <c r="AV245" s="13" t="s">
        <v>87</v>
      </c>
      <c r="AW245" s="13" t="s">
        <v>34</v>
      </c>
      <c r="AX245" s="13" t="s">
        <v>77</v>
      </c>
      <c r="AY245" s="216" t="s">
        <v>146</v>
      </c>
    </row>
    <row r="246" spans="1:65" s="13" customFormat="1">
      <c r="B246" s="206"/>
      <c r="C246" s="207"/>
      <c r="D246" s="199" t="s">
        <v>176</v>
      </c>
      <c r="E246" s="208" t="s">
        <v>1</v>
      </c>
      <c r="F246" s="209" t="s">
        <v>397</v>
      </c>
      <c r="G246" s="207"/>
      <c r="H246" s="210">
        <v>22</v>
      </c>
      <c r="I246" s="211"/>
      <c r="J246" s="207"/>
      <c r="K246" s="207"/>
      <c r="L246" s="212"/>
      <c r="M246" s="213"/>
      <c r="N246" s="214"/>
      <c r="O246" s="214"/>
      <c r="P246" s="214"/>
      <c r="Q246" s="214"/>
      <c r="R246" s="214"/>
      <c r="S246" s="214"/>
      <c r="T246" s="215"/>
      <c r="AT246" s="216" t="s">
        <v>176</v>
      </c>
      <c r="AU246" s="216" t="s">
        <v>87</v>
      </c>
      <c r="AV246" s="13" t="s">
        <v>87</v>
      </c>
      <c r="AW246" s="13" t="s">
        <v>34</v>
      </c>
      <c r="AX246" s="13" t="s">
        <v>77</v>
      </c>
      <c r="AY246" s="216" t="s">
        <v>146</v>
      </c>
    </row>
    <row r="247" spans="1:65" s="14" customFormat="1">
      <c r="B247" s="228"/>
      <c r="C247" s="229"/>
      <c r="D247" s="199" t="s">
        <v>176</v>
      </c>
      <c r="E247" s="230" t="s">
        <v>1</v>
      </c>
      <c r="F247" s="231" t="s">
        <v>254</v>
      </c>
      <c r="G247" s="229"/>
      <c r="H247" s="232">
        <v>44</v>
      </c>
      <c r="I247" s="233"/>
      <c r="J247" s="229"/>
      <c r="K247" s="229"/>
      <c r="L247" s="234"/>
      <c r="M247" s="235"/>
      <c r="N247" s="236"/>
      <c r="O247" s="236"/>
      <c r="P247" s="236"/>
      <c r="Q247" s="236"/>
      <c r="R247" s="236"/>
      <c r="S247" s="236"/>
      <c r="T247" s="237"/>
      <c r="AT247" s="238" t="s">
        <v>176</v>
      </c>
      <c r="AU247" s="238" t="s">
        <v>87</v>
      </c>
      <c r="AV247" s="14" t="s">
        <v>145</v>
      </c>
      <c r="AW247" s="14" t="s">
        <v>34</v>
      </c>
      <c r="AX247" s="14" t="s">
        <v>85</v>
      </c>
      <c r="AY247" s="238" t="s">
        <v>146</v>
      </c>
    </row>
    <row r="248" spans="1:65" s="2" customFormat="1" ht="21.75" customHeight="1">
      <c r="A248" s="34"/>
      <c r="B248" s="35"/>
      <c r="C248" s="185" t="s">
        <v>398</v>
      </c>
      <c r="D248" s="185" t="s">
        <v>147</v>
      </c>
      <c r="E248" s="186" t="s">
        <v>399</v>
      </c>
      <c r="F248" s="187" t="s">
        <v>400</v>
      </c>
      <c r="G248" s="188" t="s">
        <v>249</v>
      </c>
      <c r="H248" s="189">
        <v>202</v>
      </c>
      <c r="I248" s="190"/>
      <c r="J248" s="191">
        <f>ROUND(I248*H248,2)</f>
        <v>0</v>
      </c>
      <c r="K248" s="192"/>
      <c r="L248" s="39"/>
      <c r="M248" s="193" t="s">
        <v>1</v>
      </c>
      <c r="N248" s="194" t="s">
        <v>42</v>
      </c>
      <c r="O248" s="71"/>
      <c r="P248" s="195">
        <f>O248*H248</f>
        <v>0</v>
      </c>
      <c r="Q248" s="195">
        <v>0</v>
      </c>
      <c r="R248" s="195">
        <f>Q248*H248</f>
        <v>0</v>
      </c>
      <c r="S248" s="195">
        <v>1.7700000000000001E-3</v>
      </c>
      <c r="T248" s="196">
        <f>S248*H248</f>
        <v>0.35754000000000002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7" t="s">
        <v>188</v>
      </c>
      <c r="AT248" s="197" t="s">
        <v>147</v>
      </c>
      <c r="AU248" s="197" t="s">
        <v>87</v>
      </c>
      <c r="AY248" s="17" t="s">
        <v>146</v>
      </c>
      <c r="BE248" s="198">
        <f>IF(N248="základní",J248,0)</f>
        <v>0</v>
      </c>
      <c r="BF248" s="198">
        <f>IF(N248="snížená",J248,0)</f>
        <v>0</v>
      </c>
      <c r="BG248" s="198">
        <f>IF(N248="zákl. přenesená",J248,0)</f>
        <v>0</v>
      </c>
      <c r="BH248" s="198">
        <f>IF(N248="sníž. přenesená",J248,0)</f>
        <v>0</v>
      </c>
      <c r="BI248" s="198">
        <f>IF(N248="nulová",J248,0)</f>
        <v>0</v>
      </c>
      <c r="BJ248" s="17" t="s">
        <v>85</v>
      </c>
      <c r="BK248" s="198">
        <f>ROUND(I248*H248,2)</f>
        <v>0</v>
      </c>
      <c r="BL248" s="17" t="s">
        <v>188</v>
      </c>
      <c r="BM248" s="197" t="s">
        <v>401</v>
      </c>
    </row>
    <row r="249" spans="1:65" s="2" customFormat="1" ht="33" customHeight="1">
      <c r="A249" s="34"/>
      <c r="B249" s="35"/>
      <c r="C249" s="185" t="s">
        <v>402</v>
      </c>
      <c r="D249" s="185" t="s">
        <v>147</v>
      </c>
      <c r="E249" s="186" t="s">
        <v>403</v>
      </c>
      <c r="F249" s="187" t="s">
        <v>404</v>
      </c>
      <c r="G249" s="188" t="s">
        <v>249</v>
      </c>
      <c r="H249" s="189">
        <v>202</v>
      </c>
      <c r="I249" s="190"/>
      <c r="J249" s="191">
        <f>ROUND(I249*H249,2)</f>
        <v>0</v>
      </c>
      <c r="K249" s="192"/>
      <c r="L249" s="39"/>
      <c r="M249" s="193" t="s">
        <v>1</v>
      </c>
      <c r="N249" s="194" t="s">
        <v>42</v>
      </c>
      <c r="O249" s="71"/>
      <c r="P249" s="195">
        <f>O249*H249</f>
        <v>0</v>
      </c>
      <c r="Q249" s="195">
        <v>3.5699999999999998E-3</v>
      </c>
      <c r="R249" s="195">
        <f>Q249*H249</f>
        <v>0.72114</v>
      </c>
      <c r="S249" s="195">
        <v>0</v>
      </c>
      <c r="T249" s="196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7" t="s">
        <v>188</v>
      </c>
      <c r="AT249" s="197" t="s">
        <v>147</v>
      </c>
      <c r="AU249" s="197" t="s">
        <v>87</v>
      </c>
      <c r="AY249" s="17" t="s">
        <v>146</v>
      </c>
      <c r="BE249" s="198">
        <f>IF(N249="základní",J249,0)</f>
        <v>0</v>
      </c>
      <c r="BF249" s="198">
        <f>IF(N249="snížená",J249,0)</f>
        <v>0</v>
      </c>
      <c r="BG249" s="198">
        <f>IF(N249="zákl. přenesená",J249,0)</f>
        <v>0</v>
      </c>
      <c r="BH249" s="198">
        <f>IF(N249="sníž. přenesená",J249,0)</f>
        <v>0</v>
      </c>
      <c r="BI249" s="198">
        <f>IF(N249="nulová",J249,0)</f>
        <v>0</v>
      </c>
      <c r="BJ249" s="17" t="s">
        <v>85</v>
      </c>
      <c r="BK249" s="198">
        <f>ROUND(I249*H249,2)</f>
        <v>0</v>
      </c>
      <c r="BL249" s="17" t="s">
        <v>188</v>
      </c>
      <c r="BM249" s="197" t="s">
        <v>405</v>
      </c>
    </row>
    <row r="250" spans="1:65" s="2" customFormat="1" ht="78">
      <c r="A250" s="34"/>
      <c r="B250" s="35"/>
      <c r="C250" s="36"/>
      <c r="D250" s="199" t="s">
        <v>151</v>
      </c>
      <c r="E250" s="36"/>
      <c r="F250" s="200" t="s">
        <v>358</v>
      </c>
      <c r="G250" s="36"/>
      <c r="H250" s="36"/>
      <c r="I250" s="201"/>
      <c r="J250" s="36"/>
      <c r="K250" s="36"/>
      <c r="L250" s="39"/>
      <c r="M250" s="202"/>
      <c r="N250" s="203"/>
      <c r="O250" s="71"/>
      <c r="P250" s="71"/>
      <c r="Q250" s="71"/>
      <c r="R250" s="71"/>
      <c r="S250" s="71"/>
      <c r="T250" s="72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7" t="s">
        <v>151</v>
      </c>
      <c r="AU250" s="17" t="s">
        <v>87</v>
      </c>
    </row>
    <row r="251" spans="1:65" s="2" customFormat="1" ht="16.5" customHeight="1">
      <c r="A251" s="34"/>
      <c r="B251" s="35"/>
      <c r="C251" s="185" t="s">
        <v>406</v>
      </c>
      <c r="D251" s="185" t="s">
        <v>147</v>
      </c>
      <c r="E251" s="186" t="s">
        <v>407</v>
      </c>
      <c r="F251" s="187" t="s">
        <v>408</v>
      </c>
      <c r="G251" s="188" t="s">
        <v>249</v>
      </c>
      <c r="H251" s="189">
        <v>202</v>
      </c>
      <c r="I251" s="190"/>
      <c r="J251" s="191">
        <f>ROUND(I251*H251,2)</f>
        <v>0</v>
      </c>
      <c r="K251" s="192"/>
      <c r="L251" s="39"/>
      <c r="M251" s="193" t="s">
        <v>1</v>
      </c>
      <c r="N251" s="194" t="s">
        <v>42</v>
      </c>
      <c r="O251" s="71"/>
      <c r="P251" s="195">
        <f>O251*H251</f>
        <v>0</v>
      </c>
      <c r="Q251" s="195">
        <v>0</v>
      </c>
      <c r="R251" s="195">
        <f>Q251*H251</f>
        <v>0</v>
      </c>
      <c r="S251" s="195">
        <v>1.7600000000000001E-3</v>
      </c>
      <c r="T251" s="196">
        <f>S251*H251</f>
        <v>0.35552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7" t="s">
        <v>188</v>
      </c>
      <c r="AT251" s="197" t="s">
        <v>147</v>
      </c>
      <c r="AU251" s="197" t="s">
        <v>87</v>
      </c>
      <c r="AY251" s="17" t="s">
        <v>146</v>
      </c>
      <c r="BE251" s="198">
        <f>IF(N251="základní",J251,0)</f>
        <v>0</v>
      </c>
      <c r="BF251" s="198">
        <f>IF(N251="snížená",J251,0)</f>
        <v>0</v>
      </c>
      <c r="BG251" s="198">
        <f>IF(N251="zákl. přenesená",J251,0)</f>
        <v>0</v>
      </c>
      <c r="BH251" s="198">
        <f>IF(N251="sníž. přenesená",J251,0)</f>
        <v>0</v>
      </c>
      <c r="BI251" s="198">
        <f>IF(N251="nulová",J251,0)</f>
        <v>0</v>
      </c>
      <c r="BJ251" s="17" t="s">
        <v>85</v>
      </c>
      <c r="BK251" s="198">
        <f>ROUND(I251*H251,2)</f>
        <v>0</v>
      </c>
      <c r="BL251" s="17" t="s">
        <v>188</v>
      </c>
      <c r="BM251" s="197" t="s">
        <v>409</v>
      </c>
    </row>
    <row r="252" spans="1:65" s="2" customFormat="1" ht="21.75" customHeight="1">
      <c r="A252" s="34"/>
      <c r="B252" s="35"/>
      <c r="C252" s="185" t="s">
        <v>410</v>
      </c>
      <c r="D252" s="185" t="s">
        <v>147</v>
      </c>
      <c r="E252" s="186" t="s">
        <v>411</v>
      </c>
      <c r="F252" s="187" t="s">
        <v>412</v>
      </c>
      <c r="G252" s="188" t="s">
        <v>249</v>
      </c>
      <c r="H252" s="189">
        <v>202</v>
      </c>
      <c r="I252" s="190"/>
      <c r="J252" s="191">
        <f>ROUND(I252*H252,2)</f>
        <v>0</v>
      </c>
      <c r="K252" s="192"/>
      <c r="L252" s="39"/>
      <c r="M252" s="193" t="s">
        <v>1</v>
      </c>
      <c r="N252" s="194" t="s">
        <v>42</v>
      </c>
      <c r="O252" s="71"/>
      <c r="P252" s="195">
        <f>O252*H252</f>
        <v>0</v>
      </c>
      <c r="Q252" s="195">
        <v>3.5400000000000002E-3</v>
      </c>
      <c r="R252" s="195">
        <f>Q252*H252</f>
        <v>0.71508000000000005</v>
      </c>
      <c r="S252" s="195">
        <v>0</v>
      </c>
      <c r="T252" s="196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7" t="s">
        <v>188</v>
      </c>
      <c r="AT252" s="197" t="s">
        <v>147</v>
      </c>
      <c r="AU252" s="197" t="s">
        <v>87</v>
      </c>
      <c r="AY252" s="17" t="s">
        <v>146</v>
      </c>
      <c r="BE252" s="198">
        <f>IF(N252="základní",J252,0)</f>
        <v>0</v>
      </c>
      <c r="BF252" s="198">
        <f>IF(N252="snížená",J252,0)</f>
        <v>0</v>
      </c>
      <c r="BG252" s="198">
        <f>IF(N252="zákl. přenesená",J252,0)</f>
        <v>0</v>
      </c>
      <c r="BH252" s="198">
        <f>IF(N252="sníž. přenesená",J252,0)</f>
        <v>0</v>
      </c>
      <c r="BI252" s="198">
        <f>IF(N252="nulová",J252,0)</f>
        <v>0</v>
      </c>
      <c r="BJ252" s="17" t="s">
        <v>85</v>
      </c>
      <c r="BK252" s="198">
        <f>ROUND(I252*H252,2)</f>
        <v>0</v>
      </c>
      <c r="BL252" s="17" t="s">
        <v>188</v>
      </c>
      <c r="BM252" s="197" t="s">
        <v>413</v>
      </c>
    </row>
    <row r="253" spans="1:65" s="2" customFormat="1" ht="78">
      <c r="A253" s="34"/>
      <c r="B253" s="35"/>
      <c r="C253" s="36"/>
      <c r="D253" s="199" t="s">
        <v>151</v>
      </c>
      <c r="E253" s="36"/>
      <c r="F253" s="200" t="s">
        <v>338</v>
      </c>
      <c r="G253" s="36"/>
      <c r="H253" s="36"/>
      <c r="I253" s="201"/>
      <c r="J253" s="36"/>
      <c r="K253" s="36"/>
      <c r="L253" s="39"/>
      <c r="M253" s="202"/>
      <c r="N253" s="203"/>
      <c r="O253" s="71"/>
      <c r="P253" s="71"/>
      <c r="Q253" s="71"/>
      <c r="R253" s="71"/>
      <c r="S253" s="71"/>
      <c r="T253" s="72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7" t="s">
        <v>151</v>
      </c>
      <c r="AU253" s="17" t="s">
        <v>87</v>
      </c>
    </row>
    <row r="254" spans="1:65" s="2" customFormat="1" ht="16.5" customHeight="1">
      <c r="A254" s="34"/>
      <c r="B254" s="35"/>
      <c r="C254" s="185" t="s">
        <v>414</v>
      </c>
      <c r="D254" s="185" t="s">
        <v>147</v>
      </c>
      <c r="E254" s="186" t="s">
        <v>415</v>
      </c>
      <c r="F254" s="187" t="s">
        <v>416</v>
      </c>
      <c r="G254" s="188" t="s">
        <v>159</v>
      </c>
      <c r="H254" s="189">
        <v>1</v>
      </c>
      <c r="I254" s="190"/>
      <c r="J254" s="191">
        <f>ROUND(I254*H254,2)</f>
        <v>0</v>
      </c>
      <c r="K254" s="192"/>
      <c r="L254" s="39"/>
      <c r="M254" s="193" t="s">
        <v>1</v>
      </c>
      <c r="N254" s="194" t="s">
        <v>42</v>
      </c>
      <c r="O254" s="71"/>
      <c r="P254" s="195">
        <f>O254*H254</f>
        <v>0</v>
      </c>
      <c r="Q254" s="195">
        <v>0</v>
      </c>
      <c r="R254" s="195">
        <f>Q254*H254</f>
        <v>0</v>
      </c>
      <c r="S254" s="195">
        <v>9.0600000000000003E-3</v>
      </c>
      <c r="T254" s="196">
        <f>S254*H254</f>
        <v>9.0600000000000003E-3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7" t="s">
        <v>188</v>
      </c>
      <c r="AT254" s="197" t="s">
        <v>147</v>
      </c>
      <c r="AU254" s="197" t="s">
        <v>87</v>
      </c>
      <c r="AY254" s="17" t="s">
        <v>146</v>
      </c>
      <c r="BE254" s="198">
        <f>IF(N254="základní",J254,0)</f>
        <v>0</v>
      </c>
      <c r="BF254" s="198">
        <f>IF(N254="snížená",J254,0)</f>
        <v>0</v>
      </c>
      <c r="BG254" s="198">
        <f>IF(N254="zákl. přenesená",J254,0)</f>
        <v>0</v>
      </c>
      <c r="BH254" s="198">
        <f>IF(N254="sníž. přenesená",J254,0)</f>
        <v>0</v>
      </c>
      <c r="BI254" s="198">
        <f>IF(N254="nulová",J254,0)</f>
        <v>0</v>
      </c>
      <c r="BJ254" s="17" t="s">
        <v>85</v>
      </c>
      <c r="BK254" s="198">
        <f>ROUND(I254*H254,2)</f>
        <v>0</v>
      </c>
      <c r="BL254" s="17" t="s">
        <v>188</v>
      </c>
      <c r="BM254" s="197" t="s">
        <v>417</v>
      </c>
    </row>
    <row r="255" spans="1:65" s="2" customFormat="1" ht="21.75" customHeight="1">
      <c r="A255" s="34"/>
      <c r="B255" s="35"/>
      <c r="C255" s="185" t="s">
        <v>418</v>
      </c>
      <c r="D255" s="185" t="s">
        <v>147</v>
      </c>
      <c r="E255" s="186" t="s">
        <v>419</v>
      </c>
      <c r="F255" s="187" t="s">
        <v>420</v>
      </c>
      <c r="G255" s="188" t="s">
        <v>159</v>
      </c>
      <c r="H255" s="189">
        <v>3</v>
      </c>
      <c r="I255" s="190"/>
      <c r="J255" s="191">
        <f>ROUND(I255*H255,2)</f>
        <v>0</v>
      </c>
      <c r="K255" s="192"/>
      <c r="L255" s="39"/>
      <c r="M255" s="193" t="s">
        <v>1</v>
      </c>
      <c r="N255" s="194" t="s">
        <v>42</v>
      </c>
      <c r="O255" s="71"/>
      <c r="P255" s="195">
        <f>O255*H255</f>
        <v>0</v>
      </c>
      <c r="Q255" s="195">
        <v>3.5599999999999998E-3</v>
      </c>
      <c r="R255" s="195">
        <f>Q255*H255</f>
        <v>1.0679999999999999E-2</v>
      </c>
      <c r="S255" s="195">
        <v>0</v>
      </c>
      <c r="T255" s="196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7" t="s">
        <v>188</v>
      </c>
      <c r="AT255" s="197" t="s">
        <v>147</v>
      </c>
      <c r="AU255" s="197" t="s">
        <v>87</v>
      </c>
      <c r="AY255" s="17" t="s">
        <v>146</v>
      </c>
      <c r="BE255" s="198">
        <f>IF(N255="základní",J255,0)</f>
        <v>0</v>
      </c>
      <c r="BF255" s="198">
        <f>IF(N255="snížená",J255,0)</f>
        <v>0</v>
      </c>
      <c r="BG255" s="198">
        <f>IF(N255="zákl. přenesená",J255,0)</f>
        <v>0</v>
      </c>
      <c r="BH255" s="198">
        <f>IF(N255="sníž. přenesená",J255,0)</f>
        <v>0</v>
      </c>
      <c r="BI255" s="198">
        <f>IF(N255="nulová",J255,0)</f>
        <v>0</v>
      </c>
      <c r="BJ255" s="17" t="s">
        <v>85</v>
      </c>
      <c r="BK255" s="198">
        <f>ROUND(I255*H255,2)</f>
        <v>0</v>
      </c>
      <c r="BL255" s="17" t="s">
        <v>188</v>
      </c>
      <c r="BM255" s="197" t="s">
        <v>421</v>
      </c>
    </row>
    <row r="256" spans="1:65" s="2" customFormat="1" ht="78">
      <c r="A256" s="34"/>
      <c r="B256" s="35"/>
      <c r="C256" s="36"/>
      <c r="D256" s="199" t="s">
        <v>151</v>
      </c>
      <c r="E256" s="36"/>
      <c r="F256" s="200" t="s">
        <v>358</v>
      </c>
      <c r="G256" s="36"/>
      <c r="H256" s="36"/>
      <c r="I256" s="201"/>
      <c r="J256" s="36"/>
      <c r="K256" s="36"/>
      <c r="L256" s="39"/>
      <c r="M256" s="202"/>
      <c r="N256" s="203"/>
      <c r="O256" s="71"/>
      <c r="P256" s="71"/>
      <c r="Q256" s="71"/>
      <c r="R256" s="71"/>
      <c r="S256" s="71"/>
      <c r="T256" s="72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7" t="s">
        <v>151</v>
      </c>
      <c r="AU256" s="17" t="s">
        <v>87</v>
      </c>
    </row>
    <row r="257" spans="1:65" s="13" customFormat="1">
      <c r="B257" s="206"/>
      <c r="C257" s="207"/>
      <c r="D257" s="199" t="s">
        <v>176</v>
      </c>
      <c r="E257" s="208" t="s">
        <v>1</v>
      </c>
      <c r="F257" s="209" t="s">
        <v>422</v>
      </c>
      <c r="G257" s="207"/>
      <c r="H257" s="210">
        <v>1</v>
      </c>
      <c r="I257" s="211"/>
      <c r="J257" s="207"/>
      <c r="K257" s="207"/>
      <c r="L257" s="212"/>
      <c r="M257" s="213"/>
      <c r="N257" s="214"/>
      <c r="O257" s="214"/>
      <c r="P257" s="214"/>
      <c r="Q257" s="214"/>
      <c r="R257" s="214"/>
      <c r="S257" s="214"/>
      <c r="T257" s="215"/>
      <c r="AT257" s="216" t="s">
        <v>176</v>
      </c>
      <c r="AU257" s="216" t="s">
        <v>87</v>
      </c>
      <c r="AV257" s="13" t="s">
        <v>87</v>
      </c>
      <c r="AW257" s="13" t="s">
        <v>34</v>
      </c>
      <c r="AX257" s="13" t="s">
        <v>77</v>
      </c>
      <c r="AY257" s="216" t="s">
        <v>146</v>
      </c>
    </row>
    <row r="258" spans="1:65" s="13" customFormat="1">
      <c r="B258" s="206"/>
      <c r="C258" s="207"/>
      <c r="D258" s="199" t="s">
        <v>176</v>
      </c>
      <c r="E258" s="208" t="s">
        <v>1</v>
      </c>
      <c r="F258" s="209" t="s">
        <v>423</v>
      </c>
      <c r="G258" s="207"/>
      <c r="H258" s="210">
        <v>2</v>
      </c>
      <c r="I258" s="211"/>
      <c r="J258" s="207"/>
      <c r="K258" s="207"/>
      <c r="L258" s="212"/>
      <c r="M258" s="213"/>
      <c r="N258" s="214"/>
      <c r="O258" s="214"/>
      <c r="P258" s="214"/>
      <c r="Q258" s="214"/>
      <c r="R258" s="214"/>
      <c r="S258" s="214"/>
      <c r="T258" s="215"/>
      <c r="AT258" s="216" t="s">
        <v>176</v>
      </c>
      <c r="AU258" s="216" t="s">
        <v>87</v>
      </c>
      <c r="AV258" s="13" t="s">
        <v>87</v>
      </c>
      <c r="AW258" s="13" t="s">
        <v>34</v>
      </c>
      <c r="AX258" s="13" t="s">
        <v>77</v>
      </c>
      <c r="AY258" s="216" t="s">
        <v>146</v>
      </c>
    </row>
    <row r="259" spans="1:65" s="14" customFormat="1">
      <c r="B259" s="228"/>
      <c r="C259" s="229"/>
      <c r="D259" s="199" t="s">
        <v>176</v>
      </c>
      <c r="E259" s="230" t="s">
        <v>1</v>
      </c>
      <c r="F259" s="231" t="s">
        <v>254</v>
      </c>
      <c r="G259" s="229"/>
      <c r="H259" s="232">
        <v>3</v>
      </c>
      <c r="I259" s="233"/>
      <c r="J259" s="229"/>
      <c r="K259" s="229"/>
      <c r="L259" s="234"/>
      <c r="M259" s="235"/>
      <c r="N259" s="236"/>
      <c r="O259" s="236"/>
      <c r="P259" s="236"/>
      <c r="Q259" s="236"/>
      <c r="R259" s="236"/>
      <c r="S259" s="236"/>
      <c r="T259" s="237"/>
      <c r="AT259" s="238" t="s">
        <v>176</v>
      </c>
      <c r="AU259" s="238" t="s">
        <v>87</v>
      </c>
      <c r="AV259" s="14" t="s">
        <v>145</v>
      </c>
      <c r="AW259" s="14" t="s">
        <v>34</v>
      </c>
      <c r="AX259" s="14" t="s">
        <v>85</v>
      </c>
      <c r="AY259" s="238" t="s">
        <v>146</v>
      </c>
    </row>
    <row r="260" spans="1:65" s="2" customFormat="1" ht="16.5" customHeight="1">
      <c r="A260" s="34"/>
      <c r="B260" s="35"/>
      <c r="C260" s="185" t="s">
        <v>424</v>
      </c>
      <c r="D260" s="185" t="s">
        <v>147</v>
      </c>
      <c r="E260" s="186" t="s">
        <v>425</v>
      </c>
      <c r="F260" s="187" t="s">
        <v>426</v>
      </c>
      <c r="G260" s="188" t="s">
        <v>181</v>
      </c>
      <c r="H260" s="189">
        <v>1</v>
      </c>
      <c r="I260" s="190"/>
      <c r="J260" s="191">
        <f>ROUND(I260*H260,2)</f>
        <v>0</v>
      </c>
      <c r="K260" s="192"/>
      <c r="L260" s="39"/>
      <c r="M260" s="193" t="s">
        <v>1</v>
      </c>
      <c r="N260" s="194" t="s">
        <v>42</v>
      </c>
      <c r="O260" s="71"/>
      <c r="P260" s="195">
        <f>O260*H260</f>
        <v>0</v>
      </c>
      <c r="Q260" s="195">
        <v>0</v>
      </c>
      <c r="R260" s="195">
        <f>Q260*H260</f>
        <v>0</v>
      </c>
      <c r="S260" s="195">
        <v>5.8399999999999997E-3</v>
      </c>
      <c r="T260" s="196">
        <f>S260*H260</f>
        <v>5.8399999999999997E-3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7" t="s">
        <v>188</v>
      </c>
      <c r="AT260" s="197" t="s">
        <v>147</v>
      </c>
      <c r="AU260" s="197" t="s">
        <v>87</v>
      </c>
      <c r="AY260" s="17" t="s">
        <v>146</v>
      </c>
      <c r="BE260" s="198">
        <f>IF(N260="základní",J260,0)</f>
        <v>0</v>
      </c>
      <c r="BF260" s="198">
        <f>IF(N260="snížená",J260,0)</f>
        <v>0</v>
      </c>
      <c r="BG260" s="198">
        <f>IF(N260="zákl. přenesená",J260,0)</f>
        <v>0</v>
      </c>
      <c r="BH260" s="198">
        <f>IF(N260="sníž. přenesená",J260,0)</f>
        <v>0</v>
      </c>
      <c r="BI260" s="198">
        <f>IF(N260="nulová",J260,0)</f>
        <v>0</v>
      </c>
      <c r="BJ260" s="17" t="s">
        <v>85</v>
      </c>
      <c r="BK260" s="198">
        <f>ROUND(I260*H260,2)</f>
        <v>0</v>
      </c>
      <c r="BL260" s="17" t="s">
        <v>188</v>
      </c>
      <c r="BM260" s="197" t="s">
        <v>427</v>
      </c>
    </row>
    <row r="261" spans="1:65" s="13" customFormat="1">
      <c r="B261" s="206"/>
      <c r="C261" s="207"/>
      <c r="D261" s="199" t="s">
        <v>176</v>
      </c>
      <c r="E261" s="208" t="s">
        <v>1</v>
      </c>
      <c r="F261" s="209" t="s">
        <v>428</v>
      </c>
      <c r="G261" s="207"/>
      <c r="H261" s="210">
        <v>1</v>
      </c>
      <c r="I261" s="211"/>
      <c r="J261" s="207"/>
      <c r="K261" s="207"/>
      <c r="L261" s="212"/>
      <c r="M261" s="213"/>
      <c r="N261" s="214"/>
      <c r="O261" s="214"/>
      <c r="P261" s="214"/>
      <c r="Q261" s="214"/>
      <c r="R261" s="214"/>
      <c r="S261" s="214"/>
      <c r="T261" s="215"/>
      <c r="AT261" s="216" t="s">
        <v>176</v>
      </c>
      <c r="AU261" s="216" t="s">
        <v>87</v>
      </c>
      <c r="AV261" s="13" t="s">
        <v>87</v>
      </c>
      <c r="AW261" s="13" t="s">
        <v>34</v>
      </c>
      <c r="AX261" s="13" t="s">
        <v>85</v>
      </c>
      <c r="AY261" s="216" t="s">
        <v>146</v>
      </c>
    </row>
    <row r="262" spans="1:65" s="2" customFormat="1" ht="33" customHeight="1">
      <c r="A262" s="34"/>
      <c r="B262" s="35"/>
      <c r="C262" s="185" t="s">
        <v>429</v>
      </c>
      <c r="D262" s="185" t="s">
        <v>147</v>
      </c>
      <c r="E262" s="186" t="s">
        <v>430</v>
      </c>
      <c r="F262" s="187" t="s">
        <v>431</v>
      </c>
      <c r="G262" s="188" t="s">
        <v>159</v>
      </c>
      <c r="H262" s="189">
        <v>5</v>
      </c>
      <c r="I262" s="190"/>
      <c r="J262" s="191">
        <f>ROUND(I262*H262,2)</f>
        <v>0</v>
      </c>
      <c r="K262" s="192"/>
      <c r="L262" s="39"/>
      <c r="M262" s="193" t="s">
        <v>1</v>
      </c>
      <c r="N262" s="194" t="s">
        <v>42</v>
      </c>
      <c r="O262" s="71"/>
      <c r="P262" s="195">
        <f>O262*H262</f>
        <v>0</v>
      </c>
      <c r="Q262" s="195">
        <v>0</v>
      </c>
      <c r="R262" s="195">
        <f>Q262*H262</f>
        <v>0</v>
      </c>
      <c r="S262" s="195">
        <v>1.8799999999999999E-3</v>
      </c>
      <c r="T262" s="196">
        <f>S262*H262</f>
        <v>9.4000000000000004E-3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97" t="s">
        <v>188</v>
      </c>
      <c r="AT262" s="197" t="s">
        <v>147</v>
      </c>
      <c r="AU262" s="197" t="s">
        <v>87</v>
      </c>
      <c r="AY262" s="17" t="s">
        <v>146</v>
      </c>
      <c r="BE262" s="198">
        <f>IF(N262="základní",J262,0)</f>
        <v>0</v>
      </c>
      <c r="BF262" s="198">
        <f>IF(N262="snížená",J262,0)</f>
        <v>0</v>
      </c>
      <c r="BG262" s="198">
        <f>IF(N262="zákl. přenesená",J262,0)</f>
        <v>0</v>
      </c>
      <c r="BH262" s="198">
        <f>IF(N262="sníž. přenesená",J262,0)</f>
        <v>0</v>
      </c>
      <c r="BI262" s="198">
        <f>IF(N262="nulová",J262,0)</f>
        <v>0</v>
      </c>
      <c r="BJ262" s="17" t="s">
        <v>85</v>
      </c>
      <c r="BK262" s="198">
        <f>ROUND(I262*H262,2)</f>
        <v>0</v>
      </c>
      <c r="BL262" s="17" t="s">
        <v>188</v>
      </c>
      <c r="BM262" s="197" t="s">
        <v>432</v>
      </c>
    </row>
    <row r="263" spans="1:65" s="2" customFormat="1" ht="33" customHeight="1">
      <c r="A263" s="34"/>
      <c r="B263" s="35"/>
      <c r="C263" s="185" t="s">
        <v>433</v>
      </c>
      <c r="D263" s="185" t="s">
        <v>147</v>
      </c>
      <c r="E263" s="186" t="s">
        <v>434</v>
      </c>
      <c r="F263" s="187" t="s">
        <v>435</v>
      </c>
      <c r="G263" s="188" t="s">
        <v>159</v>
      </c>
      <c r="H263" s="189">
        <v>12</v>
      </c>
      <c r="I263" s="190"/>
      <c r="J263" s="191">
        <f>ROUND(I263*H263,2)</f>
        <v>0</v>
      </c>
      <c r="K263" s="192"/>
      <c r="L263" s="39"/>
      <c r="M263" s="193" t="s">
        <v>1</v>
      </c>
      <c r="N263" s="194" t="s">
        <v>42</v>
      </c>
      <c r="O263" s="71"/>
      <c r="P263" s="195">
        <f>O263*H263</f>
        <v>0</v>
      </c>
      <c r="Q263" s="195">
        <v>2.7299999999999998E-3</v>
      </c>
      <c r="R263" s="195">
        <f>Q263*H263</f>
        <v>3.2759999999999997E-2</v>
      </c>
      <c r="S263" s="195">
        <v>0</v>
      </c>
      <c r="T263" s="196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97" t="s">
        <v>188</v>
      </c>
      <c r="AT263" s="197" t="s">
        <v>147</v>
      </c>
      <c r="AU263" s="197" t="s">
        <v>87</v>
      </c>
      <c r="AY263" s="17" t="s">
        <v>146</v>
      </c>
      <c r="BE263" s="198">
        <f>IF(N263="základní",J263,0)</f>
        <v>0</v>
      </c>
      <c r="BF263" s="198">
        <f>IF(N263="snížená",J263,0)</f>
        <v>0</v>
      </c>
      <c r="BG263" s="198">
        <f>IF(N263="zákl. přenesená",J263,0)</f>
        <v>0</v>
      </c>
      <c r="BH263" s="198">
        <f>IF(N263="sníž. přenesená",J263,0)</f>
        <v>0</v>
      </c>
      <c r="BI263" s="198">
        <f>IF(N263="nulová",J263,0)</f>
        <v>0</v>
      </c>
      <c r="BJ263" s="17" t="s">
        <v>85</v>
      </c>
      <c r="BK263" s="198">
        <f>ROUND(I263*H263,2)</f>
        <v>0</v>
      </c>
      <c r="BL263" s="17" t="s">
        <v>188</v>
      </c>
      <c r="BM263" s="197" t="s">
        <v>436</v>
      </c>
    </row>
    <row r="264" spans="1:65" s="2" customFormat="1" ht="78">
      <c r="A264" s="34"/>
      <c r="B264" s="35"/>
      <c r="C264" s="36"/>
      <c r="D264" s="199" t="s">
        <v>151</v>
      </c>
      <c r="E264" s="36"/>
      <c r="F264" s="200" t="s">
        <v>358</v>
      </c>
      <c r="G264" s="36"/>
      <c r="H264" s="36"/>
      <c r="I264" s="201"/>
      <c r="J264" s="36"/>
      <c r="K264" s="36"/>
      <c r="L264" s="39"/>
      <c r="M264" s="202"/>
      <c r="N264" s="203"/>
      <c r="O264" s="71"/>
      <c r="P264" s="71"/>
      <c r="Q264" s="71"/>
      <c r="R264" s="71"/>
      <c r="S264" s="71"/>
      <c r="T264" s="72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7" t="s">
        <v>151</v>
      </c>
      <c r="AU264" s="17" t="s">
        <v>87</v>
      </c>
    </row>
    <row r="265" spans="1:65" s="2" customFormat="1" ht="33" customHeight="1">
      <c r="A265" s="34"/>
      <c r="B265" s="35"/>
      <c r="C265" s="185" t="s">
        <v>437</v>
      </c>
      <c r="D265" s="185" t="s">
        <v>147</v>
      </c>
      <c r="E265" s="186" t="s">
        <v>438</v>
      </c>
      <c r="F265" s="187" t="s">
        <v>439</v>
      </c>
      <c r="G265" s="188" t="s">
        <v>159</v>
      </c>
      <c r="H265" s="189">
        <v>2</v>
      </c>
      <c r="I265" s="190"/>
      <c r="J265" s="191">
        <f>ROUND(I265*H265,2)</f>
        <v>0</v>
      </c>
      <c r="K265" s="192"/>
      <c r="L265" s="39"/>
      <c r="M265" s="193" t="s">
        <v>1</v>
      </c>
      <c r="N265" s="194" t="s">
        <v>42</v>
      </c>
      <c r="O265" s="71"/>
      <c r="P265" s="195">
        <f>O265*H265</f>
        <v>0</v>
      </c>
      <c r="Q265" s="195">
        <v>2.8500000000000001E-3</v>
      </c>
      <c r="R265" s="195">
        <f>Q265*H265</f>
        <v>5.7000000000000002E-3</v>
      </c>
      <c r="S265" s="195">
        <v>0</v>
      </c>
      <c r="T265" s="196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97" t="s">
        <v>188</v>
      </c>
      <c r="AT265" s="197" t="s">
        <v>147</v>
      </c>
      <c r="AU265" s="197" t="s">
        <v>87</v>
      </c>
      <c r="AY265" s="17" t="s">
        <v>146</v>
      </c>
      <c r="BE265" s="198">
        <f>IF(N265="základní",J265,0)</f>
        <v>0</v>
      </c>
      <c r="BF265" s="198">
        <f>IF(N265="snížená",J265,0)</f>
        <v>0</v>
      </c>
      <c r="BG265" s="198">
        <f>IF(N265="zákl. přenesená",J265,0)</f>
        <v>0</v>
      </c>
      <c r="BH265" s="198">
        <f>IF(N265="sníž. přenesená",J265,0)</f>
        <v>0</v>
      </c>
      <c r="BI265" s="198">
        <f>IF(N265="nulová",J265,0)</f>
        <v>0</v>
      </c>
      <c r="BJ265" s="17" t="s">
        <v>85</v>
      </c>
      <c r="BK265" s="198">
        <f>ROUND(I265*H265,2)</f>
        <v>0</v>
      </c>
      <c r="BL265" s="17" t="s">
        <v>188</v>
      </c>
      <c r="BM265" s="197" t="s">
        <v>440</v>
      </c>
    </row>
    <row r="266" spans="1:65" s="2" customFormat="1" ht="78">
      <c r="A266" s="34"/>
      <c r="B266" s="35"/>
      <c r="C266" s="36"/>
      <c r="D266" s="199" t="s">
        <v>151</v>
      </c>
      <c r="E266" s="36"/>
      <c r="F266" s="200" t="s">
        <v>358</v>
      </c>
      <c r="G266" s="36"/>
      <c r="H266" s="36"/>
      <c r="I266" s="201"/>
      <c r="J266" s="36"/>
      <c r="K266" s="36"/>
      <c r="L266" s="39"/>
      <c r="M266" s="202"/>
      <c r="N266" s="203"/>
      <c r="O266" s="71"/>
      <c r="P266" s="71"/>
      <c r="Q266" s="71"/>
      <c r="R266" s="71"/>
      <c r="S266" s="71"/>
      <c r="T266" s="72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7" t="s">
        <v>151</v>
      </c>
      <c r="AU266" s="17" t="s">
        <v>87</v>
      </c>
    </row>
    <row r="267" spans="1:65" s="2" customFormat="1" ht="33" customHeight="1">
      <c r="A267" s="34"/>
      <c r="B267" s="35"/>
      <c r="C267" s="185" t="s">
        <v>441</v>
      </c>
      <c r="D267" s="185" t="s">
        <v>147</v>
      </c>
      <c r="E267" s="186" t="s">
        <v>442</v>
      </c>
      <c r="F267" s="187" t="s">
        <v>443</v>
      </c>
      <c r="G267" s="188" t="s">
        <v>249</v>
      </c>
      <c r="H267" s="189">
        <v>20</v>
      </c>
      <c r="I267" s="190"/>
      <c r="J267" s="191">
        <f>ROUND(I267*H267,2)</f>
        <v>0</v>
      </c>
      <c r="K267" s="192"/>
      <c r="L267" s="39"/>
      <c r="M267" s="193" t="s">
        <v>1</v>
      </c>
      <c r="N267" s="194" t="s">
        <v>42</v>
      </c>
      <c r="O267" s="71"/>
      <c r="P267" s="195">
        <f>O267*H267</f>
        <v>0</v>
      </c>
      <c r="Q267" s="195">
        <v>0</v>
      </c>
      <c r="R267" s="195">
        <f>Q267*H267</f>
        <v>0</v>
      </c>
      <c r="S267" s="195">
        <v>0</v>
      </c>
      <c r="T267" s="196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97" t="s">
        <v>188</v>
      </c>
      <c r="AT267" s="197" t="s">
        <v>147</v>
      </c>
      <c r="AU267" s="197" t="s">
        <v>87</v>
      </c>
      <c r="AY267" s="17" t="s">
        <v>146</v>
      </c>
      <c r="BE267" s="198">
        <f>IF(N267="základní",J267,0)</f>
        <v>0</v>
      </c>
      <c r="BF267" s="198">
        <f>IF(N267="snížená",J267,0)</f>
        <v>0</v>
      </c>
      <c r="BG267" s="198">
        <f>IF(N267="zákl. přenesená",J267,0)</f>
        <v>0</v>
      </c>
      <c r="BH267" s="198">
        <f>IF(N267="sníž. přenesená",J267,0)</f>
        <v>0</v>
      </c>
      <c r="BI267" s="198">
        <f>IF(N267="nulová",J267,0)</f>
        <v>0</v>
      </c>
      <c r="BJ267" s="17" t="s">
        <v>85</v>
      </c>
      <c r="BK267" s="198">
        <f>ROUND(I267*H267,2)</f>
        <v>0</v>
      </c>
      <c r="BL267" s="17" t="s">
        <v>188</v>
      </c>
      <c r="BM267" s="197" t="s">
        <v>444</v>
      </c>
    </row>
    <row r="268" spans="1:65" s="2" customFormat="1" ht="78">
      <c r="A268" s="34"/>
      <c r="B268" s="35"/>
      <c r="C268" s="36"/>
      <c r="D268" s="199" t="s">
        <v>151</v>
      </c>
      <c r="E268" s="36"/>
      <c r="F268" s="200" t="s">
        <v>358</v>
      </c>
      <c r="G268" s="36"/>
      <c r="H268" s="36"/>
      <c r="I268" s="201"/>
      <c r="J268" s="36"/>
      <c r="K268" s="36"/>
      <c r="L268" s="39"/>
      <c r="M268" s="202"/>
      <c r="N268" s="203"/>
      <c r="O268" s="71"/>
      <c r="P268" s="71"/>
      <c r="Q268" s="71"/>
      <c r="R268" s="71"/>
      <c r="S268" s="71"/>
      <c r="T268" s="72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7" t="s">
        <v>151</v>
      </c>
      <c r="AU268" s="17" t="s">
        <v>87</v>
      </c>
    </row>
    <row r="269" spans="1:65" s="13" customFormat="1">
      <c r="B269" s="206"/>
      <c r="C269" s="207"/>
      <c r="D269" s="199" t="s">
        <v>176</v>
      </c>
      <c r="E269" s="208" t="s">
        <v>1</v>
      </c>
      <c r="F269" s="209" t="s">
        <v>385</v>
      </c>
      <c r="G269" s="207"/>
      <c r="H269" s="210">
        <v>20</v>
      </c>
      <c r="I269" s="211"/>
      <c r="J269" s="207"/>
      <c r="K269" s="207"/>
      <c r="L269" s="212"/>
      <c r="M269" s="213"/>
      <c r="N269" s="214"/>
      <c r="O269" s="214"/>
      <c r="P269" s="214"/>
      <c r="Q269" s="214"/>
      <c r="R269" s="214"/>
      <c r="S269" s="214"/>
      <c r="T269" s="215"/>
      <c r="AT269" s="216" t="s">
        <v>176</v>
      </c>
      <c r="AU269" s="216" t="s">
        <v>87</v>
      </c>
      <c r="AV269" s="13" t="s">
        <v>87</v>
      </c>
      <c r="AW269" s="13" t="s">
        <v>34</v>
      </c>
      <c r="AX269" s="13" t="s">
        <v>85</v>
      </c>
      <c r="AY269" s="216" t="s">
        <v>146</v>
      </c>
    </row>
    <row r="270" spans="1:65" s="2" customFormat="1" ht="21.75" customHeight="1">
      <c r="A270" s="34"/>
      <c r="B270" s="35"/>
      <c r="C270" s="185" t="s">
        <v>445</v>
      </c>
      <c r="D270" s="185" t="s">
        <v>147</v>
      </c>
      <c r="E270" s="186" t="s">
        <v>446</v>
      </c>
      <c r="F270" s="187" t="s">
        <v>447</v>
      </c>
      <c r="G270" s="188" t="s">
        <v>159</v>
      </c>
      <c r="H270" s="189">
        <v>600</v>
      </c>
      <c r="I270" s="190"/>
      <c r="J270" s="191">
        <f>ROUND(I270*H270,2)</f>
        <v>0</v>
      </c>
      <c r="K270" s="192"/>
      <c r="L270" s="39"/>
      <c r="M270" s="193" t="s">
        <v>1</v>
      </c>
      <c r="N270" s="194" t="s">
        <v>42</v>
      </c>
      <c r="O270" s="71"/>
      <c r="P270" s="195">
        <f>O270*H270</f>
        <v>0</v>
      </c>
      <c r="Q270" s="195">
        <v>4.0000000000000002E-4</v>
      </c>
      <c r="R270" s="195">
        <f>Q270*H270</f>
        <v>0.24000000000000002</v>
      </c>
      <c r="S270" s="195">
        <v>0</v>
      </c>
      <c r="T270" s="196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97" t="s">
        <v>188</v>
      </c>
      <c r="AT270" s="197" t="s">
        <v>147</v>
      </c>
      <c r="AU270" s="197" t="s">
        <v>87</v>
      </c>
      <c r="AY270" s="17" t="s">
        <v>146</v>
      </c>
      <c r="BE270" s="198">
        <f>IF(N270="základní",J270,0)</f>
        <v>0</v>
      </c>
      <c r="BF270" s="198">
        <f>IF(N270="snížená",J270,0)</f>
        <v>0</v>
      </c>
      <c r="BG270" s="198">
        <f>IF(N270="zákl. přenesená",J270,0)</f>
        <v>0</v>
      </c>
      <c r="BH270" s="198">
        <f>IF(N270="sníž. přenesená",J270,0)</f>
        <v>0</v>
      </c>
      <c r="BI270" s="198">
        <f>IF(N270="nulová",J270,0)</f>
        <v>0</v>
      </c>
      <c r="BJ270" s="17" t="s">
        <v>85</v>
      </c>
      <c r="BK270" s="198">
        <f>ROUND(I270*H270,2)</f>
        <v>0</v>
      </c>
      <c r="BL270" s="17" t="s">
        <v>188</v>
      </c>
      <c r="BM270" s="197" t="s">
        <v>448</v>
      </c>
    </row>
    <row r="271" spans="1:65" s="2" customFormat="1" ht="78">
      <c r="A271" s="34"/>
      <c r="B271" s="35"/>
      <c r="C271" s="36"/>
      <c r="D271" s="199" t="s">
        <v>151</v>
      </c>
      <c r="E271" s="36"/>
      <c r="F271" s="200" t="s">
        <v>358</v>
      </c>
      <c r="G271" s="36"/>
      <c r="H271" s="36"/>
      <c r="I271" s="201"/>
      <c r="J271" s="36"/>
      <c r="K271" s="36"/>
      <c r="L271" s="39"/>
      <c r="M271" s="202"/>
      <c r="N271" s="203"/>
      <c r="O271" s="71"/>
      <c r="P271" s="71"/>
      <c r="Q271" s="71"/>
      <c r="R271" s="71"/>
      <c r="S271" s="71"/>
      <c r="T271" s="72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7" t="s">
        <v>151</v>
      </c>
      <c r="AU271" s="17" t="s">
        <v>87</v>
      </c>
    </row>
    <row r="272" spans="1:65" s="2" customFormat="1" ht="33" customHeight="1">
      <c r="A272" s="34"/>
      <c r="B272" s="35"/>
      <c r="C272" s="185" t="s">
        <v>449</v>
      </c>
      <c r="D272" s="185" t="s">
        <v>147</v>
      </c>
      <c r="E272" s="186" t="s">
        <v>450</v>
      </c>
      <c r="F272" s="187" t="s">
        <v>451</v>
      </c>
      <c r="G272" s="188" t="s">
        <v>159</v>
      </c>
      <c r="H272" s="189">
        <v>2</v>
      </c>
      <c r="I272" s="190"/>
      <c r="J272" s="191">
        <f>ROUND(I272*H272,2)</f>
        <v>0</v>
      </c>
      <c r="K272" s="192"/>
      <c r="L272" s="39"/>
      <c r="M272" s="193" t="s">
        <v>1</v>
      </c>
      <c r="N272" s="194" t="s">
        <v>42</v>
      </c>
      <c r="O272" s="71"/>
      <c r="P272" s="195">
        <f>O272*H272</f>
        <v>0</v>
      </c>
      <c r="Q272" s="195">
        <v>1.4E-3</v>
      </c>
      <c r="R272" s="195">
        <f>Q272*H272</f>
        <v>2.8E-3</v>
      </c>
      <c r="S272" s="195">
        <v>0</v>
      </c>
      <c r="T272" s="196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97" t="s">
        <v>188</v>
      </c>
      <c r="AT272" s="197" t="s">
        <v>147</v>
      </c>
      <c r="AU272" s="197" t="s">
        <v>87</v>
      </c>
      <c r="AY272" s="17" t="s">
        <v>146</v>
      </c>
      <c r="BE272" s="198">
        <f>IF(N272="základní",J272,0)</f>
        <v>0</v>
      </c>
      <c r="BF272" s="198">
        <f>IF(N272="snížená",J272,0)</f>
        <v>0</v>
      </c>
      <c r="BG272" s="198">
        <f>IF(N272="zákl. přenesená",J272,0)</f>
        <v>0</v>
      </c>
      <c r="BH272" s="198">
        <f>IF(N272="sníž. přenesená",J272,0)</f>
        <v>0</v>
      </c>
      <c r="BI272" s="198">
        <f>IF(N272="nulová",J272,0)</f>
        <v>0</v>
      </c>
      <c r="BJ272" s="17" t="s">
        <v>85</v>
      </c>
      <c r="BK272" s="198">
        <f>ROUND(I272*H272,2)</f>
        <v>0</v>
      </c>
      <c r="BL272" s="17" t="s">
        <v>188</v>
      </c>
      <c r="BM272" s="197" t="s">
        <v>452</v>
      </c>
    </row>
    <row r="273" spans="1:65" s="2" customFormat="1" ht="29.25">
      <c r="A273" s="34"/>
      <c r="B273" s="35"/>
      <c r="C273" s="36"/>
      <c r="D273" s="199" t="s">
        <v>151</v>
      </c>
      <c r="E273" s="36"/>
      <c r="F273" s="200" t="s">
        <v>453</v>
      </c>
      <c r="G273" s="36"/>
      <c r="H273" s="36"/>
      <c r="I273" s="201"/>
      <c r="J273" s="36"/>
      <c r="K273" s="36"/>
      <c r="L273" s="39"/>
      <c r="M273" s="202"/>
      <c r="N273" s="203"/>
      <c r="O273" s="71"/>
      <c r="P273" s="71"/>
      <c r="Q273" s="71"/>
      <c r="R273" s="71"/>
      <c r="S273" s="71"/>
      <c r="T273" s="72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7" t="s">
        <v>151</v>
      </c>
      <c r="AU273" s="17" t="s">
        <v>87</v>
      </c>
    </row>
    <row r="274" spans="1:65" s="2" customFormat="1" ht="33" customHeight="1">
      <c r="A274" s="34"/>
      <c r="B274" s="35"/>
      <c r="C274" s="185" t="s">
        <v>454</v>
      </c>
      <c r="D274" s="185" t="s">
        <v>147</v>
      </c>
      <c r="E274" s="186" t="s">
        <v>455</v>
      </c>
      <c r="F274" s="187" t="s">
        <v>456</v>
      </c>
      <c r="G274" s="188" t="s">
        <v>159</v>
      </c>
      <c r="H274" s="189">
        <v>2</v>
      </c>
      <c r="I274" s="190"/>
      <c r="J274" s="191">
        <f>ROUND(I274*H274,2)</f>
        <v>0</v>
      </c>
      <c r="K274" s="192"/>
      <c r="L274" s="39"/>
      <c r="M274" s="193" t="s">
        <v>1</v>
      </c>
      <c r="N274" s="194" t="s">
        <v>42</v>
      </c>
      <c r="O274" s="71"/>
      <c r="P274" s="195">
        <f>O274*H274</f>
        <v>0</v>
      </c>
      <c r="Q274" s="195">
        <v>9.0200000000000002E-3</v>
      </c>
      <c r="R274" s="195">
        <f>Q274*H274</f>
        <v>1.804E-2</v>
      </c>
      <c r="S274" s="195">
        <v>0</v>
      </c>
      <c r="T274" s="196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97" t="s">
        <v>188</v>
      </c>
      <c r="AT274" s="197" t="s">
        <v>147</v>
      </c>
      <c r="AU274" s="197" t="s">
        <v>87</v>
      </c>
      <c r="AY274" s="17" t="s">
        <v>146</v>
      </c>
      <c r="BE274" s="198">
        <f>IF(N274="základní",J274,0)</f>
        <v>0</v>
      </c>
      <c r="BF274" s="198">
        <f>IF(N274="snížená",J274,0)</f>
        <v>0</v>
      </c>
      <c r="BG274" s="198">
        <f>IF(N274="zákl. přenesená",J274,0)</f>
        <v>0</v>
      </c>
      <c r="BH274" s="198">
        <f>IF(N274="sníž. přenesená",J274,0)</f>
        <v>0</v>
      </c>
      <c r="BI274" s="198">
        <f>IF(N274="nulová",J274,0)</f>
        <v>0</v>
      </c>
      <c r="BJ274" s="17" t="s">
        <v>85</v>
      </c>
      <c r="BK274" s="198">
        <f>ROUND(I274*H274,2)</f>
        <v>0</v>
      </c>
      <c r="BL274" s="17" t="s">
        <v>188</v>
      </c>
      <c r="BM274" s="197" t="s">
        <v>457</v>
      </c>
    </row>
    <row r="275" spans="1:65" s="2" customFormat="1" ht="19.5">
      <c r="A275" s="34"/>
      <c r="B275" s="35"/>
      <c r="C275" s="36"/>
      <c r="D275" s="199" t="s">
        <v>151</v>
      </c>
      <c r="E275" s="36"/>
      <c r="F275" s="200" t="s">
        <v>458</v>
      </c>
      <c r="G275" s="36"/>
      <c r="H275" s="36"/>
      <c r="I275" s="201"/>
      <c r="J275" s="36"/>
      <c r="K275" s="36"/>
      <c r="L275" s="39"/>
      <c r="M275" s="202"/>
      <c r="N275" s="203"/>
      <c r="O275" s="71"/>
      <c r="P275" s="71"/>
      <c r="Q275" s="71"/>
      <c r="R275" s="71"/>
      <c r="S275" s="71"/>
      <c r="T275" s="72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7" t="s">
        <v>151</v>
      </c>
      <c r="AU275" s="17" t="s">
        <v>87</v>
      </c>
    </row>
    <row r="276" spans="1:65" s="2" customFormat="1" ht="16.5" customHeight="1">
      <c r="A276" s="34"/>
      <c r="B276" s="35"/>
      <c r="C276" s="185" t="s">
        <v>459</v>
      </c>
      <c r="D276" s="185" t="s">
        <v>147</v>
      </c>
      <c r="E276" s="186" t="s">
        <v>460</v>
      </c>
      <c r="F276" s="187" t="s">
        <v>461</v>
      </c>
      <c r="G276" s="188" t="s">
        <v>249</v>
      </c>
      <c r="H276" s="189">
        <v>107</v>
      </c>
      <c r="I276" s="190"/>
      <c r="J276" s="191">
        <f>ROUND(I276*H276,2)</f>
        <v>0</v>
      </c>
      <c r="K276" s="192"/>
      <c r="L276" s="39"/>
      <c r="M276" s="193" t="s">
        <v>1</v>
      </c>
      <c r="N276" s="194" t="s">
        <v>42</v>
      </c>
      <c r="O276" s="71"/>
      <c r="P276" s="195">
        <f>O276*H276</f>
        <v>0</v>
      </c>
      <c r="Q276" s="195">
        <v>0</v>
      </c>
      <c r="R276" s="195">
        <f>Q276*H276</f>
        <v>0</v>
      </c>
      <c r="S276" s="195">
        <v>6.0499999999999998E-3</v>
      </c>
      <c r="T276" s="196">
        <f>S276*H276</f>
        <v>0.64734999999999998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97" t="s">
        <v>188</v>
      </c>
      <c r="AT276" s="197" t="s">
        <v>147</v>
      </c>
      <c r="AU276" s="197" t="s">
        <v>87</v>
      </c>
      <c r="AY276" s="17" t="s">
        <v>146</v>
      </c>
      <c r="BE276" s="198">
        <f>IF(N276="základní",J276,0)</f>
        <v>0</v>
      </c>
      <c r="BF276" s="198">
        <f>IF(N276="snížená",J276,0)</f>
        <v>0</v>
      </c>
      <c r="BG276" s="198">
        <f>IF(N276="zákl. přenesená",J276,0)</f>
        <v>0</v>
      </c>
      <c r="BH276" s="198">
        <f>IF(N276="sníž. přenesená",J276,0)</f>
        <v>0</v>
      </c>
      <c r="BI276" s="198">
        <f>IF(N276="nulová",J276,0)</f>
        <v>0</v>
      </c>
      <c r="BJ276" s="17" t="s">
        <v>85</v>
      </c>
      <c r="BK276" s="198">
        <f>ROUND(I276*H276,2)</f>
        <v>0</v>
      </c>
      <c r="BL276" s="17" t="s">
        <v>188</v>
      </c>
      <c r="BM276" s="197" t="s">
        <v>462</v>
      </c>
    </row>
    <row r="277" spans="1:65" s="13" customFormat="1">
      <c r="B277" s="206"/>
      <c r="C277" s="207"/>
      <c r="D277" s="199" t="s">
        <v>176</v>
      </c>
      <c r="E277" s="208" t="s">
        <v>1</v>
      </c>
      <c r="F277" s="209" t="s">
        <v>463</v>
      </c>
      <c r="G277" s="207"/>
      <c r="H277" s="210">
        <v>43.5</v>
      </c>
      <c r="I277" s="211"/>
      <c r="J277" s="207"/>
      <c r="K277" s="207"/>
      <c r="L277" s="212"/>
      <c r="M277" s="213"/>
      <c r="N277" s="214"/>
      <c r="O277" s="214"/>
      <c r="P277" s="214"/>
      <c r="Q277" s="214"/>
      <c r="R277" s="214"/>
      <c r="S277" s="214"/>
      <c r="T277" s="215"/>
      <c r="AT277" s="216" t="s">
        <v>176</v>
      </c>
      <c r="AU277" s="216" t="s">
        <v>87</v>
      </c>
      <c r="AV277" s="13" t="s">
        <v>87</v>
      </c>
      <c r="AW277" s="13" t="s">
        <v>34</v>
      </c>
      <c r="AX277" s="13" t="s">
        <v>77</v>
      </c>
      <c r="AY277" s="216" t="s">
        <v>146</v>
      </c>
    </row>
    <row r="278" spans="1:65" s="13" customFormat="1">
      <c r="B278" s="206"/>
      <c r="C278" s="207"/>
      <c r="D278" s="199" t="s">
        <v>176</v>
      </c>
      <c r="E278" s="208" t="s">
        <v>1</v>
      </c>
      <c r="F278" s="209" t="s">
        <v>385</v>
      </c>
      <c r="G278" s="207"/>
      <c r="H278" s="210">
        <v>20</v>
      </c>
      <c r="I278" s="211"/>
      <c r="J278" s="207"/>
      <c r="K278" s="207"/>
      <c r="L278" s="212"/>
      <c r="M278" s="213"/>
      <c r="N278" s="214"/>
      <c r="O278" s="214"/>
      <c r="P278" s="214"/>
      <c r="Q278" s="214"/>
      <c r="R278" s="214"/>
      <c r="S278" s="214"/>
      <c r="T278" s="215"/>
      <c r="AT278" s="216" t="s">
        <v>176</v>
      </c>
      <c r="AU278" s="216" t="s">
        <v>87</v>
      </c>
      <c r="AV278" s="13" t="s">
        <v>87</v>
      </c>
      <c r="AW278" s="13" t="s">
        <v>34</v>
      </c>
      <c r="AX278" s="13" t="s">
        <v>77</v>
      </c>
      <c r="AY278" s="216" t="s">
        <v>146</v>
      </c>
    </row>
    <row r="279" spans="1:65" s="13" customFormat="1">
      <c r="B279" s="206"/>
      <c r="C279" s="207"/>
      <c r="D279" s="199" t="s">
        <v>176</v>
      </c>
      <c r="E279" s="208" t="s">
        <v>1</v>
      </c>
      <c r="F279" s="209" t="s">
        <v>464</v>
      </c>
      <c r="G279" s="207"/>
      <c r="H279" s="210">
        <v>43.5</v>
      </c>
      <c r="I279" s="211"/>
      <c r="J279" s="207"/>
      <c r="K279" s="207"/>
      <c r="L279" s="212"/>
      <c r="M279" s="213"/>
      <c r="N279" s="214"/>
      <c r="O279" s="214"/>
      <c r="P279" s="214"/>
      <c r="Q279" s="214"/>
      <c r="R279" s="214"/>
      <c r="S279" s="214"/>
      <c r="T279" s="215"/>
      <c r="AT279" s="216" t="s">
        <v>176</v>
      </c>
      <c r="AU279" s="216" t="s">
        <v>87</v>
      </c>
      <c r="AV279" s="13" t="s">
        <v>87</v>
      </c>
      <c r="AW279" s="13" t="s">
        <v>34</v>
      </c>
      <c r="AX279" s="13" t="s">
        <v>77</v>
      </c>
      <c r="AY279" s="216" t="s">
        <v>146</v>
      </c>
    </row>
    <row r="280" spans="1:65" s="14" customFormat="1">
      <c r="B280" s="228"/>
      <c r="C280" s="229"/>
      <c r="D280" s="199" t="s">
        <v>176</v>
      </c>
      <c r="E280" s="230" t="s">
        <v>1</v>
      </c>
      <c r="F280" s="231" t="s">
        <v>254</v>
      </c>
      <c r="G280" s="229"/>
      <c r="H280" s="232">
        <v>107</v>
      </c>
      <c r="I280" s="233"/>
      <c r="J280" s="229"/>
      <c r="K280" s="229"/>
      <c r="L280" s="234"/>
      <c r="M280" s="235"/>
      <c r="N280" s="236"/>
      <c r="O280" s="236"/>
      <c r="P280" s="236"/>
      <c r="Q280" s="236"/>
      <c r="R280" s="236"/>
      <c r="S280" s="236"/>
      <c r="T280" s="237"/>
      <c r="AT280" s="238" t="s">
        <v>176</v>
      </c>
      <c r="AU280" s="238" t="s">
        <v>87</v>
      </c>
      <c r="AV280" s="14" t="s">
        <v>145</v>
      </c>
      <c r="AW280" s="14" t="s">
        <v>34</v>
      </c>
      <c r="AX280" s="14" t="s">
        <v>85</v>
      </c>
      <c r="AY280" s="238" t="s">
        <v>146</v>
      </c>
    </row>
    <row r="281" spans="1:65" s="2" customFormat="1" ht="33" customHeight="1">
      <c r="A281" s="34"/>
      <c r="B281" s="35"/>
      <c r="C281" s="185" t="s">
        <v>465</v>
      </c>
      <c r="D281" s="185" t="s">
        <v>147</v>
      </c>
      <c r="E281" s="186" t="s">
        <v>466</v>
      </c>
      <c r="F281" s="187" t="s">
        <v>467</v>
      </c>
      <c r="G281" s="188" t="s">
        <v>249</v>
      </c>
      <c r="H281" s="189">
        <v>107</v>
      </c>
      <c r="I281" s="190"/>
      <c r="J281" s="191">
        <f>ROUND(I281*H281,2)</f>
        <v>0</v>
      </c>
      <c r="K281" s="192"/>
      <c r="L281" s="39"/>
      <c r="M281" s="193" t="s">
        <v>1</v>
      </c>
      <c r="N281" s="194" t="s">
        <v>42</v>
      </c>
      <c r="O281" s="71"/>
      <c r="P281" s="195">
        <f>O281*H281</f>
        <v>0</v>
      </c>
      <c r="Q281" s="195">
        <v>6.5199999999999998E-3</v>
      </c>
      <c r="R281" s="195">
        <f>Q281*H281</f>
        <v>0.69763999999999993</v>
      </c>
      <c r="S281" s="195">
        <v>0</v>
      </c>
      <c r="T281" s="196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97" t="s">
        <v>188</v>
      </c>
      <c r="AT281" s="197" t="s">
        <v>147</v>
      </c>
      <c r="AU281" s="197" t="s">
        <v>87</v>
      </c>
      <c r="AY281" s="17" t="s">
        <v>146</v>
      </c>
      <c r="BE281" s="198">
        <f>IF(N281="základní",J281,0)</f>
        <v>0</v>
      </c>
      <c r="BF281" s="198">
        <f>IF(N281="snížená",J281,0)</f>
        <v>0</v>
      </c>
      <c r="BG281" s="198">
        <f>IF(N281="zákl. přenesená",J281,0)</f>
        <v>0</v>
      </c>
      <c r="BH281" s="198">
        <f>IF(N281="sníž. přenesená",J281,0)</f>
        <v>0</v>
      </c>
      <c r="BI281" s="198">
        <f>IF(N281="nulová",J281,0)</f>
        <v>0</v>
      </c>
      <c r="BJ281" s="17" t="s">
        <v>85</v>
      </c>
      <c r="BK281" s="198">
        <f>ROUND(I281*H281,2)</f>
        <v>0</v>
      </c>
      <c r="BL281" s="17" t="s">
        <v>188</v>
      </c>
      <c r="BM281" s="197" t="s">
        <v>468</v>
      </c>
    </row>
    <row r="282" spans="1:65" s="2" customFormat="1" ht="19.5">
      <c r="A282" s="34"/>
      <c r="B282" s="35"/>
      <c r="C282" s="36"/>
      <c r="D282" s="199" t="s">
        <v>151</v>
      </c>
      <c r="E282" s="36"/>
      <c r="F282" s="200" t="s">
        <v>458</v>
      </c>
      <c r="G282" s="36"/>
      <c r="H282" s="36"/>
      <c r="I282" s="201"/>
      <c r="J282" s="36"/>
      <c r="K282" s="36"/>
      <c r="L282" s="39"/>
      <c r="M282" s="202"/>
      <c r="N282" s="203"/>
      <c r="O282" s="71"/>
      <c r="P282" s="71"/>
      <c r="Q282" s="71"/>
      <c r="R282" s="71"/>
      <c r="S282" s="71"/>
      <c r="T282" s="72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7" t="s">
        <v>151</v>
      </c>
      <c r="AU282" s="17" t="s">
        <v>87</v>
      </c>
    </row>
    <row r="283" spans="1:65" s="2" customFormat="1" ht="33" customHeight="1">
      <c r="A283" s="34"/>
      <c r="B283" s="35"/>
      <c r="C283" s="185" t="s">
        <v>469</v>
      </c>
      <c r="D283" s="185" t="s">
        <v>147</v>
      </c>
      <c r="E283" s="186" t="s">
        <v>470</v>
      </c>
      <c r="F283" s="187" t="s">
        <v>471</v>
      </c>
      <c r="G283" s="188" t="s">
        <v>159</v>
      </c>
      <c r="H283" s="189">
        <v>20</v>
      </c>
      <c r="I283" s="190"/>
      <c r="J283" s="191">
        <f>ROUND(I283*H283,2)</f>
        <v>0</v>
      </c>
      <c r="K283" s="192"/>
      <c r="L283" s="39"/>
      <c r="M283" s="193" t="s">
        <v>1</v>
      </c>
      <c r="N283" s="194" t="s">
        <v>42</v>
      </c>
      <c r="O283" s="71"/>
      <c r="P283" s="195">
        <f>O283*H283</f>
        <v>0</v>
      </c>
      <c r="Q283" s="195">
        <v>1E-4</v>
      </c>
      <c r="R283" s="195">
        <f>Q283*H283</f>
        <v>2E-3</v>
      </c>
      <c r="S283" s="195">
        <v>0</v>
      </c>
      <c r="T283" s="196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97" t="s">
        <v>188</v>
      </c>
      <c r="AT283" s="197" t="s">
        <v>147</v>
      </c>
      <c r="AU283" s="197" t="s">
        <v>87</v>
      </c>
      <c r="AY283" s="17" t="s">
        <v>146</v>
      </c>
      <c r="BE283" s="198">
        <f>IF(N283="základní",J283,0)</f>
        <v>0</v>
      </c>
      <c r="BF283" s="198">
        <f>IF(N283="snížená",J283,0)</f>
        <v>0</v>
      </c>
      <c r="BG283" s="198">
        <f>IF(N283="zákl. přenesená",J283,0)</f>
        <v>0</v>
      </c>
      <c r="BH283" s="198">
        <f>IF(N283="sníž. přenesená",J283,0)</f>
        <v>0</v>
      </c>
      <c r="BI283" s="198">
        <f>IF(N283="nulová",J283,0)</f>
        <v>0</v>
      </c>
      <c r="BJ283" s="17" t="s">
        <v>85</v>
      </c>
      <c r="BK283" s="198">
        <f>ROUND(I283*H283,2)</f>
        <v>0</v>
      </c>
      <c r="BL283" s="17" t="s">
        <v>188</v>
      </c>
      <c r="BM283" s="197" t="s">
        <v>472</v>
      </c>
    </row>
    <row r="284" spans="1:65" s="2" customFormat="1" ht="29.25">
      <c r="A284" s="34"/>
      <c r="B284" s="35"/>
      <c r="C284" s="36"/>
      <c r="D284" s="199" t="s">
        <v>151</v>
      </c>
      <c r="E284" s="36"/>
      <c r="F284" s="200" t="s">
        <v>473</v>
      </c>
      <c r="G284" s="36"/>
      <c r="H284" s="36"/>
      <c r="I284" s="201"/>
      <c r="J284" s="36"/>
      <c r="K284" s="36"/>
      <c r="L284" s="39"/>
      <c r="M284" s="202"/>
      <c r="N284" s="203"/>
      <c r="O284" s="71"/>
      <c r="P284" s="71"/>
      <c r="Q284" s="71"/>
      <c r="R284" s="71"/>
      <c r="S284" s="71"/>
      <c r="T284" s="72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7" t="s">
        <v>151</v>
      </c>
      <c r="AU284" s="17" t="s">
        <v>87</v>
      </c>
    </row>
    <row r="285" spans="1:65" s="2" customFormat="1" ht="21.75" customHeight="1">
      <c r="A285" s="34"/>
      <c r="B285" s="35"/>
      <c r="C285" s="185" t="s">
        <v>474</v>
      </c>
      <c r="D285" s="185" t="s">
        <v>147</v>
      </c>
      <c r="E285" s="186" t="s">
        <v>475</v>
      </c>
      <c r="F285" s="187" t="s">
        <v>476</v>
      </c>
      <c r="G285" s="188" t="s">
        <v>159</v>
      </c>
      <c r="H285" s="189">
        <v>6</v>
      </c>
      <c r="I285" s="190"/>
      <c r="J285" s="191">
        <f>ROUND(I285*H285,2)</f>
        <v>0</v>
      </c>
      <c r="K285" s="192"/>
      <c r="L285" s="39"/>
      <c r="M285" s="193" t="s">
        <v>1</v>
      </c>
      <c r="N285" s="194" t="s">
        <v>42</v>
      </c>
      <c r="O285" s="71"/>
      <c r="P285" s="195">
        <f>O285*H285</f>
        <v>0</v>
      </c>
      <c r="Q285" s="195">
        <v>4.8000000000000001E-4</v>
      </c>
      <c r="R285" s="195">
        <f>Q285*H285</f>
        <v>2.8800000000000002E-3</v>
      </c>
      <c r="S285" s="195">
        <v>0</v>
      </c>
      <c r="T285" s="196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97" t="s">
        <v>188</v>
      </c>
      <c r="AT285" s="197" t="s">
        <v>147</v>
      </c>
      <c r="AU285" s="197" t="s">
        <v>87</v>
      </c>
      <c r="AY285" s="17" t="s">
        <v>146</v>
      </c>
      <c r="BE285" s="198">
        <f>IF(N285="základní",J285,0)</f>
        <v>0</v>
      </c>
      <c r="BF285" s="198">
        <f>IF(N285="snížená",J285,0)</f>
        <v>0</v>
      </c>
      <c r="BG285" s="198">
        <f>IF(N285="zákl. přenesená",J285,0)</f>
        <v>0</v>
      </c>
      <c r="BH285" s="198">
        <f>IF(N285="sníž. přenesená",J285,0)</f>
        <v>0</v>
      </c>
      <c r="BI285" s="198">
        <f>IF(N285="nulová",J285,0)</f>
        <v>0</v>
      </c>
      <c r="BJ285" s="17" t="s">
        <v>85</v>
      </c>
      <c r="BK285" s="198">
        <f>ROUND(I285*H285,2)</f>
        <v>0</v>
      </c>
      <c r="BL285" s="17" t="s">
        <v>188</v>
      </c>
      <c r="BM285" s="197" t="s">
        <v>477</v>
      </c>
    </row>
    <row r="286" spans="1:65" s="2" customFormat="1" ht="29.25">
      <c r="A286" s="34"/>
      <c r="B286" s="35"/>
      <c r="C286" s="36"/>
      <c r="D286" s="199" t="s">
        <v>151</v>
      </c>
      <c r="E286" s="36"/>
      <c r="F286" s="200" t="s">
        <v>473</v>
      </c>
      <c r="G286" s="36"/>
      <c r="H286" s="36"/>
      <c r="I286" s="201"/>
      <c r="J286" s="36"/>
      <c r="K286" s="36"/>
      <c r="L286" s="39"/>
      <c r="M286" s="202"/>
      <c r="N286" s="203"/>
      <c r="O286" s="71"/>
      <c r="P286" s="71"/>
      <c r="Q286" s="71"/>
      <c r="R286" s="71"/>
      <c r="S286" s="71"/>
      <c r="T286" s="72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7" t="s">
        <v>151</v>
      </c>
      <c r="AU286" s="17" t="s">
        <v>87</v>
      </c>
    </row>
    <row r="287" spans="1:65" s="2" customFormat="1" ht="16.5" customHeight="1">
      <c r="A287" s="34"/>
      <c r="B287" s="35"/>
      <c r="C287" s="185" t="s">
        <v>478</v>
      </c>
      <c r="D287" s="185" t="s">
        <v>147</v>
      </c>
      <c r="E287" s="186" t="s">
        <v>479</v>
      </c>
      <c r="F287" s="187" t="s">
        <v>480</v>
      </c>
      <c r="G287" s="188" t="s">
        <v>159</v>
      </c>
      <c r="H287" s="189">
        <v>6</v>
      </c>
      <c r="I287" s="190"/>
      <c r="J287" s="191">
        <f>ROUND(I287*H287,2)</f>
        <v>0</v>
      </c>
      <c r="K287" s="192"/>
      <c r="L287" s="39"/>
      <c r="M287" s="193" t="s">
        <v>1</v>
      </c>
      <c r="N287" s="194" t="s">
        <v>42</v>
      </c>
      <c r="O287" s="71"/>
      <c r="P287" s="195">
        <f>O287*H287</f>
        <v>0</v>
      </c>
      <c r="Q287" s="195">
        <v>2.0000000000000001E-4</v>
      </c>
      <c r="R287" s="195">
        <f>Q287*H287</f>
        <v>1.2000000000000001E-3</v>
      </c>
      <c r="S287" s="195">
        <v>0</v>
      </c>
      <c r="T287" s="196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97" t="s">
        <v>188</v>
      </c>
      <c r="AT287" s="197" t="s">
        <v>147</v>
      </c>
      <c r="AU287" s="197" t="s">
        <v>87</v>
      </c>
      <c r="AY287" s="17" t="s">
        <v>146</v>
      </c>
      <c r="BE287" s="198">
        <f>IF(N287="základní",J287,0)</f>
        <v>0</v>
      </c>
      <c r="BF287" s="198">
        <f>IF(N287="snížená",J287,0)</f>
        <v>0</v>
      </c>
      <c r="BG287" s="198">
        <f>IF(N287="zákl. přenesená",J287,0)</f>
        <v>0</v>
      </c>
      <c r="BH287" s="198">
        <f>IF(N287="sníž. přenesená",J287,0)</f>
        <v>0</v>
      </c>
      <c r="BI287" s="198">
        <f>IF(N287="nulová",J287,0)</f>
        <v>0</v>
      </c>
      <c r="BJ287" s="17" t="s">
        <v>85</v>
      </c>
      <c r="BK287" s="198">
        <f>ROUND(I287*H287,2)</f>
        <v>0</v>
      </c>
      <c r="BL287" s="17" t="s">
        <v>188</v>
      </c>
      <c r="BM287" s="197" t="s">
        <v>481</v>
      </c>
    </row>
    <row r="288" spans="1:65" s="2" customFormat="1" ht="21.75" customHeight="1">
      <c r="A288" s="34"/>
      <c r="B288" s="35"/>
      <c r="C288" s="185" t="s">
        <v>482</v>
      </c>
      <c r="D288" s="185" t="s">
        <v>147</v>
      </c>
      <c r="E288" s="186" t="s">
        <v>483</v>
      </c>
      <c r="F288" s="187" t="s">
        <v>484</v>
      </c>
      <c r="G288" s="188" t="s">
        <v>324</v>
      </c>
      <c r="H288" s="250"/>
      <c r="I288" s="190"/>
      <c r="J288" s="191">
        <f>ROUND(I288*H288,2)</f>
        <v>0</v>
      </c>
      <c r="K288" s="192"/>
      <c r="L288" s="39"/>
      <c r="M288" s="193" t="s">
        <v>1</v>
      </c>
      <c r="N288" s="194" t="s">
        <v>42</v>
      </c>
      <c r="O288" s="71"/>
      <c r="P288" s="195">
        <f>O288*H288</f>
        <v>0</v>
      </c>
      <c r="Q288" s="195">
        <v>0</v>
      </c>
      <c r="R288" s="195">
        <f>Q288*H288</f>
        <v>0</v>
      </c>
      <c r="S288" s="195">
        <v>0</v>
      </c>
      <c r="T288" s="196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97" t="s">
        <v>188</v>
      </c>
      <c r="AT288" s="197" t="s">
        <v>147</v>
      </c>
      <c r="AU288" s="197" t="s">
        <v>87</v>
      </c>
      <c r="AY288" s="17" t="s">
        <v>146</v>
      </c>
      <c r="BE288" s="198">
        <f>IF(N288="základní",J288,0)</f>
        <v>0</v>
      </c>
      <c r="BF288" s="198">
        <f>IF(N288="snížená",J288,0)</f>
        <v>0</v>
      </c>
      <c r="BG288" s="198">
        <f>IF(N288="zákl. přenesená",J288,0)</f>
        <v>0</v>
      </c>
      <c r="BH288" s="198">
        <f>IF(N288="sníž. přenesená",J288,0)</f>
        <v>0</v>
      </c>
      <c r="BI288" s="198">
        <f>IF(N288="nulová",J288,0)</f>
        <v>0</v>
      </c>
      <c r="BJ288" s="17" t="s">
        <v>85</v>
      </c>
      <c r="BK288" s="198">
        <f>ROUND(I288*H288,2)</f>
        <v>0</v>
      </c>
      <c r="BL288" s="17" t="s">
        <v>188</v>
      </c>
      <c r="BM288" s="197" t="s">
        <v>485</v>
      </c>
    </row>
    <row r="289" spans="1:65" s="12" customFormat="1" ht="22.9" customHeight="1">
      <c r="B289" s="171"/>
      <c r="C289" s="172"/>
      <c r="D289" s="173" t="s">
        <v>76</v>
      </c>
      <c r="E289" s="204" t="s">
        <v>486</v>
      </c>
      <c r="F289" s="204" t="s">
        <v>487</v>
      </c>
      <c r="G289" s="172"/>
      <c r="H289" s="172"/>
      <c r="I289" s="175"/>
      <c r="J289" s="205">
        <f>BK289</f>
        <v>0</v>
      </c>
      <c r="K289" s="172"/>
      <c r="L289" s="177"/>
      <c r="M289" s="178"/>
      <c r="N289" s="179"/>
      <c r="O289" s="179"/>
      <c r="P289" s="180">
        <f>SUM(P290:P295)</f>
        <v>0</v>
      </c>
      <c r="Q289" s="179"/>
      <c r="R289" s="180">
        <f>SUM(R290:R295)</f>
        <v>0.1326148</v>
      </c>
      <c r="S289" s="179"/>
      <c r="T289" s="181">
        <f>SUM(T290:T295)</f>
        <v>11.224626000000001</v>
      </c>
      <c r="AR289" s="182" t="s">
        <v>87</v>
      </c>
      <c r="AT289" s="183" t="s">
        <v>76</v>
      </c>
      <c r="AU289" s="183" t="s">
        <v>85</v>
      </c>
      <c r="AY289" s="182" t="s">
        <v>146</v>
      </c>
      <c r="BK289" s="184">
        <f>SUM(BK290:BK295)</f>
        <v>0</v>
      </c>
    </row>
    <row r="290" spans="1:65" s="2" customFormat="1" ht="21.75" customHeight="1">
      <c r="A290" s="34"/>
      <c r="B290" s="35"/>
      <c r="C290" s="185" t="s">
        <v>488</v>
      </c>
      <c r="D290" s="185" t="s">
        <v>147</v>
      </c>
      <c r="E290" s="186" t="s">
        <v>489</v>
      </c>
      <c r="F290" s="187" t="s">
        <v>490</v>
      </c>
      <c r="G290" s="188" t="s">
        <v>181</v>
      </c>
      <c r="H290" s="189">
        <v>732.2</v>
      </c>
      <c r="I290" s="190"/>
      <c r="J290" s="191">
        <f>ROUND(I290*H290,2)</f>
        <v>0</v>
      </c>
      <c r="K290" s="192"/>
      <c r="L290" s="39"/>
      <c r="M290" s="193" t="s">
        <v>1</v>
      </c>
      <c r="N290" s="194" t="s">
        <v>42</v>
      </c>
      <c r="O290" s="71"/>
      <c r="P290" s="195">
        <f>O290*H290</f>
        <v>0</v>
      </c>
      <c r="Q290" s="195">
        <v>0</v>
      </c>
      <c r="R290" s="195">
        <f>Q290*H290</f>
        <v>0</v>
      </c>
      <c r="S290" s="195">
        <v>1.533E-2</v>
      </c>
      <c r="T290" s="196">
        <f>S290*H290</f>
        <v>11.224626000000001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97" t="s">
        <v>188</v>
      </c>
      <c r="AT290" s="197" t="s">
        <v>147</v>
      </c>
      <c r="AU290" s="197" t="s">
        <v>87</v>
      </c>
      <c r="AY290" s="17" t="s">
        <v>146</v>
      </c>
      <c r="BE290" s="198">
        <f>IF(N290="základní",J290,0)</f>
        <v>0</v>
      </c>
      <c r="BF290" s="198">
        <f>IF(N290="snížená",J290,0)</f>
        <v>0</v>
      </c>
      <c r="BG290" s="198">
        <f>IF(N290="zákl. přenesená",J290,0)</f>
        <v>0</v>
      </c>
      <c r="BH290" s="198">
        <f>IF(N290="sníž. přenesená",J290,0)</f>
        <v>0</v>
      </c>
      <c r="BI290" s="198">
        <f>IF(N290="nulová",J290,0)</f>
        <v>0</v>
      </c>
      <c r="BJ290" s="17" t="s">
        <v>85</v>
      </c>
      <c r="BK290" s="198">
        <f>ROUND(I290*H290,2)</f>
        <v>0</v>
      </c>
      <c r="BL290" s="17" t="s">
        <v>188</v>
      </c>
      <c r="BM290" s="197" t="s">
        <v>491</v>
      </c>
    </row>
    <row r="291" spans="1:65" s="2" customFormat="1" ht="33" customHeight="1">
      <c r="A291" s="34"/>
      <c r="B291" s="35"/>
      <c r="C291" s="185" t="s">
        <v>492</v>
      </c>
      <c r="D291" s="185" t="s">
        <v>147</v>
      </c>
      <c r="E291" s="186" t="s">
        <v>493</v>
      </c>
      <c r="F291" s="187" t="s">
        <v>494</v>
      </c>
      <c r="G291" s="188" t="s">
        <v>181</v>
      </c>
      <c r="H291" s="189">
        <v>756.2</v>
      </c>
      <c r="I291" s="190"/>
      <c r="J291" s="191">
        <f>ROUND(I291*H291,2)</f>
        <v>0</v>
      </c>
      <c r="K291" s="192"/>
      <c r="L291" s="39"/>
      <c r="M291" s="193" t="s">
        <v>1</v>
      </c>
      <c r="N291" s="194" t="s">
        <v>42</v>
      </c>
      <c r="O291" s="71"/>
      <c r="P291" s="195">
        <f>O291*H291</f>
        <v>0</v>
      </c>
      <c r="Q291" s="195">
        <v>0</v>
      </c>
      <c r="R291" s="195">
        <f>Q291*H291</f>
        <v>0</v>
      </c>
      <c r="S291" s="195">
        <v>0</v>
      </c>
      <c r="T291" s="196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97" t="s">
        <v>188</v>
      </c>
      <c r="AT291" s="197" t="s">
        <v>147</v>
      </c>
      <c r="AU291" s="197" t="s">
        <v>87</v>
      </c>
      <c r="AY291" s="17" t="s">
        <v>146</v>
      </c>
      <c r="BE291" s="198">
        <f>IF(N291="základní",J291,0)</f>
        <v>0</v>
      </c>
      <c r="BF291" s="198">
        <f>IF(N291="snížená",J291,0)</f>
        <v>0</v>
      </c>
      <c r="BG291" s="198">
        <f>IF(N291="zákl. přenesená",J291,0)</f>
        <v>0</v>
      </c>
      <c r="BH291" s="198">
        <f>IF(N291="sníž. přenesená",J291,0)</f>
        <v>0</v>
      </c>
      <c r="BI291" s="198">
        <f>IF(N291="nulová",J291,0)</f>
        <v>0</v>
      </c>
      <c r="BJ291" s="17" t="s">
        <v>85</v>
      </c>
      <c r="BK291" s="198">
        <f>ROUND(I291*H291,2)</f>
        <v>0</v>
      </c>
      <c r="BL291" s="17" t="s">
        <v>188</v>
      </c>
      <c r="BM291" s="197" t="s">
        <v>495</v>
      </c>
    </row>
    <row r="292" spans="1:65" s="2" customFormat="1" ht="33" customHeight="1">
      <c r="A292" s="34"/>
      <c r="B292" s="35"/>
      <c r="C292" s="217" t="s">
        <v>496</v>
      </c>
      <c r="D292" s="217" t="s">
        <v>235</v>
      </c>
      <c r="E292" s="218" t="s">
        <v>497</v>
      </c>
      <c r="F292" s="219" t="s">
        <v>498</v>
      </c>
      <c r="G292" s="220" t="s">
        <v>181</v>
      </c>
      <c r="H292" s="221">
        <v>831.82</v>
      </c>
      <c r="I292" s="222"/>
      <c r="J292" s="223">
        <f>ROUND(I292*H292,2)</f>
        <v>0</v>
      </c>
      <c r="K292" s="224"/>
      <c r="L292" s="225"/>
      <c r="M292" s="226" t="s">
        <v>1</v>
      </c>
      <c r="N292" s="227" t="s">
        <v>42</v>
      </c>
      <c r="O292" s="71"/>
      <c r="P292" s="195">
        <f>O292*H292</f>
        <v>0</v>
      </c>
      <c r="Q292" s="195">
        <v>1.3999999999999999E-4</v>
      </c>
      <c r="R292" s="195">
        <f>Q292*H292</f>
        <v>0.1164548</v>
      </c>
      <c r="S292" s="195">
        <v>0</v>
      </c>
      <c r="T292" s="196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97" t="s">
        <v>238</v>
      </c>
      <c r="AT292" s="197" t="s">
        <v>235</v>
      </c>
      <c r="AU292" s="197" t="s">
        <v>87</v>
      </c>
      <c r="AY292" s="17" t="s">
        <v>146</v>
      </c>
      <c r="BE292" s="198">
        <f>IF(N292="základní",J292,0)</f>
        <v>0</v>
      </c>
      <c r="BF292" s="198">
        <f>IF(N292="snížená",J292,0)</f>
        <v>0</v>
      </c>
      <c r="BG292" s="198">
        <f>IF(N292="zákl. přenesená",J292,0)</f>
        <v>0</v>
      </c>
      <c r="BH292" s="198">
        <f>IF(N292="sníž. přenesená",J292,0)</f>
        <v>0</v>
      </c>
      <c r="BI292" s="198">
        <f>IF(N292="nulová",J292,0)</f>
        <v>0</v>
      </c>
      <c r="BJ292" s="17" t="s">
        <v>85</v>
      </c>
      <c r="BK292" s="198">
        <f>ROUND(I292*H292,2)</f>
        <v>0</v>
      </c>
      <c r="BL292" s="17" t="s">
        <v>188</v>
      </c>
      <c r="BM292" s="197" t="s">
        <v>499</v>
      </c>
    </row>
    <row r="293" spans="1:65" s="13" customFormat="1">
      <c r="B293" s="206"/>
      <c r="C293" s="207"/>
      <c r="D293" s="199" t="s">
        <v>176</v>
      </c>
      <c r="E293" s="207"/>
      <c r="F293" s="209" t="s">
        <v>500</v>
      </c>
      <c r="G293" s="207"/>
      <c r="H293" s="210">
        <v>831.82</v>
      </c>
      <c r="I293" s="211"/>
      <c r="J293" s="207"/>
      <c r="K293" s="207"/>
      <c r="L293" s="212"/>
      <c r="M293" s="213"/>
      <c r="N293" s="214"/>
      <c r="O293" s="214"/>
      <c r="P293" s="214"/>
      <c r="Q293" s="214"/>
      <c r="R293" s="214"/>
      <c r="S293" s="214"/>
      <c r="T293" s="215"/>
      <c r="AT293" s="216" t="s">
        <v>176</v>
      </c>
      <c r="AU293" s="216" t="s">
        <v>87</v>
      </c>
      <c r="AV293" s="13" t="s">
        <v>87</v>
      </c>
      <c r="AW293" s="13" t="s">
        <v>4</v>
      </c>
      <c r="AX293" s="13" t="s">
        <v>85</v>
      </c>
      <c r="AY293" s="216" t="s">
        <v>146</v>
      </c>
    </row>
    <row r="294" spans="1:65" s="2" customFormat="1" ht="16.5" customHeight="1">
      <c r="A294" s="34"/>
      <c r="B294" s="35"/>
      <c r="C294" s="185" t="s">
        <v>501</v>
      </c>
      <c r="D294" s="185" t="s">
        <v>147</v>
      </c>
      <c r="E294" s="186" t="s">
        <v>502</v>
      </c>
      <c r="F294" s="187" t="s">
        <v>503</v>
      </c>
      <c r="G294" s="188" t="s">
        <v>249</v>
      </c>
      <c r="H294" s="189">
        <v>202</v>
      </c>
      <c r="I294" s="190"/>
      <c r="J294" s="191">
        <f>ROUND(I294*H294,2)</f>
        <v>0</v>
      </c>
      <c r="K294" s="192"/>
      <c r="L294" s="39"/>
      <c r="M294" s="193" t="s">
        <v>1</v>
      </c>
      <c r="N294" s="194" t="s">
        <v>42</v>
      </c>
      <c r="O294" s="71"/>
      <c r="P294" s="195">
        <f>O294*H294</f>
        <v>0</v>
      </c>
      <c r="Q294" s="195">
        <v>8.0000000000000007E-5</v>
      </c>
      <c r="R294" s="195">
        <f>Q294*H294</f>
        <v>1.6160000000000001E-2</v>
      </c>
      <c r="S294" s="195">
        <v>0</v>
      </c>
      <c r="T294" s="196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97" t="s">
        <v>188</v>
      </c>
      <c r="AT294" s="197" t="s">
        <v>147</v>
      </c>
      <c r="AU294" s="197" t="s">
        <v>87</v>
      </c>
      <c r="AY294" s="17" t="s">
        <v>146</v>
      </c>
      <c r="BE294" s="198">
        <f>IF(N294="základní",J294,0)</f>
        <v>0</v>
      </c>
      <c r="BF294" s="198">
        <f>IF(N294="snížená",J294,0)</f>
        <v>0</v>
      </c>
      <c r="BG294" s="198">
        <f>IF(N294="zákl. přenesená",J294,0)</f>
        <v>0</v>
      </c>
      <c r="BH294" s="198">
        <f>IF(N294="sníž. přenesená",J294,0)</f>
        <v>0</v>
      </c>
      <c r="BI294" s="198">
        <f>IF(N294="nulová",J294,0)</f>
        <v>0</v>
      </c>
      <c r="BJ294" s="17" t="s">
        <v>85</v>
      </c>
      <c r="BK294" s="198">
        <f>ROUND(I294*H294,2)</f>
        <v>0</v>
      </c>
      <c r="BL294" s="17" t="s">
        <v>188</v>
      </c>
      <c r="BM294" s="197" t="s">
        <v>504</v>
      </c>
    </row>
    <row r="295" spans="1:65" s="2" customFormat="1" ht="21.75" customHeight="1">
      <c r="A295" s="34"/>
      <c r="B295" s="35"/>
      <c r="C295" s="185" t="s">
        <v>505</v>
      </c>
      <c r="D295" s="185" t="s">
        <v>147</v>
      </c>
      <c r="E295" s="186" t="s">
        <v>506</v>
      </c>
      <c r="F295" s="187" t="s">
        <v>507</v>
      </c>
      <c r="G295" s="188" t="s">
        <v>324</v>
      </c>
      <c r="H295" s="250"/>
      <c r="I295" s="190"/>
      <c r="J295" s="191">
        <f>ROUND(I295*H295,2)</f>
        <v>0</v>
      </c>
      <c r="K295" s="192"/>
      <c r="L295" s="39"/>
      <c r="M295" s="193" t="s">
        <v>1</v>
      </c>
      <c r="N295" s="194" t="s">
        <v>42</v>
      </c>
      <c r="O295" s="71"/>
      <c r="P295" s="195">
        <f>O295*H295</f>
        <v>0</v>
      </c>
      <c r="Q295" s="195">
        <v>0</v>
      </c>
      <c r="R295" s="195">
        <f>Q295*H295</f>
        <v>0</v>
      </c>
      <c r="S295" s="195">
        <v>0</v>
      </c>
      <c r="T295" s="196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97" t="s">
        <v>188</v>
      </c>
      <c r="AT295" s="197" t="s">
        <v>147</v>
      </c>
      <c r="AU295" s="197" t="s">
        <v>87</v>
      </c>
      <c r="AY295" s="17" t="s">
        <v>146</v>
      </c>
      <c r="BE295" s="198">
        <f>IF(N295="základní",J295,0)</f>
        <v>0</v>
      </c>
      <c r="BF295" s="198">
        <f>IF(N295="snížená",J295,0)</f>
        <v>0</v>
      </c>
      <c r="BG295" s="198">
        <f>IF(N295="zákl. přenesená",J295,0)</f>
        <v>0</v>
      </c>
      <c r="BH295" s="198">
        <f>IF(N295="sníž. přenesená",J295,0)</f>
        <v>0</v>
      </c>
      <c r="BI295" s="198">
        <f>IF(N295="nulová",J295,0)</f>
        <v>0</v>
      </c>
      <c r="BJ295" s="17" t="s">
        <v>85</v>
      </c>
      <c r="BK295" s="198">
        <f>ROUND(I295*H295,2)</f>
        <v>0</v>
      </c>
      <c r="BL295" s="17" t="s">
        <v>188</v>
      </c>
      <c r="BM295" s="197" t="s">
        <v>508</v>
      </c>
    </row>
    <row r="296" spans="1:65" s="12" customFormat="1" ht="22.9" customHeight="1">
      <c r="B296" s="171"/>
      <c r="C296" s="172"/>
      <c r="D296" s="173" t="s">
        <v>76</v>
      </c>
      <c r="E296" s="204" t="s">
        <v>509</v>
      </c>
      <c r="F296" s="204" t="s">
        <v>510</v>
      </c>
      <c r="G296" s="172"/>
      <c r="H296" s="172"/>
      <c r="I296" s="175"/>
      <c r="J296" s="205">
        <f>BK296</f>
        <v>0</v>
      </c>
      <c r="K296" s="172"/>
      <c r="L296" s="177"/>
      <c r="M296" s="178"/>
      <c r="N296" s="179"/>
      <c r="O296" s="179"/>
      <c r="P296" s="180">
        <f>SUM(P297:P299)</f>
        <v>0</v>
      </c>
      <c r="Q296" s="179"/>
      <c r="R296" s="180">
        <f>SUM(R297:R299)</f>
        <v>0.2245914</v>
      </c>
      <c r="S296" s="179"/>
      <c r="T296" s="181">
        <f>SUM(T297:T299)</f>
        <v>0</v>
      </c>
      <c r="AR296" s="182" t="s">
        <v>87</v>
      </c>
      <c r="AT296" s="183" t="s">
        <v>76</v>
      </c>
      <c r="AU296" s="183" t="s">
        <v>85</v>
      </c>
      <c r="AY296" s="182" t="s">
        <v>146</v>
      </c>
      <c r="BK296" s="184">
        <f>SUM(BK297:BK299)</f>
        <v>0</v>
      </c>
    </row>
    <row r="297" spans="1:65" s="2" customFormat="1" ht="21.75" customHeight="1">
      <c r="A297" s="34"/>
      <c r="B297" s="35"/>
      <c r="C297" s="185" t="s">
        <v>511</v>
      </c>
      <c r="D297" s="185" t="s">
        <v>147</v>
      </c>
      <c r="E297" s="186" t="s">
        <v>512</v>
      </c>
      <c r="F297" s="187" t="s">
        <v>513</v>
      </c>
      <c r="G297" s="188" t="s">
        <v>181</v>
      </c>
      <c r="H297" s="189">
        <v>1020.87</v>
      </c>
      <c r="I297" s="190"/>
      <c r="J297" s="191">
        <f>ROUND(I297*H297,2)</f>
        <v>0</v>
      </c>
      <c r="K297" s="192"/>
      <c r="L297" s="39"/>
      <c r="M297" s="193" t="s">
        <v>1</v>
      </c>
      <c r="N297" s="194" t="s">
        <v>42</v>
      </c>
      <c r="O297" s="71"/>
      <c r="P297" s="195">
        <f>O297*H297</f>
        <v>0</v>
      </c>
      <c r="Q297" s="195">
        <v>0</v>
      </c>
      <c r="R297" s="195">
        <f>Q297*H297</f>
        <v>0</v>
      </c>
      <c r="S297" s="195">
        <v>0</v>
      </c>
      <c r="T297" s="196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97" t="s">
        <v>188</v>
      </c>
      <c r="AT297" s="197" t="s">
        <v>147</v>
      </c>
      <c r="AU297" s="197" t="s">
        <v>87</v>
      </c>
      <c r="AY297" s="17" t="s">
        <v>146</v>
      </c>
      <c r="BE297" s="198">
        <f>IF(N297="základní",J297,0)</f>
        <v>0</v>
      </c>
      <c r="BF297" s="198">
        <f>IF(N297="snížená",J297,0)</f>
        <v>0</v>
      </c>
      <c r="BG297" s="198">
        <f>IF(N297="zákl. přenesená",J297,0)</f>
        <v>0</v>
      </c>
      <c r="BH297" s="198">
        <f>IF(N297="sníž. přenesená",J297,0)</f>
        <v>0</v>
      </c>
      <c r="BI297" s="198">
        <f>IF(N297="nulová",J297,0)</f>
        <v>0</v>
      </c>
      <c r="BJ297" s="17" t="s">
        <v>85</v>
      </c>
      <c r="BK297" s="198">
        <f>ROUND(I297*H297,2)</f>
        <v>0</v>
      </c>
      <c r="BL297" s="17" t="s">
        <v>188</v>
      </c>
      <c r="BM297" s="197" t="s">
        <v>514</v>
      </c>
    </row>
    <row r="298" spans="1:65" s="13" customFormat="1">
      <c r="B298" s="206"/>
      <c r="C298" s="207"/>
      <c r="D298" s="199" t="s">
        <v>176</v>
      </c>
      <c r="E298" s="208" t="s">
        <v>1</v>
      </c>
      <c r="F298" s="209" t="s">
        <v>515</v>
      </c>
      <c r="G298" s="207"/>
      <c r="H298" s="210">
        <v>1020.87</v>
      </c>
      <c r="I298" s="211"/>
      <c r="J298" s="207"/>
      <c r="K298" s="207"/>
      <c r="L298" s="212"/>
      <c r="M298" s="213"/>
      <c r="N298" s="214"/>
      <c r="O298" s="214"/>
      <c r="P298" s="214"/>
      <c r="Q298" s="214"/>
      <c r="R298" s="214"/>
      <c r="S298" s="214"/>
      <c r="T298" s="215"/>
      <c r="AT298" s="216" t="s">
        <v>176</v>
      </c>
      <c r="AU298" s="216" t="s">
        <v>87</v>
      </c>
      <c r="AV298" s="13" t="s">
        <v>87</v>
      </c>
      <c r="AW298" s="13" t="s">
        <v>34</v>
      </c>
      <c r="AX298" s="13" t="s">
        <v>85</v>
      </c>
      <c r="AY298" s="216" t="s">
        <v>146</v>
      </c>
    </row>
    <row r="299" spans="1:65" s="2" customFormat="1" ht="21.75" customHeight="1">
      <c r="A299" s="34"/>
      <c r="B299" s="35"/>
      <c r="C299" s="185" t="s">
        <v>516</v>
      </c>
      <c r="D299" s="185" t="s">
        <v>147</v>
      </c>
      <c r="E299" s="186" t="s">
        <v>517</v>
      </c>
      <c r="F299" s="187" t="s">
        <v>518</v>
      </c>
      <c r="G299" s="188" t="s">
        <v>181</v>
      </c>
      <c r="H299" s="189">
        <v>1020.87</v>
      </c>
      <c r="I299" s="190"/>
      <c r="J299" s="191">
        <f>ROUND(I299*H299,2)</f>
        <v>0</v>
      </c>
      <c r="K299" s="192"/>
      <c r="L299" s="39"/>
      <c r="M299" s="251" t="s">
        <v>1</v>
      </c>
      <c r="N299" s="252" t="s">
        <v>42</v>
      </c>
      <c r="O299" s="253"/>
      <c r="P299" s="254">
        <f>O299*H299</f>
        <v>0</v>
      </c>
      <c r="Q299" s="254">
        <v>2.2000000000000001E-4</v>
      </c>
      <c r="R299" s="254">
        <f>Q299*H299</f>
        <v>0.2245914</v>
      </c>
      <c r="S299" s="254">
        <v>0</v>
      </c>
      <c r="T299" s="255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97" t="s">
        <v>188</v>
      </c>
      <c r="AT299" s="197" t="s">
        <v>147</v>
      </c>
      <c r="AU299" s="197" t="s">
        <v>87</v>
      </c>
      <c r="AY299" s="17" t="s">
        <v>146</v>
      </c>
      <c r="BE299" s="198">
        <f>IF(N299="základní",J299,0)</f>
        <v>0</v>
      </c>
      <c r="BF299" s="198">
        <f>IF(N299="snížená",J299,0)</f>
        <v>0</v>
      </c>
      <c r="BG299" s="198">
        <f>IF(N299="zákl. přenesená",J299,0)</f>
        <v>0</v>
      </c>
      <c r="BH299" s="198">
        <f>IF(N299="sníž. přenesená",J299,0)</f>
        <v>0</v>
      </c>
      <c r="BI299" s="198">
        <f>IF(N299="nulová",J299,0)</f>
        <v>0</v>
      </c>
      <c r="BJ299" s="17" t="s">
        <v>85</v>
      </c>
      <c r="BK299" s="198">
        <f>ROUND(I299*H299,2)</f>
        <v>0</v>
      </c>
      <c r="BL299" s="17" t="s">
        <v>188</v>
      </c>
      <c r="BM299" s="197" t="s">
        <v>519</v>
      </c>
    </row>
    <row r="300" spans="1:65" s="2" customFormat="1" ht="6.95" customHeight="1">
      <c r="A300" s="34"/>
      <c r="B300" s="54"/>
      <c r="C300" s="55"/>
      <c r="D300" s="55"/>
      <c r="E300" s="55"/>
      <c r="F300" s="55"/>
      <c r="G300" s="55"/>
      <c r="H300" s="55"/>
      <c r="I300" s="55"/>
      <c r="J300" s="55"/>
      <c r="K300" s="55"/>
      <c r="L300" s="39"/>
      <c r="M300" s="34"/>
      <c r="O300" s="34"/>
      <c r="P300" s="34"/>
      <c r="Q300" s="34"/>
      <c r="R300" s="34"/>
      <c r="S300" s="34"/>
      <c r="T300" s="34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</row>
  </sheetData>
  <sheetProtection algorithmName="SHA-512" hashValue="DpRFI9TUdn2dn3cCgqzUezwgtr5LbPD3Kv/TDRdZJlS9FiiIcJ2hEc9WdqDZvZHq6z0RAeG2E/84gL5ExVbdRQ==" saltValue="yMeq3n0sMOHz3P5z07d2WQ==" spinCount="100000" sheet="1" objects="1" scenarios="1" formatColumns="0" formatRows="0" autoFilter="0"/>
  <autoFilter ref="C127:K299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19"/>
  <sheetViews>
    <sheetView showGridLines="0" workbookViewId="0">
      <selection activeCell="E24" sqref="E2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AT2" s="17" t="s">
        <v>90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87</v>
      </c>
    </row>
    <row r="4" spans="1:46" s="1" customFormat="1" ht="24.95" customHeight="1">
      <c r="B4" s="20"/>
      <c r="D4" s="110" t="s">
        <v>110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06" t="str">
        <f>'Rekapitulace zakázky'!K6</f>
        <v>Velim ON - oprava</v>
      </c>
      <c r="F7" s="307"/>
      <c r="G7" s="307"/>
      <c r="H7" s="307"/>
      <c r="L7" s="20"/>
    </row>
    <row r="8" spans="1:46" s="2" customFormat="1" ht="12" customHeight="1">
      <c r="A8" s="34"/>
      <c r="B8" s="39"/>
      <c r="C8" s="34"/>
      <c r="D8" s="112" t="s">
        <v>111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8" t="s">
        <v>520</v>
      </c>
      <c r="F9" s="309"/>
      <c r="G9" s="309"/>
      <c r="H9" s="30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zakázky'!AN8</f>
        <v>22. 2. 2021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0" t="str">
        <f>'Rekapitulace zakázky'!E14</f>
        <v>Vyplň údaj</v>
      </c>
      <c r="F18" s="311"/>
      <c r="G18" s="311"/>
      <c r="H18" s="311"/>
      <c r="I18" s="112" t="s">
        <v>28</v>
      </c>
      <c r="J18" s="30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zakázky'!E17="","",'Rekapitulace zakázky'!E17)</f>
        <v xml:space="preserve"> </v>
      </c>
      <c r="F21" s="34"/>
      <c r="G21" s="34"/>
      <c r="H21" s="34"/>
      <c r="I21" s="112" t="s">
        <v>28</v>
      </c>
      <c r="J21" s="11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35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/>
      <c r="F24" s="34"/>
      <c r="G24" s="34"/>
      <c r="H24" s="34"/>
      <c r="I24" s="112" t="s">
        <v>28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12" t="s">
        <v>1</v>
      </c>
      <c r="F27" s="312"/>
      <c r="G27" s="312"/>
      <c r="H27" s="312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ROUND(J133,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ROUND((SUM(BE133:BE318)),  2)</f>
        <v>0</v>
      </c>
      <c r="G33" s="34"/>
      <c r="H33" s="34"/>
      <c r="I33" s="124">
        <v>0.21</v>
      </c>
      <c r="J33" s="123">
        <f>ROUND(((SUM(BE133:BE318))*I33),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ROUND((SUM(BF133:BF318)),  2)</f>
        <v>0</v>
      </c>
      <c r="G34" s="34"/>
      <c r="H34" s="34"/>
      <c r="I34" s="124">
        <v>0.15</v>
      </c>
      <c r="J34" s="123">
        <f>ROUND(((SUM(BF133:BF318))*I34),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ROUND((SUM(BG133:BG318)),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ROUND((SUM(BH133:BH318)),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ROUND((SUM(BI133:BI318)),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50</v>
      </c>
      <c r="E50" s="133"/>
      <c r="F50" s="133"/>
      <c r="G50" s="132" t="s">
        <v>51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52</v>
      </c>
      <c r="E61" s="135"/>
      <c r="F61" s="136" t="s">
        <v>53</v>
      </c>
      <c r="G61" s="134" t="s">
        <v>52</v>
      </c>
      <c r="H61" s="135"/>
      <c r="I61" s="135"/>
      <c r="J61" s="137" t="s">
        <v>53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54</v>
      </c>
      <c r="E65" s="138"/>
      <c r="F65" s="138"/>
      <c r="G65" s="132" t="s">
        <v>55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52</v>
      </c>
      <c r="E76" s="135"/>
      <c r="F76" s="136" t="s">
        <v>53</v>
      </c>
      <c r="G76" s="134" t="s">
        <v>52</v>
      </c>
      <c r="H76" s="135"/>
      <c r="I76" s="135"/>
      <c r="J76" s="137" t="s">
        <v>53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113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4" t="str">
        <f>E7</f>
        <v>Velim ON - oprava</v>
      </c>
      <c r="F85" s="305"/>
      <c r="G85" s="305"/>
      <c r="H85" s="30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111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92" t="str">
        <f>E9</f>
        <v>002 - Oprava přístřešku</v>
      </c>
      <c r="F87" s="303"/>
      <c r="G87" s="303"/>
      <c r="H87" s="30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žst. Velim</v>
      </c>
      <c r="G89" s="36"/>
      <c r="H89" s="36"/>
      <c r="I89" s="29" t="s">
        <v>22</v>
      </c>
      <c r="J89" s="66" t="str">
        <f>IF(J12="","",J12)</f>
        <v>22. 2. 2021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>
        <f>E24</f>
        <v>0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114</v>
      </c>
      <c r="D94" s="144"/>
      <c r="E94" s="144"/>
      <c r="F94" s="144"/>
      <c r="G94" s="144"/>
      <c r="H94" s="144"/>
      <c r="I94" s="144"/>
      <c r="J94" s="145" t="s">
        <v>115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116</v>
      </c>
      <c r="D96" s="36"/>
      <c r="E96" s="36"/>
      <c r="F96" s="36"/>
      <c r="G96" s="36"/>
      <c r="H96" s="36"/>
      <c r="I96" s="36"/>
      <c r="J96" s="84">
        <f>J133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117</v>
      </c>
    </row>
    <row r="97" spans="2:12" s="9" customFormat="1" ht="24.95" customHeight="1">
      <c r="B97" s="147"/>
      <c r="C97" s="148"/>
      <c r="D97" s="149" t="s">
        <v>118</v>
      </c>
      <c r="E97" s="150"/>
      <c r="F97" s="150"/>
      <c r="G97" s="150"/>
      <c r="H97" s="150"/>
      <c r="I97" s="150"/>
      <c r="J97" s="151">
        <f>J134</f>
        <v>0</v>
      </c>
      <c r="K97" s="148"/>
      <c r="L97" s="152"/>
    </row>
    <row r="98" spans="2:12" s="9" customFormat="1" ht="24.95" customHeight="1">
      <c r="B98" s="147"/>
      <c r="C98" s="148"/>
      <c r="D98" s="149" t="s">
        <v>521</v>
      </c>
      <c r="E98" s="150"/>
      <c r="F98" s="150"/>
      <c r="G98" s="150"/>
      <c r="H98" s="150"/>
      <c r="I98" s="150"/>
      <c r="J98" s="151">
        <f>J137</f>
        <v>0</v>
      </c>
      <c r="K98" s="148"/>
      <c r="L98" s="152"/>
    </row>
    <row r="99" spans="2:12" s="9" customFormat="1" ht="24.95" customHeight="1">
      <c r="B99" s="147"/>
      <c r="C99" s="148"/>
      <c r="D99" s="149" t="s">
        <v>119</v>
      </c>
      <c r="E99" s="150"/>
      <c r="F99" s="150"/>
      <c r="G99" s="150"/>
      <c r="H99" s="150"/>
      <c r="I99" s="150"/>
      <c r="J99" s="151">
        <f>J139</f>
        <v>0</v>
      </c>
      <c r="K99" s="148"/>
      <c r="L99" s="152"/>
    </row>
    <row r="100" spans="2:12" s="10" customFormat="1" ht="19.899999999999999" customHeight="1">
      <c r="B100" s="153"/>
      <c r="C100" s="154"/>
      <c r="D100" s="155" t="s">
        <v>120</v>
      </c>
      <c r="E100" s="156"/>
      <c r="F100" s="156"/>
      <c r="G100" s="156"/>
      <c r="H100" s="156"/>
      <c r="I100" s="156"/>
      <c r="J100" s="157">
        <f>J140</f>
        <v>0</v>
      </c>
      <c r="K100" s="154"/>
      <c r="L100" s="158"/>
    </row>
    <row r="101" spans="2:12" s="10" customFormat="1" ht="19.899999999999999" customHeight="1">
      <c r="B101" s="153"/>
      <c r="C101" s="154"/>
      <c r="D101" s="155" t="s">
        <v>522</v>
      </c>
      <c r="E101" s="156"/>
      <c r="F101" s="156"/>
      <c r="G101" s="156"/>
      <c r="H101" s="156"/>
      <c r="I101" s="156"/>
      <c r="J101" s="157">
        <f>J143</f>
        <v>0</v>
      </c>
      <c r="K101" s="154"/>
      <c r="L101" s="158"/>
    </row>
    <row r="102" spans="2:12" s="10" customFormat="1" ht="19.899999999999999" customHeight="1">
      <c r="B102" s="153"/>
      <c r="C102" s="154"/>
      <c r="D102" s="155" t="s">
        <v>523</v>
      </c>
      <c r="E102" s="156"/>
      <c r="F102" s="156"/>
      <c r="G102" s="156"/>
      <c r="H102" s="156"/>
      <c r="I102" s="156"/>
      <c r="J102" s="157">
        <f>J149</f>
        <v>0</v>
      </c>
      <c r="K102" s="154"/>
      <c r="L102" s="158"/>
    </row>
    <row r="103" spans="2:12" s="10" customFormat="1" ht="19.899999999999999" customHeight="1">
      <c r="B103" s="153"/>
      <c r="C103" s="154"/>
      <c r="D103" s="155" t="s">
        <v>122</v>
      </c>
      <c r="E103" s="156"/>
      <c r="F103" s="156"/>
      <c r="G103" s="156"/>
      <c r="H103" s="156"/>
      <c r="I103" s="156"/>
      <c r="J103" s="157">
        <f>J155</f>
        <v>0</v>
      </c>
      <c r="K103" s="154"/>
      <c r="L103" s="158"/>
    </row>
    <row r="104" spans="2:12" s="10" customFormat="1" ht="19.899999999999999" customHeight="1">
      <c r="B104" s="153"/>
      <c r="C104" s="154"/>
      <c r="D104" s="155" t="s">
        <v>123</v>
      </c>
      <c r="E104" s="156"/>
      <c r="F104" s="156"/>
      <c r="G104" s="156"/>
      <c r="H104" s="156"/>
      <c r="I104" s="156"/>
      <c r="J104" s="157">
        <f>J167</f>
        <v>0</v>
      </c>
      <c r="K104" s="154"/>
      <c r="L104" s="158"/>
    </row>
    <row r="105" spans="2:12" s="9" customFormat="1" ht="24.95" customHeight="1">
      <c r="B105" s="147"/>
      <c r="C105" s="148"/>
      <c r="D105" s="149" t="s">
        <v>124</v>
      </c>
      <c r="E105" s="150"/>
      <c r="F105" s="150"/>
      <c r="G105" s="150"/>
      <c r="H105" s="150"/>
      <c r="I105" s="150"/>
      <c r="J105" s="151">
        <f>J169</f>
        <v>0</v>
      </c>
      <c r="K105" s="148"/>
      <c r="L105" s="152"/>
    </row>
    <row r="106" spans="2:12" s="10" customFormat="1" ht="19.899999999999999" customHeight="1">
      <c r="B106" s="153"/>
      <c r="C106" s="154"/>
      <c r="D106" s="155" t="s">
        <v>524</v>
      </c>
      <c r="E106" s="156"/>
      <c r="F106" s="156"/>
      <c r="G106" s="156"/>
      <c r="H106" s="156"/>
      <c r="I106" s="156"/>
      <c r="J106" s="157">
        <f>J170</f>
        <v>0</v>
      </c>
      <c r="K106" s="154"/>
      <c r="L106" s="158"/>
    </row>
    <row r="107" spans="2:12" s="10" customFormat="1" ht="19.899999999999999" customHeight="1">
      <c r="B107" s="153"/>
      <c r="C107" s="154"/>
      <c r="D107" s="155" t="s">
        <v>126</v>
      </c>
      <c r="E107" s="156"/>
      <c r="F107" s="156"/>
      <c r="G107" s="156"/>
      <c r="H107" s="156"/>
      <c r="I107" s="156"/>
      <c r="J107" s="157">
        <f>J227</f>
        <v>0</v>
      </c>
      <c r="K107" s="154"/>
      <c r="L107" s="158"/>
    </row>
    <row r="108" spans="2:12" s="10" customFormat="1" ht="19.899999999999999" customHeight="1">
      <c r="B108" s="153"/>
      <c r="C108" s="154"/>
      <c r="D108" s="155" t="s">
        <v>127</v>
      </c>
      <c r="E108" s="156"/>
      <c r="F108" s="156"/>
      <c r="G108" s="156"/>
      <c r="H108" s="156"/>
      <c r="I108" s="156"/>
      <c r="J108" s="157">
        <f>J256</f>
        <v>0</v>
      </c>
      <c r="K108" s="154"/>
      <c r="L108" s="158"/>
    </row>
    <row r="109" spans="2:12" s="10" customFormat="1" ht="19.899999999999999" customHeight="1">
      <c r="B109" s="153"/>
      <c r="C109" s="154"/>
      <c r="D109" s="155" t="s">
        <v>128</v>
      </c>
      <c r="E109" s="156"/>
      <c r="F109" s="156"/>
      <c r="G109" s="156"/>
      <c r="H109" s="156"/>
      <c r="I109" s="156"/>
      <c r="J109" s="157">
        <f>J277</f>
        <v>0</v>
      </c>
      <c r="K109" s="154"/>
      <c r="L109" s="158"/>
    </row>
    <row r="110" spans="2:12" s="10" customFormat="1" ht="19.899999999999999" customHeight="1">
      <c r="B110" s="153"/>
      <c r="C110" s="154"/>
      <c r="D110" s="155" t="s">
        <v>525</v>
      </c>
      <c r="E110" s="156"/>
      <c r="F110" s="156"/>
      <c r="G110" s="156"/>
      <c r="H110" s="156"/>
      <c r="I110" s="156"/>
      <c r="J110" s="157">
        <f>J281</f>
        <v>0</v>
      </c>
      <c r="K110" s="154"/>
      <c r="L110" s="158"/>
    </row>
    <row r="111" spans="2:12" s="10" customFormat="1" ht="19.899999999999999" customHeight="1">
      <c r="B111" s="153"/>
      <c r="C111" s="154"/>
      <c r="D111" s="155" t="s">
        <v>129</v>
      </c>
      <c r="E111" s="156"/>
      <c r="F111" s="156"/>
      <c r="G111" s="156"/>
      <c r="H111" s="156"/>
      <c r="I111" s="156"/>
      <c r="J111" s="157">
        <f>J290</f>
        <v>0</v>
      </c>
      <c r="K111" s="154"/>
      <c r="L111" s="158"/>
    </row>
    <row r="112" spans="2:12" s="9" customFormat="1" ht="24.95" customHeight="1">
      <c r="B112" s="147"/>
      <c r="C112" s="148"/>
      <c r="D112" s="149" t="s">
        <v>526</v>
      </c>
      <c r="E112" s="150"/>
      <c r="F112" s="150"/>
      <c r="G112" s="150"/>
      <c r="H112" s="150"/>
      <c r="I112" s="150"/>
      <c r="J112" s="151">
        <f>J309</f>
        <v>0</v>
      </c>
      <c r="K112" s="148"/>
      <c r="L112" s="152"/>
    </row>
    <row r="113" spans="1:31" s="9" customFormat="1" ht="24.95" customHeight="1">
      <c r="B113" s="147"/>
      <c r="C113" s="148"/>
      <c r="D113" s="149" t="s">
        <v>527</v>
      </c>
      <c r="E113" s="150"/>
      <c r="F113" s="150"/>
      <c r="G113" s="150"/>
      <c r="H113" s="150"/>
      <c r="I113" s="150"/>
      <c r="J113" s="151">
        <f>J313</f>
        <v>0</v>
      </c>
      <c r="K113" s="148"/>
      <c r="L113" s="152"/>
    </row>
    <row r="114" spans="1:31" s="2" customFormat="1" ht="21.7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31" s="2" customFormat="1" ht="6.95" customHeight="1">
      <c r="A115" s="34"/>
      <c r="B115" s="54"/>
      <c r="C115" s="55"/>
      <c r="D115" s="55"/>
      <c r="E115" s="55"/>
      <c r="F115" s="55"/>
      <c r="G115" s="55"/>
      <c r="H115" s="55"/>
      <c r="I115" s="55"/>
      <c r="J115" s="55"/>
      <c r="K115" s="55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9" spans="1:31" s="2" customFormat="1" ht="6.95" customHeight="1">
      <c r="A119" s="34"/>
      <c r="B119" s="56"/>
      <c r="C119" s="57"/>
      <c r="D119" s="57"/>
      <c r="E119" s="57"/>
      <c r="F119" s="57"/>
      <c r="G119" s="57"/>
      <c r="H119" s="57"/>
      <c r="I119" s="57"/>
      <c r="J119" s="57"/>
      <c r="K119" s="57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24.95" customHeight="1">
      <c r="A120" s="34"/>
      <c r="B120" s="35"/>
      <c r="C120" s="23" t="s">
        <v>130</v>
      </c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2" customHeight="1">
      <c r="A122" s="34"/>
      <c r="B122" s="35"/>
      <c r="C122" s="29" t="s">
        <v>16</v>
      </c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6.5" customHeight="1">
      <c r="A123" s="34"/>
      <c r="B123" s="35"/>
      <c r="C123" s="36"/>
      <c r="D123" s="36"/>
      <c r="E123" s="304" t="str">
        <f>E7</f>
        <v>Velim ON - oprava</v>
      </c>
      <c r="F123" s="305"/>
      <c r="G123" s="305"/>
      <c r="H123" s="305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2" customHeight="1">
      <c r="A124" s="34"/>
      <c r="B124" s="35"/>
      <c r="C124" s="29" t="s">
        <v>111</v>
      </c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6.5" customHeight="1">
      <c r="A125" s="34"/>
      <c r="B125" s="35"/>
      <c r="C125" s="36"/>
      <c r="D125" s="36"/>
      <c r="E125" s="292" t="str">
        <f>E9</f>
        <v>002 - Oprava přístřešku</v>
      </c>
      <c r="F125" s="303"/>
      <c r="G125" s="303"/>
      <c r="H125" s="303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6.9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2" customHeight="1">
      <c r="A127" s="34"/>
      <c r="B127" s="35"/>
      <c r="C127" s="29" t="s">
        <v>20</v>
      </c>
      <c r="D127" s="36"/>
      <c r="E127" s="36"/>
      <c r="F127" s="27" t="str">
        <f>F12</f>
        <v>žst. Velim</v>
      </c>
      <c r="G127" s="36"/>
      <c r="H127" s="36"/>
      <c r="I127" s="29" t="s">
        <v>22</v>
      </c>
      <c r="J127" s="66" t="str">
        <f>IF(J12="","",J12)</f>
        <v>22. 2. 2021</v>
      </c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6.95" customHeight="1">
      <c r="A128" s="34"/>
      <c r="B128" s="35"/>
      <c r="C128" s="36"/>
      <c r="D128" s="36"/>
      <c r="E128" s="36"/>
      <c r="F128" s="36"/>
      <c r="G128" s="36"/>
      <c r="H128" s="36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5.2" customHeight="1">
      <c r="A129" s="34"/>
      <c r="B129" s="35"/>
      <c r="C129" s="29" t="s">
        <v>24</v>
      </c>
      <c r="D129" s="36"/>
      <c r="E129" s="36"/>
      <c r="F129" s="27" t="str">
        <f>E15</f>
        <v>Správa železnic, státní organizace</v>
      </c>
      <c r="G129" s="36"/>
      <c r="H129" s="36"/>
      <c r="I129" s="29" t="s">
        <v>32</v>
      </c>
      <c r="J129" s="32" t="str">
        <f>E21</f>
        <v xml:space="preserve"> </v>
      </c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5.2" customHeight="1">
      <c r="A130" s="34"/>
      <c r="B130" s="35"/>
      <c r="C130" s="29" t="s">
        <v>30</v>
      </c>
      <c r="D130" s="36"/>
      <c r="E130" s="36"/>
      <c r="F130" s="27" t="str">
        <f>IF(E18="","",E18)</f>
        <v>Vyplň údaj</v>
      </c>
      <c r="G130" s="36"/>
      <c r="H130" s="36"/>
      <c r="I130" s="29" t="s">
        <v>35</v>
      </c>
      <c r="J130" s="32">
        <f>E24</f>
        <v>0</v>
      </c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0.35" customHeight="1">
      <c r="A131" s="34"/>
      <c r="B131" s="35"/>
      <c r="C131" s="36"/>
      <c r="D131" s="36"/>
      <c r="E131" s="36"/>
      <c r="F131" s="36"/>
      <c r="G131" s="36"/>
      <c r="H131" s="36"/>
      <c r="I131" s="36"/>
      <c r="J131" s="36"/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11" customFormat="1" ht="29.25" customHeight="1">
      <c r="A132" s="159"/>
      <c r="B132" s="160"/>
      <c r="C132" s="161" t="s">
        <v>131</v>
      </c>
      <c r="D132" s="162" t="s">
        <v>62</v>
      </c>
      <c r="E132" s="162" t="s">
        <v>58</v>
      </c>
      <c r="F132" s="162" t="s">
        <v>59</v>
      </c>
      <c r="G132" s="162" t="s">
        <v>132</v>
      </c>
      <c r="H132" s="162" t="s">
        <v>133</v>
      </c>
      <c r="I132" s="162" t="s">
        <v>134</v>
      </c>
      <c r="J132" s="163" t="s">
        <v>115</v>
      </c>
      <c r="K132" s="164" t="s">
        <v>135</v>
      </c>
      <c r="L132" s="165"/>
      <c r="M132" s="75" t="s">
        <v>1</v>
      </c>
      <c r="N132" s="76" t="s">
        <v>41</v>
      </c>
      <c r="O132" s="76" t="s">
        <v>136</v>
      </c>
      <c r="P132" s="76" t="s">
        <v>137</v>
      </c>
      <c r="Q132" s="76" t="s">
        <v>138</v>
      </c>
      <c r="R132" s="76" t="s">
        <v>139</v>
      </c>
      <c r="S132" s="76" t="s">
        <v>140</v>
      </c>
      <c r="T132" s="77" t="s">
        <v>141</v>
      </c>
      <c r="U132" s="159"/>
      <c r="V132" s="159"/>
      <c r="W132" s="159"/>
      <c r="X132" s="159"/>
      <c r="Y132" s="159"/>
      <c r="Z132" s="159"/>
      <c r="AA132" s="159"/>
      <c r="AB132" s="159"/>
      <c r="AC132" s="159"/>
      <c r="AD132" s="159"/>
      <c r="AE132" s="159"/>
    </row>
    <row r="133" spans="1:65" s="2" customFormat="1" ht="22.9" customHeight="1">
      <c r="A133" s="34"/>
      <c r="B133" s="35"/>
      <c r="C133" s="82" t="s">
        <v>142</v>
      </c>
      <c r="D133" s="36"/>
      <c r="E133" s="36"/>
      <c r="F133" s="36"/>
      <c r="G133" s="36"/>
      <c r="H133" s="36"/>
      <c r="I133" s="36"/>
      <c r="J133" s="166">
        <f>BK133</f>
        <v>0</v>
      </c>
      <c r="K133" s="36"/>
      <c r="L133" s="39"/>
      <c r="M133" s="78"/>
      <c r="N133" s="167"/>
      <c r="O133" s="79"/>
      <c r="P133" s="168">
        <f>P134+P137+P139+P169+P309+P313</f>
        <v>0</v>
      </c>
      <c r="Q133" s="79"/>
      <c r="R133" s="168">
        <f>R134+R137+R139+R169+R309+R313</f>
        <v>8.0307405599999999</v>
      </c>
      <c r="S133" s="79"/>
      <c r="T133" s="169">
        <f>T134+T137+T139+T169+T309+T313</f>
        <v>8.1843199999999978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76</v>
      </c>
      <c r="AU133" s="17" t="s">
        <v>117</v>
      </c>
      <c r="BK133" s="170">
        <f>BK134+BK137+BK139+BK169+BK309+BK313</f>
        <v>0</v>
      </c>
    </row>
    <row r="134" spans="1:65" s="12" customFormat="1" ht="25.9" customHeight="1">
      <c r="B134" s="171"/>
      <c r="C134" s="172"/>
      <c r="D134" s="173" t="s">
        <v>76</v>
      </c>
      <c r="E134" s="174" t="s">
        <v>143</v>
      </c>
      <c r="F134" s="174" t="s">
        <v>144</v>
      </c>
      <c r="G134" s="172"/>
      <c r="H134" s="172"/>
      <c r="I134" s="175"/>
      <c r="J134" s="176">
        <f>BK134</f>
        <v>0</v>
      </c>
      <c r="K134" s="172"/>
      <c r="L134" s="177"/>
      <c r="M134" s="178"/>
      <c r="N134" s="179"/>
      <c r="O134" s="179"/>
      <c r="P134" s="180">
        <f>SUM(P135:P136)</f>
        <v>0</v>
      </c>
      <c r="Q134" s="179"/>
      <c r="R134" s="180">
        <f>SUM(R135:R136)</f>
        <v>0</v>
      </c>
      <c r="S134" s="179"/>
      <c r="T134" s="181">
        <f>SUM(T135:T136)</f>
        <v>0</v>
      </c>
      <c r="AR134" s="182" t="s">
        <v>145</v>
      </c>
      <c r="AT134" s="183" t="s">
        <v>76</v>
      </c>
      <c r="AU134" s="183" t="s">
        <v>77</v>
      </c>
      <c r="AY134" s="182" t="s">
        <v>146</v>
      </c>
      <c r="BK134" s="184">
        <f>SUM(BK135:BK136)</f>
        <v>0</v>
      </c>
    </row>
    <row r="135" spans="1:65" s="2" customFormat="1" ht="16.5" customHeight="1">
      <c r="A135" s="34"/>
      <c r="B135" s="35"/>
      <c r="C135" s="185" t="s">
        <v>85</v>
      </c>
      <c r="D135" s="185" t="s">
        <v>147</v>
      </c>
      <c r="E135" s="186" t="s">
        <v>148</v>
      </c>
      <c r="F135" s="187" t="s">
        <v>144</v>
      </c>
      <c r="G135" s="188" t="s">
        <v>1</v>
      </c>
      <c r="H135" s="189">
        <v>0</v>
      </c>
      <c r="I135" s="190"/>
      <c r="J135" s="191">
        <f>ROUND(I135*H135,2)</f>
        <v>0</v>
      </c>
      <c r="K135" s="192"/>
      <c r="L135" s="39"/>
      <c r="M135" s="193" t="s">
        <v>1</v>
      </c>
      <c r="N135" s="194" t="s">
        <v>42</v>
      </c>
      <c r="O135" s="71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149</v>
      </c>
      <c r="AT135" s="197" t="s">
        <v>147</v>
      </c>
      <c r="AU135" s="197" t="s">
        <v>85</v>
      </c>
      <c r="AY135" s="17" t="s">
        <v>146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7" t="s">
        <v>85</v>
      </c>
      <c r="BK135" s="198">
        <f>ROUND(I135*H135,2)</f>
        <v>0</v>
      </c>
      <c r="BL135" s="17" t="s">
        <v>149</v>
      </c>
      <c r="BM135" s="197" t="s">
        <v>150</v>
      </c>
    </row>
    <row r="136" spans="1:65" s="2" customFormat="1" ht="146.25">
      <c r="A136" s="34"/>
      <c r="B136" s="35"/>
      <c r="C136" s="36"/>
      <c r="D136" s="199" t="s">
        <v>151</v>
      </c>
      <c r="E136" s="36"/>
      <c r="F136" s="200" t="s">
        <v>152</v>
      </c>
      <c r="G136" s="36"/>
      <c r="H136" s="36"/>
      <c r="I136" s="201"/>
      <c r="J136" s="36"/>
      <c r="K136" s="36"/>
      <c r="L136" s="39"/>
      <c r="M136" s="202"/>
      <c r="N136" s="203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151</v>
      </c>
      <c r="AU136" s="17" t="s">
        <v>85</v>
      </c>
    </row>
    <row r="137" spans="1:65" s="12" customFormat="1" ht="25.9" customHeight="1">
      <c r="B137" s="171"/>
      <c r="C137" s="172"/>
      <c r="D137" s="173" t="s">
        <v>76</v>
      </c>
      <c r="E137" s="174" t="s">
        <v>505</v>
      </c>
      <c r="F137" s="174" t="s">
        <v>528</v>
      </c>
      <c r="G137" s="172"/>
      <c r="H137" s="172"/>
      <c r="I137" s="175"/>
      <c r="J137" s="176">
        <f>BK137</f>
        <v>0</v>
      </c>
      <c r="K137" s="172"/>
      <c r="L137" s="177"/>
      <c r="M137" s="178"/>
      <c r="N137" s="179"/>
      <c r="O137" s="179"/>
      <c r="P137" s="180">
        <f>P138</f>
        <v>0</v>
      </c>
      <c r="Q137" s="179"/>
      <c r="R137" s="180">
        <f>R138</f>
        <v>0</v>
      </c>
      <c r="S137" s="179"/>
      <c r="T137" s="181">
        <f>T138</f>
        <v>0</v>
      </c>
      <c r="AR137" s="182" t="s">
        <v>85</v>
      </c>
      <c r="AT137" s="183" t="s">
        <v>76</v>
      </c>
      <c r="AU137" s="183" t="s">
        <v>77</v>
      </c>
      <c r="AY137" s="182" t="s">
        <v>146</v>
      </c>
      <c r="BK137" s="184">
        <f>BK138</f>
        <v>0</v>
      </c>
    </row>
    <row r="138" spans="1:65" s="2" customFormat="1" ht="55.5" customHeight="1">
      <c r="A138" s="34"/>
      <c r="B138" s="35"/>
      <c r="C138" s="185" t="s">
        <v>87</v>
      </c>
      <c r="D138" s="185" t="s">
        <v>147</v>
      </c>
      <c r="E138" s="186" t="s">
        <v>529</v>
      </c>
      <c r="F138" s="187" t="s">
        <v>530</v>
      </c>
      <c r="G138" s="188" t="s">
        <v>165</v>
      </c>
      <c r="H138" s="189">
        <v>1</v>
      </c>
      <c r="I138" s="190"/>
      <c r="J138" s="191">
        <f>ROUND(I138*H138,2)</f>
        <v>0</v>
      </c>
      <c r="K138" s="192"/>
      <c r="L138" s="39"/>
      <c r="M138" s="193" t="s">
        <v>1</v>
      </c>
      <c r="N138" s="194" t="s">
        <v>42</v>
      </c>
      <c r="O138" s="71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145</v>
      </c>
      <c r="AT138" s="197" t="s">
        <v>147</v>
      </c>
      <c r="AU138" s="197" t="s">
        <v>85</v>
      </c>
      <c r="AY138" s="17" t="s">
        <v>146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7" t="s">
        <v>85</v>
      </c>
      <c r="BK138" s="198">
        <f>ROUND(I138*H138,2)</f>
        <v>0</v>
      </c>
      <c r="BL138" s="17" t="s">
        <v>145</v>
      </c>
      <c r="BM138" s="197" t="s">
        <v>531</v>
      </c>
    </row>
    <row r="139" spans="1:65" s="12" customFormat="1" ht="25.9" customHeight="1">
      <c r="B139" s="171"/>
      <c r="C139" s="172"/>
      <c r="D139" s="173" t="s">
        <v>76</v>
      </c>
      <c r="E139" s="174" t="s">
        <v>153</v>
      </c>
      <c r="F139" s="174" t="s">
        <v>154</v>
      </c>
      <c r="G139" s="172"/>
      <c r="H139" s="172"/>
      <c r="I139" s="175"/>
      <c r="J139" s="176">
        <f>BK139</f>
        <v>0</v>
      </c>
      <c r="K139" s="172"/>
      <c r="L139" s="177"/>
      <c r="M139" s="178"/>
      <c r="N139" s="179"/>
      <c r="O139" s="179"/>
      <c r="P139" s="180">
        <f>P140+P143+P149+P155+P167</f>
        <v>0</v>
      </c>
      <c r="Q139" s="179"/>
      <c r="R139" s="180">
        <f>R140+R143+R149+R155+R167</f>
        <v>3.8272E-2</v>
      </c>
      <c r="S139" s="179"/>
      <c r="T139" s="181">
        <f>T140+T143+T149+T155+T167</f>
        <v>0.1152</v>
      </c>
      <c r="AR139" s="182" t="s">
        <v>85</v>
      </c>
      <c r="AT139" s="183" t="s">
        <v>76</v>
      </c>
      <c r="AU139" s="183" t="s">
        <v>77</v>
      </c>
      <c r="AY139" s="182" t="s">
        <v>146</v>
      </c>
      <c r="BK139" s="184">
        <f>BK140+BK143+BK149+BK155+BK167</f>
        <v>0</v>
      </c>
    </row>
    <row r="140" spans="1:65" s="12" customFormat="1" ht="22.9" customHeight="1">
      <c r="B140" s="171"/>
      <c r="C140" s="172"/>
      <c r="D140" s="173" t="s">
        <v>76</v>
      </c>
      <c r="E140" s="204" t="s">
        <v>155</v>
      </c>
      <c r="F140" s="204" t="s">
        <v>156</v>
      </c>
      <c r="G140" s="172"/>
      <c r="H140" s="172"/>
      <c r="I140" s="175"/>
      <c r="J140" s="205">
        <f>BK140</f>
        <v>0</v>
      </c>
      <c r="K140" s="172"/>
      <c r="L140" s="177"/>
      <c r="M140" s="178"/>
      <c r="N140" s="179"/>
      <c r="O140" s="179"/>
      <c r="P140" s="180">
        <f>SUM(P141:P142)</f>
        <v>0</v>
      </c>
      <c r="Q140" s="179"/>
      <c r="R140" s="180">
        <f>SUM(R141:R142)</f>
        <v>9.3600000000000003E-3</v>
      </c>
      <c r="S140" s="179"/>
      <c r="T140" s="181">
        <f>SUM(T141:T142)</f>
        <v>0</v>
      </c>
      <c r="AR140" s="182" t="s">
        <v>85</v>
      </c>
      <c r="AT140" s="183" t="s">
        <v>76</v>
      </c>
      <c r="AU140" s="183" t="s">
        <v>85</v>
      </c>
      <c r="AY140" s="182" t="s">
        <v>146</v>
      </c>
      <c r="BK140" s="184">
        <f>SUM(BK141:BK142)</f>
        <v>0</v>
      </c>
    </row>
    <row r="141" spans="1:65" s="2" customFormat="1" ht="66.75" customHeight="1">
      <c r="A141" s="34"/>
      <c r="B141" s="35"/>
      <c r="C141" s="185" t="s">
        <v>155</v>
      </c>
      <c r="D141" s="185" t="s">
        <v>147</v>
      </c>
      <c r="E141" s="186" t="s">
        <v>532</v>
      </c>
      <c r="F141" s="187" t="s">
        <v>533</v>
      </c>
      <c r="G141" s="188" t="s">
        <v>159</v>
      </c>
      <c r="H141" s="189">
        <v>2</v>
      </c>
      <c r="I141" s="190"/>
      <c r="J141" s="191">
        <f>ROUND(I141*H141,2)</f>
        <v>0</v>
      </c>
      <c r="K141" s="192"/>
      <c r="L141" s="39"/>
      <c r="M141" s="193" t="s">
        <v>1</v>
      </c>
      <c r="N141" s="194" t="s">
        <v>42</v>
      </c>
      <c r="O141" s="71"/>
      <c r="P141" s="195">
        <f>O141*H141</f>
        <v>0</v>
      </c>
      <c r="Q141" s="195">
        <v>4.6800000000000001E-3</v>
      </c>
      <c r="R141" s="195">
        <f>Q141*H141</f>
        <v>9.3600000000000003E-3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145</v>
      </c>
      <c r="AT141" s="197" t="s">
        <v>147</v>
      </c>
      <c r="AU141" s="197" t="s">
        <v>87</v>
      </c>
      <c r="AY141" s="17" t="s">
        <v>146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7" t="s">
        <v>85</v>
      </c>
      <c r="BK141" s="198">
        <f>ROUND(I141*H141,2)</f>
        <v>0</v>
      </c>
      <c r="BL141" s="17" t="s">
        <v>145</v>
      </c>
      <c r="BM141" s="197" t="s">
        <v>534</v>
      </c>
    </row>
    <row r="142" spans="1:65" s="2" customFormat="1" ht="29.25">
      <c r="A142" s="34"/>
      <c r="B142" s="35"/>
      <c r="C142" s="36"/>
      <c r="D142" s="199" t="s">
        <v>151</v>
      </c>
      <c r="E142" s="36"/>
      <c r="F142" s="200" t="s">
        <v>535</v>
      </c>
      <c r="G142" s="36"/>
      <c r="H142" s="36"/>
      <c r="I142" s="201"/>
      <c r="J142" s="36"/>
      <c r="K142" s="36"/>
      <c r="L142" s="39"/>
      <c r="M142" s="202"/>
      <c r="N142" s="203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151</v>
      </c>
      <c r="AU142" s="17" t="s">
        <v>87</v>
      </c>
    </row>
    <row r="143" spans="1:65" s="12" customFormat="1" ht="22.9" customHeight="1">
      <c r="B143" s="171"/>
      <c r="C143" s="172"/>
      <c r="D143" s="173" t="s">
        <v>76</v>
      </c>
      <c r="E143" s="204" t="s">
        <v>192</v>
      </c>
      <c r="F143" s="204" t="s">
        <v>536</v>
      </c>
      <c r="G143" s="172"/>
      <c r="H143" s="172"/>
      <c r="I143" s="175"/>
      <c r="J143" s="205">
        <f>BK143</f>
        <v>0</v>
      </c>
      <c r="K143" s="172"/>
      <c r="L143" s="177"/>
      <c r="M143" s="178"/>
      <c r="N143" s="179"/>
      <c r="O143" s="179"/>
      <c r="P143" s="180">
        <f>SUM(P144:P148)</f>
        <v>0</v>
      </c>
      <c r="Q143" s="179"/>
      <c r="R143" s="180">
        <f>SUM(R144:R148)</f>
        <v>2.2000000000000001E-3</v>
      </c>
      <c r="S143" s="179"/>
      <c r="T143" s="181">
        <f>SUM(T144:T148)</f>
        <v>0.1152</v>
      </c>
      <c r="AR143" s="182" t="s">
        <v>85</v>
      </c>
      <c r="AT143" s="183" t="s">
        <v>76</v>
      </c>
      <c r="AU143" s="183" t="s">
        <v>85</v>
      </c>
      <c r="AY143" s="182" t="s">
        <v>146</v>
      </c>
      <c r="BK143" s="184">
        <f>SUM(BK144:BK148)</f>
        <v>0</v>
      </c>
    </row>
    <row r="144" spans="1:65" s="2" customFormat="1" ht="16.5" customHeight="1">
      <c r="A144" s="34"/>
      <c r="B144" s="35"/>
      <c r="C144" s="185" t="s">
        <v>145</v>
      </c>
      <c r="D144" s="185" t="s">
        <v>147</v>
      </c>
      <c r="E144" s="186" t="s">
        <v>537</v>
      </c>
      <c r="F144" s="187" t="s">
        <v>538</v>
      </c>
      <c r="G144" s="188" t="s">
        <v>249</v>
      </c>
      <c r="H144" s="189">
        <v>3</v>
      </c>
      <c r="I144" s="190"/>
      <c r="J144" s="191">
        <f>ROUND(I144*H144,2)</f>
        <v>0</v>
      </c>
      <c r="K144" s="192"/>
      <c r="L144" s="39"/>
      <c r="M144" s="193" t="s">
        <v>1</v>
      </c>
      <c r="N144" s="194" t="s">
        <v>42</v>
      </c>
      <c r="O144" s="71"/>
      <c r="P144" s="195">
        <f>O144*H144</f>
        <v>0</v>
      </c>
      <c r="Q144" s="195">
        <v>0</v>
      </c>
      <c r="R144" s="195">
        <f>Q144*H144</f>
        <v>0</v>
      </c>
      <c r="S144" s="195">
        <v>1.4919999999999999E-2</v>
      </c>
      <c r="T144" s="196">
        <f>S144*H144</f>
        <v>4.4759999999999994E-2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145</v>
      </c>
      <c r="AT144" s="197" t="s">
        <v>147</v>
      </c>
      <c r="AU144" s="197" t="s">
        <v>87</v>
      </c>
      <c r="AY144" s="17" t="s">
        <v>146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7" t="s">
        <v>85</v>
      </c>
      <c r="BK144" s="198">
        <f>ROUND(I144*H144,2)</f>
        <v>0</v>
      </c>
      <c r="BL144" s="17" t="s">
        <v>145</v>
      </c>
      <c r="BM144" s="197" t="s">
        <v>539</v>
      </c>
    </row>
    <row r="145" spans="1:65" s="2" customFormat="1" ht="21.75" customHeight="1">
      <c r="A145" s="34"/>
      <c r="B145" s="35"/>
      <c r="C145" s="185" t="s">
        <v>172</v>
      </c>
      <c r="D145" s="185" t="s">
        <v>147</v>
      </c>
      <c r="E145" s="186" t="s">
        <v>540</v>
      </c>
      <c r="F145" s="187" t="s">
        <v>541</v>
      </c>
      <c r="G145" s="188" t="s">
        <v>159</v>
      </c>
      <c r="H145" s="189">
        <v>2</v>
      </c>
      <c r="I145" s="190"/>
      <c r="J145" s="191">
        <f>ROUND(I145*H145,2)</f>
        <v>0</v>
      </c>
      <c r="K145" s="192"/>
      <c r="L145" s="39"/>
      <c r="M145" s="193" t="s">
        <v>1</v>
      </c>
      <c r="N145" s="194" t="s">
        <v>42</v>
      </c>
      <c r="O145" s="71"/>
      <c r="P145" s="195">
        <f>O145*H145</f>
        <v>0</v>
      </c>
      <c r="Q145" s="195">
        <v>0</v>
      </c>
      <c r="R145" s="195">
        <f>Q145*H145</f>
        <v>0</v>
      </c>
      <c r="S145" s="195">
        <v>3.5220000000000001E-2</v>
      </c>
      <c r="T145" s="196">
        <f>S145*H145</f>
        <v>7.0440000000000003E-2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145</v>
      </c>
      <c r="AT145" s="197" t="s">
        <v>147</v>
      </c>
      <c r="AU145" s="197" t="s">
        <v>87</v>
      </c>
      <c r="AY145" s="17" t="s">
        <v>146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7" t="s">
        <v>85</v>
      </c>
      <c r="BK145" s="198">
        <f>ROUND(I145*H145,2)</f>
        <v>0</v>
      </c>
      <c r="BL145" s="17" t="s">
        <v>145</v>
      </c>
      <c r="BM145" s="197" t="s">
        <v>542</v>
      </c>
    </row>
    <row r="146" spans="1:65" s="2" customFormat="1" ht="21.75" customHeight="1">
      <c r="A146" s="34"/>
      <c r="B146" s="35"/>
      <c r="C146" s="185" t="s">
        <v>178</v>
      </c>
      <c r="D146" s="185" t="s">
        <v>147</v>
      </c>
      <c r="E146" s="186" t="s">
        <v>543</v>
      </c>
      <c r="F146" s="187" t="s">
        <v>544</v>
      </c>
      <c r="G146" s="188" t="s">
        <v>159</v>
      </c>
      <c r="H146" s="189">
        <v>2</v>
      </c>
      <c r="I146" s="190"/>
      <c r="J146" s="191">
        <f>ROUND(I146*H146,2)</f>
        <v>0</v>
      </c>
      <c r="K146" s="192"/>
      <c r="L146" s="39"/>
      <c r="M146" s="193" t="s">
        <v>1</v>
      </c>
      <c r="N146" s="194" t="s">
        <v>42</v>
      </c>
      <c r="O146" s="71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188</v>
      </c>
      <c r="AT146" s="197" t="s">
        <v>147</v>
      </c>
      <c r="AU146" s="197" t="s">
        <v>87</v>
      </c>
      <c r="AY146" s="17" t="s">
        <v>146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7" t="s">
        <v>85</v>
      </c>
      <c r="BK146" s="198">
        <f>ROUND(I146*H146,2)</f>
        <v>0</v>
      </c>
      <c r="BL146" s="17" t="s">
        <v>188</v>
      </c>
      <c r="BM146" s="197" t="s">
        <v>545</v>
      </c>
    </row>
    <row r="147" spans="1:65" s="2" customFormat="1" ht="16.5" customHeight="1">
      <c r="A147" s="34"/>
      <c r="B147" s="35"/>
      <c r="C147" s="185" t="s">
        <v>184</v>
      </c>
      <c r="D147" s="185" t="s">
        <v>147</v>
      </c>
      <c r="E147" s="186" t="s">
        <v>546</v>
      </c>
      <c r="F147" s="187" t="s">
        <v>547</v>
      </c>
      <c r="G147" s="188" t="s">
        <v>159</v>
      </c>
      <c r="H147" s="189">
        <v>2</v>
      </c>
      <c r="I147" s="190"/>
      <c r="J147" s="191">
        <f>ROUND(I147*H147,2)</f>
        <v>0</v>
      </c>
      <c r="K147" s="192"/>
      <c r="L147" s="39"/>
      <c r="M147" s="193" t="s">
        <v>1</v>
      </c>
      <c r="N147" s="194" t="s">
        <v>42</v>
      </c>
      <c r="O147" s="71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145</v>
      </c>
      <c r="AT147" s="197" t="s">
        <v>147</v>
      </c>
      <c r="AU147" s="197" t="s">
        <v>87</v>
      </c>
      <c r="AY147" s="17" t="s">
        <v>146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7" t="s">
        <v>85</v>
      </c>
      <c r="BK147" s="198">
        <f>ROUND(I147*H147,2)</f>
        <v>0</v>
      </c>
      <c r="BL147" s="17" t="s">
        <v>145</v>
      </c>
      <c r="BM147" s="197" t="s">
        <v>548</v>
      </c>
    </row>
    <row r="148" spans="1:65" s="2" customFormat="1" ht="21.75" customHeight="1">
      <c r="A148" s="34"/>
      <c r="B148" s="35"/>
      <c r="C148" s="217" t="s">
        <v>192</v>
      </c>
      <c r="D148" s="217" t="s">
        <v>235</v>
      </c>
      <c r="E148" s="218" t="s">
        <v>549</v>
      </c>
      <c r="F148" s="219" t="s">
        <v>550</v>
      </c>
      <c r="G148" s="220" t="s">
        <v>159</v>
      </c>
      <c r="H148" s="221">
        <v>2</v>
      </c>
      <c r="I148" s="222"/>
      <c r="J148" s="223">
        <f>ROUND(I148*H148,2)</f>
        <v>0</v>
      </c>
      <c r="K148" s="224"/>
      <c r="L148" s="225"/>
      <c r="M148" s="226" t="s">
        <v>1</v>
      </c>
      <c r="N148" s="227" t="s">
        <v>42</v>
      </c>
      <c r="O148" s="71"/>
      <c r="P148" s="195">
        <f>O148*H148</f>
        <v>0</v>
      </c>
      <c r="Q148" s="195">
        <v>1.1000000000000001E-3</v>
      </c>
      <c r="R148" s="195">
        <f>Q148*H148</f>
        <v>2.2000000000000001E-3</v>
      </c>
      <c r="S148" s="195">
        <v>0</v>
      </c>
      <c r="T148" s="19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192</v>
      </c>
      <c r="AT148" s="197" t="s">
        <v>235</v>
      </c>
      <c r="AU148" s="197" t="s">
        <v>87</v>
      </c>
      <c r="AY148" s="17" t="s">
        <v>146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7" t="s">
        <v>85</v>
      </c>
      <c r="BK148" s="198">
        <f>ROUND(I148*H148,2)</f>
        <v>0</v>
      </c>
      <c r="BL148" s="17" t="s">
        <v>145</v>
      </c>
      <c r="BM148" s="197" t="s">
        <v>551</v>
      </c>
    </row>
    <row r="149" spans="1:65" s="12" customFormat="1" ht="22.9" customHeight="1">
      <c r="B149" s="171"/>
      <c r="C149" s="172"/>
      <c r="D149" s="173" t="s">
        <v>76</v>
      </c>
      <c r="E149" s="204" t="s">
        <v>161</v>
      </c>
      <c r="F149" s="204" t="s">
        <v>552</v>
      </c>
      <c r="G149" s="172"/>
      <c r="H149" s="172"/>
      <c r="I149" s="175"/>
      <c r="J149" s="205">
        <f>BK149</f>
        <v>0</v>
      </c>
      <c r="K149" s="172"/>
      <c r="L149" s="177"/>
      <c r="M149" s="178"/>
      <c r="N149" s="179"/>
      <c r="O149" s="179"/>
      <c r="P149" s="180">
        <f>SUM(P150:P154)</f>
        <v>0</v>
      </c>
      <c r="Q149" s="179"/>
      <c r="R149" s="180">
        <f>SUM(R150:R154)</f>
        <v>2.6712000000000003E-2</v>
      </c>
      <c r="S149" s="179"/>
      <c r="T149" s="181">
        <f>SUM(T150:T154)</f>
        <v>0</v>
      </c>
      <c r="AR149" s="182" t="s">
        <v>85</v>
      </c>
      <c r="AT149" s="183" t="s">
        <v>76</v>
      </c>
      <c r="AU149" s="183" t="s">
        <v>85</v>
      </c>
      <c r="AY149" s="182" t="s">
        <v>146</v>
      </c>
      <c r="BK149" s="184">
        <f>SUM(BK150:BK154)</f>
        <v>0</v>
      </c>
    </row>
    <row r="150" spans="1:65" s="2" customFormat="1" ht="16.5" customHeight="1">
      <c r="A150" s="34"/>
      <c r="B150" s="35"/>
      <c r="C150" s="185" t="s">
        <v>161</v>
      </c>
      <c r="D150" s="185" t="s">
        <v>147</v>
      </c>
      <c r="E150" s="186" t="s">
        <v>553</v>
      </c>
      <c r="F150" s="187" t="s">
        <v>554</v>
      </c>
      <c r="G150" s="188" t="s">
        <v>165</v>
      </c>
      <c r="H150" s="189">
        <v>1</v>
      </c>
      <c r="I150" s="190"/>
      <c r="J150" s="191">
        <f>ROUND(I150*H150,2)</f>
        <v>0</v>
      </c>
      <c r="K150" s="192"/>
      <c r="L150" s="39"/>
      <c r="M150" s="193" t="s">
        <v>1</v>
      </c>
      <c r="N150" s="194" t="s">
        <v>42</v>
      </c>
      <c r="O150" s="71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149</v>
      </c>
      <c r="AT150" s="197" t="s">
        <v>147</v>
      </c>
      <c r="AU150" s="197" t="s">
        <v>87</v>
      </c>
      <c r="AY150" s="17" t="s">
        <v>146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7" t="s">
        <v>85</v>
      </c>
      <c r="BK150" s="198">
        <f>ROUND(I150*H150,2)</f>
        <v>0</v>
      </c>
      <c r="BL150" s="17" t="s">
        <v>149</v>
      </c>
      <c r="BM150" s="197" t="s">
        <v>555</v>
      </c>
    </row>
    <row r="151" spans="1:65" s="2" customFormat="1" ht="33" customHeight="1">
      <c r="A151" s="34"/>
      <c r="B151" s="35"/>
      <c r="C151" s="185" t="s">
        <v>200</v>
      </c>
      <c r="D151" s="185" t="s">
        <v>147</v>
      </c>
      <c r="E151" s="186" t="s">
        <v>163</v>
      </c>
      <c r="F151" s="187" t="s">
        <v>164</v>
      </c>
      <c r="G151" s="188" t="s">
        <v>165</v>
      </c>
      <c r="H151" s="189">
        <v>1</v>
      </c>
      <c r="I151" s="190"/>
      <c r="J151" s="191">
        <f>ROUND(I151*H151,2)</f>
        <v>0</v>
      </c>
      <c r="K151" s="192"/>
      <c r="L151" s="39"/>
      <c r="M151" s="193" t="s">
        <v>1</v>
      </c>
      <c r="N151" s="194" t="s">
        <v>42</v>
      </c>
      <c r="O151" s="71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145</v>
      </c>
      <c r="AT151" s="197" t="s">
        <v>147</v>
      </c>
      <c r="AU151" s="197" t="s">
        <v>87</v>
      </c>
      <c r="AY151" s="17" t="s">
        <v>146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7" t="s">
        <v>85</v>
      </c>
      <c r="BK151" s="198">
        <f>ROUND(I151*H151,2)</f>
        <v>0</v>
      </c>
      <c r="BL151" s="17" t="s">
        <v>145</v>
      </c>
      <c r="BM151" s="197" t="s">
        <v>166</v>
      </c>
    </row>
    <row r="152" spans="1:65" s="2" customFormat="1" ht="33" customHeight="1">
      <c r="A152" s="34"/>
      <c r="B152" s="35"/>
      <c r="C152" s="185" t="s">
        <v>205</v>
      </c>
      <c r="D152" s="185" t="s">
        <v>147</v>
      </c>
      <c r="E152" s="186" t="s">
        <v>185</v>
      </c>
      <c r="F152" s="187" t="s">
        <v>186</v>
      </c>
      <c r="G152" s="188" t="s">
        <v>187</v>
      </c>
      <c r="H152" s="189">
        <v>1</v>
      </c>
      <c r="I152" s="190"/>
      <c r="J152" s="191">
        <f>ROUND(I152*H152,2)</f>
        <v>0</v>
      </c>
      <c r="K152" s="192"/>
      <c r="L152" s="39"/>
      <c r="M152" s="193" t="s">
        <v>1</v>
      </c>
      <c r="N152" s="194" t="s">
        <v>42</v>
      </c>
      <c r="O152" s="71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188</v>
      </c>
      <c r="AT152" s="197" t="s">
        <v>147</v>
      </c>
      <c r="AU152" s="197" t="s">
        <v>87</v>
      </c>
      <c r="AY152" s="17" t="s">
        <v>146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17" t="s">
        <v>85</v>
      </c>
      <c r="BK152" s="198">
        <f>ROUND(I152*H152,2)</f>
        <v>0</v>
      </c>
      <c r="BL152" s="17" t="s">
        <v>188</v>
      </c>
      <c r="BM152" s="197" t="s">
        <v>556</v>
      </c>
    </row>
    <row r="153" spans="1:65" s="2" customFormat="1" ht="33" customHeight="1">
      <c r="A153" s="34"/>
      <c r="B153" s="35"/>
      <c r="C153" s="185" t="s">
        <v>210</v>
      </c>
      <c r="D153" s="185" t="s">
        <v>147</v>
      </c>
      <c r="E153" s="186" t="s">
        <v>557</v>
      </c>
      <c r="F153" s="187" t="s">
        <v>558</v>
      </c>
      <c r="G153" s="188" t="s">
        <v>181</v>
      </c>
      <c r="H153" s="189">
        <v>127.2</v>
      </c>
      <c r="I153" s="190"/>
      <c r="J153" s="191">
        <f>ROUND(I153*H153,2)</f>
        <v>0</v>
      </c>
      <c r="K153" s="192"/>
      <c r="L153" s="39"/>
      <c r="M153" s="193" t="s">
        <v>1</v>
      </c>
      <c r="N153" s="194" t="s">
        <v>42</v>
      </c>
      <c r="O153" s="71"/>
      <c r="P153" s="195">
        <f>O153*H153</f>
        <v>0</v>
      </c>
      <c r="Q153" s="195">
        <v>2.1000000000000001E-4</v>
      </c>
      <c r="R153" s="195">
        <f>Q153*H153</f>
        <v>2.6712000000000003E-2</v>
      </c>
      <c r="S153" s="195">
        <v>0</v>
      </c>
      <c r="T153" s="19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145</v>
      </c>
      <c r="AT153" s="197" t="s">
        <v>147</v>
      </c>
      <c r="AU153" s="197" t="s">
        <v>87</v>
      </c>
      <c r="AY153" s="17" t="s">
        <v>146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7" t="s">
        <v>85</v>
      </c>
      <c r="BK153" s="198">
        <f>ROUND(I153*H153,2)</f>
        <v>0</v>
      </c>
      <c r="BL153" s="17" t="s">
        <v>145</v>
      </c>
      <c r="BM153" s="197" t="s">
        <v>559</v>
      </c>
    </row>
    <row r="154" spans="1:65" s="13" customFormat="1">
      <c r="B154" s="206"/>
      <c r="C154" s="207"/>
      <c r="D154" s="199" t="s">
        <v>176</v>
      </c>
      <c r="E154" s="208" t="s">
        <v>1</v>
      </c>
      <c r="F154" s="209" t="s">
        <v>560</v>
      </c>
      <c r="G154" s="207"/>
      <c r="H154" s="210">
        <v>127.2</v>
      </c>
      <c r="I154" s="211"/>
      <c r="J154" s="207"/>
      <c r="K154" s="207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176</v>
      </c>
      <c r="AU154" s="216" t="s">
        <v>87</v>
      </c>
      <c r="AV154" s="13" t="s">
        <v>87</v>
      </c>
      <c r="AW154" s="13" t="s">
        <v>34</v>
      </c>
      <c r="AX154" s="13" t="s">
        <v>85</v>
      </c>
      <c r="AY154" s="216" t="s">
        <v>146</v>
      </c>
    </row>
    <row r="155" spans="1:65" s="12" customFormat="1" ht="22.9" customHeight="1">
      <c r="B155" s="171"/>
      <c r="C155" s="172"/>
      <c r="D155" s="173" t="s">
        <v>76</v>
      </c>
      <c r="E155" s="204" t="s">
        <v>190</v>
      </c>
      <c r="F155" s="204" t="s">
        <v>191</v>
      </c>
      <c r="G155" s="172"/>
      <c r="H155" s="172"/>
      <c r="I155" s="175"/>
      <c r="J155" s="205">
        <f>BK155</f>
        <v>0</v>
      </c>
      <c r="K155" s="172"/>
      <c r="L155" s="177"/>
      <c r="M155" s="178"/>
      <c r="N155" s="179"/>
      <c r="O155" s="179"/>
      <c r="P155" s="180">
        <f>SUM(P156:P166)</f>
        <v>0</v>
      </c>
      <c r="Q155" s="179"/>
      <c r="R155" s="180">
        <f>SUM(R156:R166)</f>
        <v>0</v>
      </c>
      <c r="S155" s="179"/>
      <c r="T155" s="181">
        <f>SUM(T156:T166)</f>
        <v>0</v>
      </c>
      <c r="AR155" s="182" t="s">
        <v>85</v>
      </c>
      <c r="AT155" s="183" t="s">
        <v>76</v>
      </c>
      <c r="AU155" s="183" t="s">
        <v>85</v>
      </c>
      <c r="AY155" s="182" t="s">
        <v>146</v>
      </c>
      <c r="BK155" s="184">
        <f>SUM(BK156:BK166)</f>
        <v>0</v>
      </c>
    </row>
    <row r="156" spans="1:65" s="2" customFormat="1" ht="21.75" customHeight="1">
      <c r="A156" s="34"/>
      <c r="B156" s="35"/>
      <c r="C156" s="185" t="s">
        <v>214</v>
      </c>
      <c r="D156" s="185" t="s">
        <v>147</v>
      </c>
      <c r="E156" s="186" t="s">
        <v>193</v>
      </c>
      <c r="F156" s="187" t="s">
        <v>194</v>
      </c>
      <c r="G156" s="188" t="s">
        <v>195</v>
      </c>
      <c r="H156" s="189">
        <v>8.1839999999999993</v>
      </c>
      <c r="I156" s="190"/>
      <c r="J156" s="191">
        <f>ROUND(I156*H156,2)</f>
        <v>0</v>
      </c>
      <c r="K156" s="192"/>
      <c r="L156" s="39"/>
      <c r="M156" s="193" t="s">
        <v>1</v>
      </c>
      <c r="N156" s="194" t="s">
        <v>42</v>
      </c>
      <c r="O156" s="71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145</v>
      </c>
      <c r="AT156" s="197" t="s">
        <v>147</v>
      </c>
      <c r="AU156" s="197" t="s">
        <v>87</v>
      </c>
      <c r="AY156" s="17" t="s">
        <v>146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7" t="s">
        <v>85</v>
      </c>
      <c r="BK156" s="198">
        <f>ROUND(I156*H156,2)</f>
        <v>0</v>
      </c>
      <c r="BL156" s="17" t="s">
        <v>145</v>
      </c>
      <c r="BM156" s="197" t="s">
        <v>196</v>
      </c>
    </row>
    <row r="157" spans="1:65" s="2" customFormat="1" ht="21.75" customHeight="1">
      <c r="A157" s="34"/>
      <c r="B157" s="35"/>
      <c r="C157" s="185" t="s">
        <v>218</v>
      </c>
      <c r="D157" s="185" t="s">
        <v>147</v>
      </c>
      <c r="E157" s="186" t="s">
        <v>197</v>
      </c>
      <c r="F157" s="187" t="s">
        <v>198</v>
      </c>
      <c r="G157" s="188" t="s">
        <v>195</v>
      </c>
      <c r="H157" s="189">
        <v>8.1839999999999993</v>
      </c>
      <c r="I157" s="190"/>
      <c r="J157" s="191">
        <f>ROUND(I157*H157,2)</f>
        <v>0</v>
      </c>
      <c r="K157" s="192"/>
      <c r="L157" s="39"/>
      <c r="M157" s="193" t="s">
        <v>1</v>
      </c>
      <c r="N157" s="194" t="s">
        <v>42</v>
      </c>
      <c r="O157" s="71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145</v>
      </c>
      <c r="AT157" s="197" t="s">
        <v>147</v>
      </c>
      <c r="AU157" s="197" t="s">
        <v>87</v>
      </c>
      <c r="AY157" s="17" t="s">
        <v>146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17" t="s">
        <v>85</v>
      </c>
      <c r="BK157" s="198">
        <f>ROUND(I157*H157,2)</f>
        <v>0</v>
      </c>
      <c r="BL157" s="17" t="s">
        <v>145</v>
      </c>
      <c r="BM157" s="197" t="s">
        <v>199</v>
      </c>
    </row>
    <row r="158" spans="1:65" s="2" customFormat="1" ht="21.75" customHeight="1">
      <c r="A158" s="34"/>
      <c r="B158" s="35"/>
      <c r="C158" s="185" t="s">
        <v>8</v>
      </c>
      <c r="D158" s="185" t="s">
        <v>147</v>
      </c>
      <c r="E158" s="186" t="s">
        <v>201</v>
      </c>
      <c r="F158" s="187" t="s">
        <v>202</v>
      </c>
      <c r="G158" s="188" t="s">
        <v>195</v>
      </c>
      <c r="H158" s="189">
        <v>155.49600000000001</v>
      </c>
      <c r="I158" s="190"/>
      <c r="J158" s="191">
        <f>ROUND(I158*H158,2)</f>
        <v>0</v>
      </c>
      <c r="K158" s="192"/>
      <c r="L158" s="39"/>
      <c r="M158" s="193" t="s">
        <v>1</v>
      </c>
      <c r="N158" s="194" t="s">
        <v>42</v>
      </c>
      <c r="O158" s="71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145</v>
      </c>
      <c r="AT158" s="197" t="s">
        <v>147</v>
      </c>
      <c r="AU158" s="197" t="s">
        <v>87</v>
      </c>
      <c r="AY158" s="17" t="s">
        <v>146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7" t="s">
        <v>85</v>
      </c>
      <c r="BK158" s="198">
        <f>ROUND(I158*H158,2)</f>
        <v>0</v>
      </c>
      <c r="BL158" s="17" t="s">
        <v>145</v>
      </c>
      <c r="BM158" s="197" t="s">
        <v>203</v>
      </c>
    </row>
    <row r="159" spans="1:65" s="13" customFormat="1">
      <c r="B159" s="206"/>
      <c r="C159" s="207"/>
      <c r="D159" s="199" t="s">
        <v>176</v>
      </c>
      <c r="E159" s="207"/>
      <c r="F159" s="209" t="s">
        <v>561</v>
      </c>
      <c r="G159" s="207"/>
      <c r="H159" s="210">
        <v>155.49600000000001</v>
      </c>
      <c r="I159" s="211"/>
      <c r="J159" s="207"/>
      <c r="K159" s="207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176</v>
      </c>
      <c r="AU159" s="216" t="s">
        <v>87</v>
      </c>
      <c r="AV159" s="13" t="s">
        <v>87</v>
      </c>
      <c r="AW159" s="13" t="s">
        <v>4</v>
      </c>
      <c r="AX159" s="13" t="s">
        <v>85</v>
      </c>
      <c r="AY159" s="216" t="s">
        <v>146</v>
      </c>
    </row>
    <row r="160" spans="1:65" s="2" customFormat="1" ht="21.75" customHeight="1">
      <c r="A160" s="34"/>
      <c r="B160" s="35"/>
      <c r="C160" s="185" t="s">
        <v>188</v>
      </c>
      <c r="D160" s="185" t="s">
        <v>147</v>
      </c>
      <c r="E160" s="186" t="s">
        <v>206</v>
      </c>
      <c r="F160" s="187" t="s">
        <v>207</v>
      </c>
      <c r="G160" s="188" t="s">
        <v>195</v>
      </c>
      <c r="H160" s="189">
        <v>0.433</v>
      </c>
      <c r="I160" s="190"/>
      <c r="J160" s="191">
        <f>ROUND(I160*H160,2)</f>
        <v>0</v>
      </c>
      <c r="K160" s="192"/>
      <c r="L160" s="39"/>
      <c r="M160" s="193" t="s">
        <v>1</v>
      </c>
      <c r="N160" s="194" t="s">
        <v>42</v>
      </c>
      <c r="O160" s="71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145</v>
      </c>
      <c r="AT160" s="197" t="s">
        <v>147</v>
      </c>
      <c r="AU160" s="197" t="s">
        <v>87</v>
      </c>
      <c r="AY160" s="17" t="s">
        <v>146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17" t="s">
        <v>85</v>
      </c>
      <c r="BK160" s="198">
        <f>ROUND(I160*H160,2)</f>
        <v>0</v>
      </c>
      <c r="BL160" s="17" t="s">
        <v>145</v>
      </c>
      <c r="BM160" s="197" t="s">
        <v>208</v>
      </c>
    </row>
    <row r="161" spans="1:65" s="2" customFormat="1" ht="78">
      <c r="A161" s="34"/>
      <c r="B161" s="35"/>
      <c r="C161" s="36"/>
      <c r="D161" s="199" t="s">
        <v>151</v>
      </c>
      <c r="E161" s="36"/>
      <c r="F161" s="200" t="s">
        <v>209</v>
      </c>
      <c r="G161" s="36"/>
      <c r="H161" s="36"/>
      <c r="I161" s="201"/>
      <c r="J161" s="36"/>
      <c r="K161" s="36"/>
      <c r="L161" s="39"/>
      <c r="M161" s="202"/>
      <c r="N161" s="203"/>
      <c r="O161" s="71"/>
      <c r="P161" s="71"/>
      <c r="Q161" s="71"/>
      <c r="R161" s="71"/>
      <c r="S161" s="71"/>
      <c r="T161" s="72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151</v>
      </c>
      <c r="AU161" s="17" t="s">
        <v>87</v>
      </c>
    </row>
    <row r="162" spans="1:65" s="2" customFormat="1" ht="33" customHeight="1">
      <c r="A162" s="34"/>
      <c r="B162" s="35"/>
      <c r="C162" s="185" t="s">
        <v>234</v>
      </c>
      <c r="D162" s="185" t="s">
        <v>147</v>
      </c>
      <c r="E162" s="186" t="s">
        <v>215</v>
      </c>
      <c r="F162" s="187" t="s">
        <v>216</v>
      </c>
      <c r="G162" s="188" t="s">
        <v>195</v>
      </c>
      <c r="H162" s="189">
        <v>0.92300000000000004</v>
      </c>
      <c r="I162" s="190"/>
      <c r="J162" s="191">
        <f>ROUND(I162*H162,2)</f>
        <v>0</v>
      </c>
      <c r="K162" s="192"/>
      <c r="L162" s="39"/>
      <c r="M162" s="193" t="s">
        <v>1</v>
      </c>
      <c r="N162" s="194" t="s">
        <v>42</v>
      </c>
      <c r="O162" s="71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145</v>
      </c>
      <c r="AT162" s="197" t="s">
        <v>147</v>
      </c>
      <c r="AU162" s="197" t="s">
        <v>87</v>
      </c>
      <c r="AY162" s="17" t="s">
        <v>146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7" t="s">
        <v>85</v>
      </c>
      <c r="BK162" s="198">
        <f>ROUND(I162*H162,2)</f>
        <v>0</v>
      </c>
      <c r="BL162" s="17" t="s">
        <v>145</v>
      </c>
      <c r="BM162" s="197" t="s">
        <v>217</v>
      </c>
    </row>
    <row r="163" spans="1:65" s="2" customFormat="1" ht="33" customHeight="1">
      <c r="A163" s="34"/>
      <c r="B163" s="35"/>
      <c r="C163" s="185" t="s">
        <v>240</v>
      </c>
      <c r="D163" s="185" t="s">
        <v>147</v>
      </c>
      <c r="E163" s="186" t="s">
        <v>562</v>
      </c>
      <c r="F163" s="187" t="s">
        <v>563</v>
      </c>
      <c r="G163" s="188" t="s">
        <v>195</v>
      </c>
      <c r="H163" s="189">
        <v>0.76300000000000001</v>
      </c>
      <c r="I163" s="190"/>
      <c r="J163" s="191">
        <f>ROUND(I163*H163,2)</f>
        <v>0</v>
      </c>
      <c r="K163" s="192"/>
      <c r="L163" s="39"/>
      <c r="M163" s="193" t="s">
        <v>1</v>
      </c>
      <c r="N163" s="194" t="s">
        <v>42</v>
      </c>
      <c r="O163" s="71"/>
      <c r="P163" s="195">
        <f>O163*H163</f>
        <v>0</v>
      </c>
      <c r="Q163" s="195">
        <v>0</v>
      </c>
      <c r="R163" s="195">
        <f>Q163*H163</f>
        <v>0</v>
      </c>
      <c r="S163" s="195">
        <v>0</v>
      </c>
      <c r="T163" s="19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7" t="s">
        <v>145</v>
      </c>
      <c r="AT163" s="197" t="s">
        <v>147</v>
      </c>
      <c r="AU163" s="197" t="s">
        <v>87</v>
      </c>
      <c r="AY163" s="17" t="s">
        <v>146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17" t="s">
        <v>85</v>
      </c>
      <c r="BK163" s="198">
        <f>ROUND(I163*H163,2)</f>
        <v>0</v>
      </c>
      <c r="BL163" s="17" t="s">
        <v>145</v>
      </c>
      <c r="BM163" s="197" t="s">
        <v>564</v>
      </c>
    </row>
    <row r="164" spans="1:65" s="2" customFormat="1" ht="33" customHeight="1">
      <c r="A164" s="34"/>
      <c r="B164" s="35"/>
      <c r="C164" s="185" t="s">
        <v>246</v>
      </c>
      <c r="D164" s="185" t="s">
        <v>147</v>
      </c>
      <c r="E164" s="186" t="s">
        <v>219</v>
      </c>
      <c r="F164" s="187" t="s">
        <v>220</v>
      </c>
      <c r="G164" s="188" t="s">
        <v>195</v>
      </c>
      <c r="H164" s="189">
        <v>1.95</v>
      </c>
      <c r="I164" s="190"/>
      <c r="J164" s="191">
        <f>ROUND(I164*H164,2)</f>
        <v>0</v>
      </c>
      <c r="K164" s="192"/>
      <c r="L164" s="39"/>
      <c r="M164" s="193" t="s">
        <v>1</v>
      </c>
      <c r="N164" s="194" t="s">
        <v>42</v>
      </c>
      <c r="O164" s="71"/>
      <c r="P164" s="195">
        <f>O164*H164</f>
        <v>0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7" t="s">
        <v>145</v>
      </c>
      <c r="AT164" s="197" t="s">
        <v>147</v>
      </c>
      <c r="AU164" s="197" t="s">
        <v>87</v>
      </c>
      <c r="AY164" s="17" t="s">
        <v>146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17" t="s">
        <v>85</v>
      </c>
      <c r="BK164" s="198">
        <f>ROUND(I164*H164,2)</f>
        <v>0</v>
      </c>
      <c r="BL164" s="17" t="s">
        <v>145</v>
      </c>
      <c r="BM164" s="197" t="s">
        <v>565</v>
      </c>
    </row>
    <row r="165" spans="1:65" s="2" customFormat="1" ht="33" customHeight="1">
      <c r="A165" s="34"/>
      <c r="B165" s="35"/>
      <c r="C165" s="185" t="s">
        <v>255</v>
      </c>
      <c r="D165" s="185" t="s">
        <v>147</v>
      </c>
      <c r="E165" s="186" t="s">
        <v>566</v>
      </c>
      <c r="F165" s="187" t="s">
        <v>567</v>
      </c>
      <c r="G165" s="188" t="s">
        <v>195</v>
      </c>
      <c r="H165" s="189">
        <v>4.1150000000000002</v>
      </c>
      <c r="I165" s="190"/>
      <c r="J165" s="191">
        <f>ROUND(I165*H165,2)</f>
        <v>0</v>
      </c>
      <c r="K165" s="192"/>
      <c r="L165" s="39"/>
      <c r="M165" s="193" t="s">
        <v>1</v>
      </c>
      <c r="N165" s="194" t="s">
        <v>42</v>
      </c>
      <c r="O165" s="71"/>
      <c r="P165" s="195">
        <f>O165*H165</f>
        <v>0</v>
      </c>
      <c r="Q165" s="195">
        <v>0</v>
      </c>
      <c r="R165" s="195">
        <f>Q165*H165</f>
        <v>0</v>
      </c>
      <c r="S165" s="195">
        <v>0</v>
      </c>
      <c r="T165" s="19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145</v>
      </c>
      <c r="AT165" s="197" t="s">
        <v>147</v>
      </c>
      <c r="AU165" s="197" t="s">
        <v>87</v>
      </c>
      <c r="AY165" s="17" t="s">
        <v>146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7" t="s">
        <v>85</v>
      </c>
      <c r="BK165" s="198">
        <f>ROUND(I165*H165,2)</f>
        <v>0</v>
      </c>
      <c r="BL165" s="17" t="s">
        <v>145</v>
      </c>
      <c r="BM165" s="197" t="s">
        <v>568</v>
      </c>
    </row>
    <row r="166" spans="1:65" s="13" customFormat="1">
      <c r="B166" s="206"/>
      <c r="C166" s="207"/>
      <c r="D166" s="199" t="s">
        <v>176</v>
      </c>
      <c r="E166" s="208" t="s">
        <v>1</v>
      </c>
      <c r="F166" s="209" t="s">
        <v>569</v>
      </c>
      <c r="G166" s="207"/>
      <c r="H166" s="210">
        <v>4.1150000000000002</v>
      </c>
      <c r="I166" s="211"/>
      <c r="J166" s="207"/>
      <c r="K166" s="207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176</v>
      </c>
      <c r="AU166" s="216" t="s">
        <v>87</v>
      </c>
      <c r="AV166" s="13" t="s">
        <v>87</v>
      </c>
      <c r="AW166" s="13" t="s">
        <v>34</v>
      </c>
      <c r="AX166" s="13" t="s">
        <v>85</v>
      </c>
      <c r="AY166" s="216" t="s">
        <v>146</v>
      </c>
    </row>
    <row r="167" spans="1:65" s="12" customFormat="1" ht="22.9" customHeight="1">
      <c r="B167" s="171"/>
      <c r="C167" s="172"/>
      <c r="D167" s="173" t="s">
        <v>76</v>
      </c>
      <c r="E167" s="204" t="s">
        <v>222</v>
      </c>
      <c r="F167" s="204" t="s">
        <v>223</v>
      </c>
      <c r="G167" s="172"/>
      <c r="H167" s="172"/>
      <c r="I167" s="175"/>
      <c r="J167" s="205">
        <f>BK167</f>
        <v>0</v>
      </c>
      <c r="K167" s="172"/>
      <c r="L167" s="177"/>
      <c r="M167" s="178"/>
      <c r="N167" s="179"/>
      <c r="O167" s="179"/>
      <c r="P167" s="180">
        <f>P168</f>
        <v>0</v>
      </c>
      <c r="Q167" s="179"/>
      <c r="R167" s="180">
        <f>R168</f>
        <v>0</v>
      </c>
      <c r="S167" s="179"/>
      <c r="T167" s="181">
        <f>T168</f>
        <v>0</v>
      </c>
      <c r="AR167" s="182" t="s">
        <v>85</v>
      </c>
      <c r="AT167" s="183" t="s">
        <v>76</v>
      </c>
      <c r="AU167" s="183" t="s">
        <v>85</v>
      </c>
      <c r="AY167" s="182" t="s">
        <v>146</v>
      </c>
      <c r="BK167" s="184">
        <f>BK168</f>
        <v>0</v>
      </c>
    </row>
    <row r="168" spans="1:65" s="2" customFormat="1" ht="16.5" customHeight="1">
      <c r="A168" s="34"/>
      <c r="B168" s="35"/>
      <c r="C168" s="185" t="s">
        <v>7</v>
      </c>
      <c r="D168" s="185" t="s">
        <v>147</v>
      </c>
      <c r="E168" s="186" t="s">
        <v>570</v>
      </c>
      <c r="F168" s="187" t="s">
        <v>571</v>
      </c>
      <c r="G168" s="188" t="s">
        <v>195</v>
      </c>
      <c r="H168" s="189">
        <v>3.7999999999999999E-2</v>
      </c>
      <c r="I168" s="190"/>
      <c r="J168" s="191">
        <f>ROUND(I168*H168,2)</f>
        <v>0</v>
      </c>
      <c r="K168" s="192"/>
      <c r="L168" s="39"/>
      <c r="M168" s="193" t="s">
        <v>1</v>
      </c>
      <c r="N168" s="194" t="s">
        <v>42</v>
      </c>
      <c r="O168" s="71"/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7" t="s">
        <v>145</v>
      </c>
      <c r="AT168" s="197" t="s">
        <v>147</v>
      </c>
      <c r="AU168" s="197" t="s">
        <v>87</v>
      </c>
      <c r="AY168" s="17" t="s">
        <v>146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7" t="s">
        <v>85</v>
      </c>
      <c r="BK168" s="198">
        <f>ROUND(I168*H168,2)</f>
        <v>0</v>
      </c>
      <c r="BL168" s="17" t="s">
        <v>145</v>
      </c>
      <c r="BM168" s="197" t="s">
        <v>572</v>
      </c>
    </row>
    <row r="169" spans="1:65" s="12" customFormat="1" ht="25.9" customHeight="1">
      <c r="B169" s="171"/>
      <c r="C169" s="172"/>
      <c r="D169" s="173" t="s">
        <v>76</v>
      </c>
      <c r="E169" s="174" t="s">
        <v>227</v>
      </c>
      <c r="F169" s="174" t="s">
        <v>228</v>
      </c>
      <c r="G169" s="172"/>
      <c r="H169" s="172"/>
      <c r="I169" s="175"/>
      <c r="J169" s="176">
        <f>BK169</f>
        <v>0</v>
      </c>
      <c r="K169" s="172"/>
      <c r="L169" s="177"/>
      <c r="M169" s="178"/>
      <c r="N169" s="179"/>
      <c r="O169" s="179"/>
      <c r="P169" s="180">
        <f>P170+P227+P256+P277+P281+P290</f>
        <v>0</v>
      </c>
      <c r="Q169" s="179"/>
      <c r="R169" s="180">
        <f>R170+R227+R256+R277+R281+R290</f>
        <v>7.9711085600000011</v>
      </c>
      <c r="S169" s="179"/>
      <c r="T169" s="181">
        <f>T170+T227+T256+T277+T281+T290</f>
        <v>8.0691199999999981</v>
      </c>
      <c r="AR169" s="182" t="s">
        <v>87</v>
      </c>
      <c r="AT169" s="183" t="s">
        <v>76</v>
      </c>
      <c r="AU169" s="183" t="s">
        <v>77</v>
      </c>
      <c r="AY169" s="182" t="s">
        <v>146</v>
      </c>
      <c r="BK169" s="184">
        <f>BK170+BK227+BK256+BK277+BK281+BK290</f>
        <v>0</v>
      </c>
    </row>
    <row r="170" spans="1:65" s="12" customFormat="1" ht="22.9" customHeight="1">
      <c r="B170" s="171"/>
      <c r="C170" s="172"/>
      <c r="D170" s="173" t="s">
        <v>76</v>
      </c>
      <c r="E170" s="204" t="s">
        <v>573</v>
      </c>
      <c r="F170" s="204" t="s">
        <v>574</v>
      </c>
      <c r="G170" s="172"/>
      <c r="H170" s="172"/>
      <c r="I170" s="175"/>
      <c r="J170" s="205">
        <f>BK170</f>
        <v>0</v>
      </c>
      <c r="K170" s="172"/>
      <c r="L170" s="177"/>
      <c r="M170" s="178"/>
      <c r="N170" s="179"/>
      <c r="O170" s="179"/>
      <c r="P170" s="180">
        <f>SUM(P171:P226)</f>
        <v>0</v>
      </c>
      <c r="Q170" s="179"/>
      <c r="R170" s="180">
        <f>SUM(R171:R226)</f>
        <v>0.84992161999999993</v>
      </c>
      <c r="S170" s="179"/>
      <c r="T170" s="181">
        <f>SUM(T171:T226)</f>
        <v>0</v>
      </c>
      <c r="AR170" s="182" t="s">
        <v>87</v>
      </c>
      <c r="AT170" s="183" t="s">
        <v>76</v>
      </c>
      <c r="AU170" s="183" t="s">
        <v>85</v>
      </c>
      <c r="AY170" s="182" t="s">
        <v>146</v>
      </c>
      <c r="BK170" s="184">
        <f>SUM(BK171:BK226)</f>
        <v>0</v>
      </c>
    </row>
    <row r="171" spans="1:65" s="2" customFormat="1" ht="21.75" customHeight="1">
      <c r="A171" s="34"/>
      <c r="B171" s="35"/>
      <c r="C171" s="185" t="s">
        <v>267</v>
      </c>
      <c r="D171" s="185" t="s">
        <v>147</v>
      </c>
      <c r="E171" s="186" t="s">
        <v>575</v>
      </c>
      <c r="F171" s="187" t="s">
        <v>576</v>
      </c>
      <c r="G171" s="188" t="s">
        <v>181</v>
      </c>
      <c r="H171" s="189">
        <v>170.18</v>
      </c>
      <c r="I171" s="190"/>
      <c r="J171" s="191">
        <f>ROUND(I171*H171,2)</f>
        <v>0</v>
      </c>
      <c r="K171" s="192"/>
      <c r="L171" s="39"/>
      <c r="M171" s="193" t="s">
        <v>1</v>
      </c>
      <c r="N171" s="194" t="s">
        <v>42</v>
      </c>
      <c r="O171" s="71"/>
      <c r="P171" s="195">
        <f>O171*H171</f>
        <v>0</v>
      </c>
      <c r="Q171" s="195">
        <v>0</v>
      </c>
      <c r="R171" s="195">
        <f>Q171*H171</f>
        <v>0</v>
      </c>
      <c r="S171" s="195">
        <v>0</v>
      </c>
      <c r="T171" s="196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7" t="s">
        <v>188</v>
      </c>
      <c r="AT171" s="197" t="s">
        <v>147</v>
      </c>
      <c r="AU171" s="197" t="s">
        <v>87</v>
      </c>
      <c r="AY171" s="17" t="s">
        <v>146</v>
      </c>
      <c r="BE171" s="198">
        <f>IF(N171="základní",J171,0)</f>
        <v>0</v>
      </c>
      <c r="BF171" s="198">
        <f>IF(N171="snížená",J171,0)</f>
        <v>0</v>
      </c>
      <c r="BG171" s="198">
        <f>IF(N171="zákl. přenesená",J171,0)</f>
        <v>0</v>
      </c>
      <c r="BH171" s="198">
        <f>IF(N171="sníž. přenesená",J171,0)</f>
        <v>0</v>
      </c>
      <c r="BI171" s="198">
        <f>IF(N171="nulová",J171,0)</f>
        <v>0</v>
      </c>
      <c r="BJ171" s="17" t="s">
        <v>85</v>
      </c>
      <c r="BK171" s="198">
        <f>ROUND(I171*H171,2)</f>
        <v>0</v>
      </c>
      <c r="BL171" s="17" t="s">
        <v>188</v>
      </c>
      <c r="BM171" s="197" t="s">
        <v>577</v>
      </c>
    </row>
    <row r="172" spans="1:65" s="13" customFormat="1">
      <c r="B172" s="206"/>
      <c r="C172" s="207"/>
      <c r="D172" s="199" t="s">
        <v>176</v>
      </c>
      <c r="E172" s="208" t="s">
        <v>1</v>
      </c>
      <c r="F172" s="209" t="s">
        <v>578</v>
      </c>
      <c r="G172" s="207"/>
      <c r="H172" s="210">
        <v>170.18</v>
      </c>
      <c r="I172" s="211"/>
      <c r="J172" s="207"/>
      <c r="K172" s="207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176</v>
      </c>
      <c r="AU172" s="216" t="s">
        <v>87</v>
      </c>
      <c r="AV172" s="13" t="s">
        <v>87</v>
      </c>
      <c r="AW172" s="13" t="s">
        <v>34</v>
      </c>
      <c r="AX172" s="13" t="s">
        <v>85</v>
      </c>
      <c r="AY172" s="216" t="s">
        <v>146</v>
      </c>
    </row>
    <row r="173" spans="1:65" s="2" customFormat="1" ht="21.75" customHeight="1">
      <c r="A173" s="34"/>
      <c r="B173" s="35"/>
      <c r="C173" s="217" t="s">
        <v>271</v>
      </c>
      <c r="D173" s="217" t="s">
        <v>235</v>
      </c>
      <c r="E173" s="218" t="s">
        <v>579</v>
      </c>
      <c r="F173" s="219" t="s">
        <v>580</v>
      </c>
      <c r="G173" s="220" t="s">
        <v>181</v>
      </c>
      <c r="H173" s="221">
        <v>204.21600000000001</v>
      </c>
      <c r="I173" s="222"/>
      <c r="J173" s="223">
        <f>ROUND(I173*H173,2)</f>
        <v>0</v>
      </c>
      <c r="K173" s="224"/>
      <c r="L173" s="225"/>
      <c r="M173" s="226" t="s">
        <v>1</v>
      </c>
      <c r="N173" s="227" t="s">
        <v>42</v>
      </c>
      <c r="O173" s="71"/>
      <c r="P173" s="195">
        <f>O173*H173</f>
        <v>0</v>
      </c>
      <c r="Q173" s="195">
        <v>2.9999999999999997E-4</v>
      </c>
      <c r="R173" s="195">
        <f>Q173*H173</f>
        <v>6.1264799999999994E-2</v>
      </c>
      <c r="S173" s="195">
        <v>0</v>
      </c>
      <c r="T173" s="196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7" t="s">
        <v>238</v>
      </c>
      <c r="AT173" s="197" t="s">
        <v>235</v>
      </c>
      <c r="AU173" s="197" t="s">
        <v>87</v>
      </c>
      <c r="AY173" s="17" t="s">
        <v>146</v>
      </c>
      <c r="BE173" s="198">
        <f>IF(N173="základní",J173,0)</f>
        <v>0</v>
      </c>
      <c r="BF173" s="198">
        <f>IF(N173="snížená",J173,0)</f>
        <v>0</v>
      </c>
      <c r="BG173" s="198">
        <f>IF(N173="zákl. přenesená",J173,0)</f>
        <v>0</v>
      </c>
      <c r="BH173" s="198">
        <f>IF(N173="sníž. přenesená",J173,0)</f>
        <v>0</v>
      </c>
      <c r="BI173" s="198">
        <f>IF(N173="nulová",J173,0)</f>
        <v>0</v>
      </c>
      <c r="BJ173" s="17" t="s">
        <v>85</v>
      </c>
      <c r="BK173" s="198">
        <f>ROUND(I173*H173,2)</f>
        <v>0</v>
      </c>
      <c r="BL173" s="17" t="s">
        <v>188</v>
      </c>
      <c r="BM173" s="197" t="s">
        <v>581</v>
      </c>
    </row>
    <row r="174" spans="1:65" s="13" customFormat="1">
      <c r="B174" s="206"/>
      <c r="C174" s="207"/>
      <c r="D174" s="199" t="s">
        <v>176</v>
      </c>
      <c r="E174" s="207"/>
      <c r="F174" s="209" t="s">
        <v>582</v>
      </c>
      <c r="G174" s="207"/>
      <c r="H174" s="210">
        <v>204.21600000000001</v>
      </c>
      <c r="I174" s="211"/>
      <c r="J174" s="207"/>
      <c r="K174" s="207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176</v>
      </c>
      <c r="AU174" s="216" t="s">
        <v>87</v>
      </c>
      <c r="AV174" s="13" t="s">
        <v>87</v>
      </c>
      <c r="AW174" s="13" t="s">
        <v>4</v>
      </c>
      <c r="AX174" s="13" t="s">
        <v>85</v>
      </c>
      <c r="AY174" s="216" t="s">
        <v>146</v>
      </c>
    </row>
    <row r="175" spans="1:65" s="2" customFormat="1" ht="21.75" customHeight="1">
      <c r="A175" s="34"/>
      <c r="B175" s="35"/>
      <c r="C175" s="185" t="s">
        <v>277</v>
      </c>
      <c r="D175" s="185" t="s">
        <v>147</v>
      </c>
      <c r="E175" s="186" t="s">
        <v>583</v>
      </c>
      <c r="F175" s="187" t="s">
        <v>584</v>
      </c>
      <c r="G175" s="188" t="s">
        <v>181</v>
      </c>
      <c r="H175" s="189">
        <v>127.2</v>
      </c>
      <c r="I175" s="190"/>
      <c r="J175" s="191">
        <f>ROUND(I175*H175,2)</f>
        <v>0</v>
      </c>
      <c r="K175" s="192"/>
      <c r="L175" s="39"/>
      <c r="M175" s="193" t="s">
        <v>1</v>
      </c>
      <c r="N175" s="194" t="s">
        <v>42</v>
      </c>
      <c r="O175" s="71"/>
      <c r="P175" s="195">
        <f>O175*H175</f>
        <v>0</v>
      </c>
      <c r="Q175" s="195">
        <v>1.94E-4</v>
      </c>
      <c r="R175" s="195">
        <f>Q175*H175</f>
        <v>2.4676799999999999E-2</v>
      </c>
      <c r="S175" s="195">
        <v>0</v>
      </c>
      <c r="T175" s="196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7" t="s">
        <v>188</v>
      </c>
      <c r="AT175" s="197" t="s">
        <v>147</v>
      </c>
      <c r="AU175" s="197" t="s">
        <v>87</v>
      </c>
      <c r="AY175" s="17" t="s">
        <v>146</v>
      </c>
      <c r="BE175" s="198">
        <f>IF(N175="základní",J175,0)</f>
        <v>0</v>
      </c>
      <c r="BF175" s="198">
        <f>IF(N175="snížená",J175,0)</f>
        <v>0</v>
      </c>
      <c r="BG175" s="198">
        <f>IF(N175="zákl. přenesená",J175,0)</f>
        <v>0</v>
      </c>
      <c r="BH175" s="198">
        <f>IF(N175="sníž. přenesená",J175,0)</f>
        <v>0</v>
      </c>
      <c r="BI175" s="198">
        <f>IF(N175="nulová",J175,0)</f>
        <v>0</v>
      </c>
      <c r="BJ175" s="17" t="s">
        <v>85</v>
      </c>
      <c r="BK175" s="198">
        <f>ROUND(I175*H175,2)</f>
        <v>0</v>
      </c>
      <c r="BL175" s="17" t="s">
        <v>188</v>
      </c>
      <c r="BM175" s="197" t="s">
        <v>585</v>
      </c>
    </row>
    <row r="176" spans="1:65" s="2" customFormat="1" ht="21.75" customHeight="1">
      <c r="A176" s="34"/>
      <c r="B176" s="35"/>
      <c r="C176" s="217" t="s">
        <v>285</v>
      </c>
      <c r="D176" s="217" t="s">
        <v>235</v>
      </c>
      <c r="E176" s="218" t="s">
        <v>586</v>
      </c>
      <c r="F176" s="219" t="s">
        <v>587</v>
      </c>
      <c r="G176" s="220" t="s">
        <v>181</v>
      </c>
      <c r="H176" s="221">
        <v>146.28</v>
      </c>
      <c r="I176" s="222"/>
      <c r="J176" s="223">
        <f>ROUND(I176*H176,2)</f>
        <v>0</v>
      </c>
      <c r="K176" s="224"/>
      <c r="L176" s="225"/>
      <c r="M176" s="226" t="s">
        <v>1</v>
      </c>
      <c r="N176" s="227" t="s">
        <v>42</v>
      </c>
      <c r="O176" s="71"/>
      <c r="P176" s="195">
        <f>O176*H176</f>
        <v>0</v>
      </c>
      <c r="Q176" s="195">
        <v>2.5400000000000002E-3</v>
      </c>
      <c r="R176" s="195">
        <f>Q176*H176</f>
        <v>0.37155120000000003</v>
      </c>
      <c r="S176" s="195">
        <v>0</v>
      </c>
      <c r="T176" s="196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7" t="s">
        <v>238</v>
      </c>
      <c r="AT176" s="197" t="s">
        <v>235</v>
      </c>
      <c r="AU176" s="197" t="s">
        <v>87</v>
      </c>
      <c r="AY176" s="17" t="s">
        <v>146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17" t="s">
        <v>85</v>
      </c>
      <c r="BK176" s="198">
        <f>ROUND(I176*H176,2)</f>
        <v>0</v>
      </c>
      <c r="BL176" s="17" t="s">
        <v>188</v>
      </c>
      <c r="BM176" s="197" t="s">
        <v>588</v>
      </c>
    </row>
    <row r="177" spans="1:65" s="2" customFormat="1" ht="19.5">
      <c r="A177" s="34"/>
      <c r="B177" s="35"/>
      <c r="C177" s="36"/>
      <c r="D177" s="199" t="s">
        <v>151</v>
      </c>
      <c r="E177" s="36"/>
      <c r="F177" s="200" t="s">
        <v>589</v>
      </c>
      <c r="G177" s="36"/>
      <c r="H177" s="36"/>
      <c r="I177" s="201"/>
      <c r="J177" s="36"/>
      <c r="K177" s="36"/>
      <c r="L177" s="39"/>
      <c r="M177" s="202"/>
      <c r="N177" s="203"/>
      <c r="O177" s="71"/>
      <c r="P177" s="71"/>
      <c r="Q177" s="71"/>
      <c r="R177" s="71"/>
      <c r="S177" s="71"/>
      <c r="T177" s="72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151</v>
      </c>
      <c r="AU177" s="17" t="s">
        <v>87</v>
      </c>
    </row>
    <row r="178" spans="1:65" s="13" customFormat="1">
      <c r="B178" s="206"/>
      <c r="C178" s="207"/>
      <c r="D178" s="199" t="s">
        <v>176</v>
      </c>
      <c r="E178" s="207"/>
      <c r="F178" s="209" t="s">
        <v>590</v>
      </c>
      <c r="G178" s="207"/>
      <c r="H178" s="210">
        <v>146.28</v>
      </c>
      <c r="I178" s="211"/>
      <c r="J178" s="207"/>
      <c r="K178" s="207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176</v>
      </c>
      <c r="AU178" s="216" t="s">
        <v>87</v>
      </c>
      <c r="AV178" s="13" t="s">
        <v>87</v>
      </c>
      <c r="AW178" s="13" t="s">
        <v>4</v>
      </c>
      <c r="AX178" s="13" t="s">
        <v>85</v>
      </c>
      <c r="AY178" s="216" t="s">
        <v>146</v>
      </c>
    </row>
    <row r="179" spans="1:65" s="2" customFormat="1" ht="21.75" customHeight="1">
      <c r="A179" s="34"/>
      <c r="B179" s="35"/>
      <c r="C179" s="185" t="s">
        <v>290</v>
      </c>
      <c r="D179" s="185" t="s">
        <v>147</v>
      </c>
      <c r="E179" s="186" t="s">
        <v>591</v>
      </c>
      <c r="F179" s="187" t="s">
        <v>592</v>
      </c>
      <c r="G179" s="188" t="s">
        <v>181</v>
      </c>
      <c r="H179" s="189">
        <v>42.98</v>
      </c>
      <c r="I179" s="190"/>
      <c r="J179" s="191">
        <f>ROUND(I179*H179,2)</f>
        <v>0</v>
      </c>
      <c r="K179" s="192"/>
      <c r="L179" s="39"/>
      <c r="M179" s="193" t="s">
        <v>1</v>
      </c>
      <c r="N179" s="194" t="s">
        <v>42</v>
      </c>
      <c r="O179" s="71"/>
      <c r="P179" s="195">
        <f>O179*H179</f>
        <v>0</v>
      </c>
      <c r="Q179" s="195">
        <v>7.6999999999999996E-4</v>
      </c>
      <c r="R179" s="195">
        <f>Q179*H179</f>
        <v>3.3094599999999995E-2</v>
      </c>
      <c r="S179" s="195">
        <v>0</v>
      </c>
      <c r="T179" s="196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7" t="s">
        <v>188</v>
      </c>
      <c r="AT179" s="197" t="s">
        <v>147</v>
      </c>
      <c r="AU179" s="197" t="s">
        <v>87</v>
      </c>
      <c r="AY179" s="17" t="s">
        <v>146</v>
      </c>
      <c r="BE179" s="198">
        <f>IF(N179="základní",J179,0)</f>
        <v>0</v>
      </c>
      <c r="BF179" s="198">
        <f>IF(N179="snížená",J179,0)</f>
        <v>0</v>
      </c>
      <c r="BG179" s="198">
        <f>IF(N179="zákl. přenesená",J179,0)</f>
        <v>0</v>
      </c>
      <c r="BH179" s="198">
        <f>IF(N179="sníž. přenesená",J179,0)</f>
        <v>0</v>
      </c>
      <c r="BI179" s="198">
        <f>IF(N179="nulová",J179,0)</f>
        <v>0</v>
      </c>
      <c r="BJ179" s="17" t="s">
        <v>85</v>
      </c>
      <c r="BK179" s="198">
        <f>ROUND(I179*H179,2)</f>
        <v>0</v>
      </c>
      <c r="BL179" s="17" t="s">
        <v>188</v>
      </c>
      <c r="BM179" s="197" t="s">
        <v>593</v>
      </c>
    </row>
    <row r="180" spans="1:65" s="13" customFormat="1">
      <c r="B180" s="206"/>
      <c r="C180" s="207"/>
      <c r="D180" s="199" t="s">
        <v>176</v>
      </c>
      <c r="E180" s="208" t="s">
        <v>1</v>
      </c>
      <c r="F180" s="209" t="s">
        <v>594</v>
      </c>
      <c r="G180" s="207"/>
      <c r="H180" s="210">
        <v>9.06</v>
      </c>
      <c r="I180" s="211"/>
      <c r="J180" s="207"/>
      <c r="K180" s="207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176</v>
      </c>
      <c r="AU180" s="216" t="s">
        <v>87</v>
      </c>
      <c r="AV180" s="13" t="s">
        <v>87</v>
      </c>
      <c r="AW180" s="13" t="s">
        <v>34</v>
      </c>
      <c r="AX180" s="13" t="s">
        <v>77</v>
      </c>
      <c r="AY180" s="216" t="s">
        <v>146</v>
      </c>
    </row>
    <row r="181" spans="1:65" s="13" customFormat="1">
      <c r="B181" s="206"/>
      <c r="C181" s="207"/>
      <c r="D181" s="199" t="s">
        <v>176</v>
      </c>
      <c r="E181" s="208" t="s">
        <v>1</v>
      </c>
      <c r="F181" s="209" t="s">
        <v>595</v>
      </c>
      <c r="G181" s="207"/>
      <c r="H181" s="210">
        <v>33.92</v>
      </c>
      <c r="I181" s="211"/>
      <c r="J181" s="207"/>
      <c r="K181" s="207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176</v>
      </c>
      <c r="AU181" s="216" t="s">
        <v>87</v>
      </c>
      <c r="AV181" s="13" t="s">
        <v>87</v>
      </c>
      <c r="AW181" s="13" t="s">
        <v>34</v>
      </c>
      <c r="AX181" s="13" t="s">
        <v>77</v>
      </c>
      <c r="AY181" s="216" t="s">
        <v>146</v>
      </c>
    </row>
    <row r="182" spans="1:65" s="14" customFormat="1">
      <c r="B182" s="228"/>
      <c r="C182" s="229"/>
      <c r="D182" s="199" t="s">
        <v>176</v>
      </c>
      <c r="E182" s="230" t="s">
        <v>1</v>
      </c>
      <c r="F182" s="231" t="s">
        <v>254</v>
      </c>
      <c r="G182" s="229"/>
      <c r="H182" s="232">
        <v>42.98</v>
      </c>
      <c r="I182" s="233"/>
      <c r="J182" s="229"/>
      <c r="K182" s="229"/>
      <c r="L182" s="234"/>
      <c r="M182" s="235"/>
      <c r="N182" s="236"/>
      <c r="O182" s="236"/>
      <c r="P182" s="236"/>
      <c r="Q182" s="236"/>
      <c r="R182" s="236"/>
      <c r="S182" s="236"/>
      <c r="T182" s="237"/>
      <c r="AT182" s="238" t="s">
        <v>176</v>
      </c>
      <c r="AU182" s="238" t="s">
        <v>87</v>
      </c>
      <c r="AV182" s="14" t="s">
        <v>145</v>
      </c>
      <c r="AW182" s="14" t="s">
        <v>34</v>
      </c>
      <c r="AX182" s="14" t="s">
        <v>85</v>
      </c>
      <c r="AY182" s="238" t="s">
        <v>146</v>
      </c>
    </row>
    <row r="183" spans="1:65" s="2" customFormat="1" ht="21.75" customHeight="1">
      <c r="A183" s="34"/>
      <c r="B183" s="35"/>
      <c r="C183" s="217" t="s">
        <v>297</v>
      </c>
      <c r="D183" s="217" t="s">
        <v>235</v>
      </c>
      <c r="E183" s="218" t="s">
        <v>596</v>
      </c>
      <c r="F183" s="219" t="s">
        <v>597</v>
      </c>
      <c r="G183" s="220" t="s">
        <v>181</v>
      </c>
      <c r="H183" s="221">
        <v>49.427</v>
      </c>
      <c r="I183" s="222"/>
      <c r="J183" s="223">
        <f>ROUND(I183*H183,2)</f>
        <v>0</v>
      </c>
      <c r="K183" s="224"/>
      <c r="L183" s="225"/>
      <c r="M183" s="226" t="s">
        <v>1</v>
      </c>
      <c r="N183" s="227" t="s">
        <v>42</v>
      </c>
      <c r="O183" s="71"/>
      <c r="P183" s="195">
        <f>O183*H183</f>
        <v>0</v>
      </c>
      <c r="Q183" s="195">
        <v>1.9E-3</v>
      </c>
      <c r="R183" s="195">
        <f>Q183*H183</f>
        <v>9.3911300000000003E-2</v>
      </c>
      <c r="S183" s="195">
        <v>0</v>
      </c>
      <c r="T183" s="196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7" t="s">
        <v>238</v>
      </c>
      <c r="AT183" s="197" t="s">
        <v>235</v>
      </c>
      <c r="AU183" s="197" t="s">
        <v>87</v>
      </c>
      <c r="AY183" s="17" t="s">
        <v>146</v>
      </c>
      <c r="BE183" s="198">
        <f>IF(N183="základní",J183,0)</f>
        <v>0</v>
      </c>
      <c r="BF183" s="198">
        <f>IF(N183="snížená",J183,0)</f>
        <v>0</v>
      </c>
      <c r="BG183" s="198">
        <f>IF(N183="zákl. přenesená",J183,0)</f>
        <v>0</v>
      </c>
      <c r="BH183" s="198">
        <f>IF(N183="sníž. přenesená",J183,0)</f>
        <v>0</v>
      </c>
      <c r="BI183" s="198">
        <f>IF(N183="nulová",J183,0)</f>
        <v>0</v>
      </c>
      <c r="BJ183" s="17" t="s">
        <v>85</v>
      </c>
      <c r="BK183" s="198">
        <f>ROUND(I183*H183,2)</f>
        <v>0</v>
      </c>
      <c r="BL183" s="17" t="s">
        <v>188</v>
      </c>
      <c r="BM183" s="197" t="s">
        <v>598</v>
      </c>
    </row>
    <row r="184" spans="1:65" s="2" customFormat="1" ht="19.5">
      <c r="A184" s="34"/>
      <c r="B184" s="35"/>
      <c r="C184" s="36"/>
      <c r="D184" s="199" t="s">
        <v>151</v>
      </c>
      <c r="E184" s="36"/>
      <c r="F184" s="200" t="s">
        <v>589</v>
      </c>
      <c r="G184" s="36"/>
      <c r="H184" s="36"/>
      <c r="I184" s="201"/>
      <c r="J184" s="36"/>
      <c r="K184" s="36"/>
      <c r="L184" s="39"/>
      <c r="M184" s="202"/>
      <c r="N184" s="203"/>
      <c r="O184" s="71"/>
      <c r="P184" s="71"/>
      <c r="Q184" s="71"/>
      <c r="R184" s="71"/>
      <c r="S184" s="71"/>
      <c r="T184" s="72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151</v>
      </c>
      <c r="AU184" s="17" t="s">
        <v>87</v>
      </c>
    </row>
    <row r="185" spans="1:65" s="13" customFormat="1">
      <c r="B185" s="206"/>
      <c r="C185" s="207"/>
      <c r="D185" s="199" t="s">
        <v>176</v>
      </c>
      <c r="E185" s="207"/>
      <c r="F185" s="209" t="s">
        <v>599</v>
      </c>
      <c r="G185" s="207"/>
      <c r="H185" s="210">
        <v>49.427</v>
      </c>
      <c r="I185" s="211"/>
      <c r="J185" s="207"/>
      <c r="K185" s="207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176</v>
      </c>
      <c r="AU185" s="216" t="s">
        <v>87</v>
      </c>
      <c r="AV185" s="13" t="s">
        <v>87</v>
      </c>
      <c r="AW185" s="13" t="s">
        <v>4</v>
      </c>
      <c r="AX185" s="13" t="s">
        <v>85</v>
      </c>
      <c r="AY185" s="216" t="s">
        <v>146</v>
      </c>
    </row>
    <row r="186" spans="1:65" s="2" customFormat="1" ht="33" customHeight="1">
      <c r="A186" s="34"/>
      <c r="B186" s="35"/>
      <c r="C186" s="185" t="s">
        <v>301</v>
      </c>
      <c r="D186" s="185" t="s">
        <v>147</v>
      </c>
      <c r="E186" s="186" t="s">
        <v>600</v>
      </c>
      <c r="F186" s="187" t="s">
        <v>601</v>
      </c>
      <c r="G186" s="188" t="s">
        <v>159</v>
      </c>
      <c r="H186" s="189">
        <v>678</v>
      </c>
      <c r="I186" s="190"/>
      <c r="J186" s="191">
        <f>ROUND(I186*H186,2)</f>
        <v>0</v>
      </c>
      <c r="K186" s="192"/>
      <c r="L186" s="39"/>
      <c r="M186" s="193" t="s">
        <v>1</v>
      </c>
      <c r="N186" s="194" t="s">
        <v>42</v>
      </c>
      <c r="O186" s="71"/>
      <c r="P186" s="195">
        <f>O186*H186</f>
        <v>0</v>
      </c>
      <c r="Q186" s="195">
        <v>0</v>
      </c>
      <c r="R186" s="195">
        <f>Q186*H186</f>
        <v>0</v>
      </c>
      <c r="S186" s="195">
        <v>0</v>
      </c>
      <c r="T186" s="196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7" t="s">
        <v>188</v>
      </c>
      <c r="AT186" s="197" t="s">
        <v>147</v>
      </c>
      <c r="AU186" s="197" t="s">
        <v>87</v>
      </c>
      <c r="AY186" s="17" t="s">
        <v>146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17" t="s">
        <v>85</v>
      </c>
      <c r="BK186" s="198">
        <f>ROUND(I186*H186,2)</f>
        <v>0</v>
      </c>
      <c r="BL186" s="17" t="s">
        <v>188</v>
      </c>
      <c r="BM186" s="197" t="s">
        <v>602</v>
      </c>
    </row>
    <row r="187" spans="1:65" s="13" customFormat="1">
      <c r="B187" s="206"/>
      <c r="C187" s="207"/>
      <c r="D187" s="199" t="s">
        <v>176</v>
      </c>
      <c r="E187" s="208" t="s">
        <v>1</v>
      </c>
      <c r="F187" s="209" t="s">
        <v>603</v>
      </c>
      <c r="G187" s="207"/>
      <c r="H187" s="210">
        <v>520</v>
      </c>
      <c r="I187" s="211"/>
      <c r="J187" s="207"/>
      <c r="K187" s="207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176</v>
      </c>
      <c r="AU187" s="216" t="s">
        <v>87</v>
      </c>
      <c r="AV187" s="13" t="s">
        <v>87</v>
      </c>
      <c r="AW187" s="13" t="s">
        <v>34</v>
      </c>
      <c r="AX187" s="13" t="s">
        <v>77</v>
      </c>
      <c r="AY187" s="216" t="s">
        <v>146</v>
      </c>
    </row>
    <row r="188" spans="1:65" s="13" customFormat="1">
      <c r="B188" s="206"/>
      <c r="C188" s="207"/>
      <c r="D188" s="199" t="s">
        <v>176</v>
      </c>
      <c r="E188" s="208" t="s">
        <v>1</v>
      </c>
      <c r="F188" s="209" t="s">
        <v>604</v>
      </c>
      <c r="G188" s="207"/>
      <c r="H188" s="210">
        <v>140.80000000000001</v>
      </c>
      <c r="I188" s="211"/>
      <c r="J188" s="207"/>
      <c r="K188" s="207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176</v>
      </c>
      <c r="AU188" s="216" t="s">
        <v>87</v>
      </c>
      <c r="AV188" s="13" t="s">
        <v>87</v>
      </c>
      <c r="AW188" s="13" t="s">
        <v>34</v>
      </c>
      <c r="AX188" s="13" t="s">
        <v>77</v>
      </c>
      <c r="AY188" s="216" t="s">
        <v>146</v>
      </c>
    </row>
    <row r="189" spans="1:65" s="13" customFormat="1">
      <c r="B189" s="206"/>
      <c r="C189" s="207"/>
      <c r="D189" s="199" t="s">
        <v>176</v>
      </c>
      <c r="E189" s="208" t="s">
        <v>1</v>
      </c>
      <c r="F189" s="209" t="s">
        <v>605</v>
      </c>
      <c r="G189" s="207"/>
      <c r="H189" s="210">
        <v>16.8</v>
      </c>
      <c r="I189" s="211"/>
      <c r="J189" s="207"/>
      <c r="K189" s="207"/>
      <c r="L189" s="212"/>
      <c r="M189" s="213"/>
      <c r="N189" s="214"/>
      <c r="O189" s="214"/>
      <c r="P189" s="214"/>
      <c r="Q189" s="214"/>
      <c r="R189" s="214"/>
      <c r="S189" s="214"/>
      <c r="T189" s="215"/>
      <c r="AT189" s="216" t="s">
        <v>176</v>
      </c>
      <c r="AU189" s="216" t="s">
        <v>87</v>
      </c>
      <c r="AV189" s="13" t="s">
        <v>87</v>
      </c>
      <c r="AW189" s="13" t="s">
        <v>34</v>
      </c>
      <c r="AX189" s="13" t="s">
        <v>77</v>
      </c>
      <c r="AY189" s="216" t="s">
        <v>146</v>
      </c>
    </row>
    <row r="190" spans="1:65" s="13" customFormat="1">
      <c r="B190" s="206"/>
      <c r="C190" s="207"/>
      <c r="D190" s="199" t="s">
        <v>176</v>
      </c>
      <c r="E190" s="208" t="s">
        <v>1</v>
      </c>
      <c r="F190" s="209" t="s">
        <v>606</v>
      </c>
      <c r="G190" s="207"/>
      <c r="H190" s="210">
        <v>0.4</v>
      </c>
      <c r="I190" s="211"/>
      <c r="J190" s="207"/>
      <c r="K190" s="207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176</v>
      </c>
      <c r="AU190" s="216" t="s">
        <v>87</v>
      </c>
      <c r="AV190" s="13" t="s">
        <v>87</v>
      </c>
      <c r="AW190" s="13" t="s">
        <v>34</v>
      </c>
      <c r="AX190" s="13" t="s">
        <v>77</v>
      </c>
      <c r="AY190" s="216" t="s">
        <v>146</v>
      </c>
    </row>
    <row r="191" spans="1:65" s="14" customFormat="1">
      <c r="B191" s="228"/>
      <c r="C191" s="229"/>
      <c r="D191" s="199" t="s">
        <v>176</v>
      </c>
      <c r="E191" s="230" t="s">
        <v>1</v>
      </c>
      <c r="F191" s="231" t="s">
        <v>254</v>
      </c>
      <c r="G191" s="229"/>
      <c r="H191" s="232">
        <v>678</v>
      </c>
      <c r="I191" s="233"/>
      <c r="J191" s="229"/>
      <c r="K191" s="229"/>
      <c r="L191" s="234"/>
      <c r="M191" s="235"/>
      <c r="N191" s="236"/>
      <c r="O191" s="236"/>
      <c r="P191" s="236"/>
      <c r="Q191" s="236"/>
      <c r="R191" s="236"/>
      <c r="S191" s="236"/>
      <c r="T191" s="237"/>
      <c r="AT191" s="238" t="s">
        <v>176</v>
      </c>
      <c r="AU191" s="238" t="s">
        <v>87</v>
      </c>
      <c r="AV191" s="14" t="s">
        <v>145</v>
      </c>
      <c r="AW191" s="14" t="s">
        <v>34</v>
      </c>
      <c r="AX191" s="14" t="s">
        <v>85</v>
      </c>
      <c r="AY191" s="238" t="s">
        <v>146</v>
      </c>
    </row>
    <row r="192" spans="1:65" s="2" customFormat="1" ht="21.75" customHeight="1">
      <c r="A192" s="34"/>
      <c r="B192" s="35"/>
      <c r="C192" s="217" t="s">
        <v>310</v>
      </c>
      <c r="D192" s="217" t="s">
        <v>235</v>
      </c>
      <c r="E192" s="218" t="s">
        <v>607</v>
      </c>
      <c r="F192" s="219" t="s">
        <v>608</v>
      </c>
      <c r="G192" s="220" t="s">
        <v>609</v>
      </c>
      <c r="H192" s="221">
        <v>6.78</v>
      </c>
      <c r="I192" s="222"/>
      <c r="J192" s="223">
        <f>ROUND(I192*H192,2)</f>
        <v>0</v>
      </c>
      <c r="K192" s="224"/>
      <c r="L192" s="225"/>
      <c r="M192" s="226" t="s">
        <v>1</v>
      </c>
      <c r="N192" s="227" t="s">
        <v>42</v>
      </c>
      <c r="O192" s="71"/>
      <c r="P192" s="195">
        <f>O192*H192</f>
        <v>0</v>
      </c>
      <c r="Q192" s="195">
        <v>5.5999999999999995E-4</v>
      </c>
      <c r="R192" s="195">
        <f>Q192*H192</f>
        <v>3.7967999999999999E-3</v>
      </c>
      <c r="S192" s="195">
        <v>0</v>
      </c>
      <c r="T192" s="196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7" t="s">
        <v>238</v>
      </c>
      <c r="AT192" s="197" t="s">
        <v>235</v>
      </c>
      <c r="AU192" s="197" t="s">
        <v>87</v>
      </c>
      <c r="AY192" s="17" t="s">
        <v>146</v>
      </c>
      <c r="BE192" s="198">
        <f>IF(N192="základní",J192,0)</f>
        <v>0</v>
      </c>
      <c r="BF192" s="198">
        <f>IF(N192="snížená",J192,0)</f>
        <v>0</v>
      </c>
      <c r="BG192" s="198">
        <f>IF(N192="zákl. přenesená",J192,0)</f>
        <v>0</v>
      </c>
      <c r="BH192" s="198">
        <f>IF(N192="sníž. přenesená",J192,0)</f>
        <v>0</v>
      </c>
      <c r="BI192" s="198">
        <f>IF(N192="nulová",J192,0)</f>
        <v>0</v>
      </c>
      <c r="BJ192" s="17" t="s">
        <v>85</v>
      </c>
      <c r="BK192" s="198">
        <f>ROUND(I192*H192,2)</f>
        <v>0</v>
      </c>
      <c r="BL192" s="17" t="s">
        <v>188</v>
      </c>
      <c r="BM192" s="197" t="s">
        <v>610</v>
      </c>
    </row>
    <row r="193" spans="1:65" s="2" customFormat="1" ht="16.5" customHeight="1">
      <c r="A193" s="34"/>
      <c r="B193" s="35"/>
      <c r="C193" s="217" t="s">
        <v>314</v>
      </c>
      <c r="D193" s="217" t="s">
        <v>235</v>
      </c>
      <c r="E193" s="218" t="s">
        <v>611</v>
      </c>
      <c r="F193" s="219" t="s">
        <v>612</v>
      </c>
      <c r="G193" s="220" t="s">
        <v>609</v>
      </c>
      <c r="H193" s="221">
        <v>6.78</v>
      </c>
      <c r="I193" s="222"/>
      <c r="J193" s="223">
        <f>ROUND(I193*H193,2)</f>
        <v>0</v>
      </c>
      <c r="K193" s="224"/>
      <c r="L193" s="225"/>
      <c r="M193" s="226" t="s">
        <v>1</v>
      </c>
      <c r="N193" s="227" t="s">
        <v>42</v>
      </c>
      <c r="O193" s="71"/>
      <c r="P193" s="195">
        <f>O193*H193</f>
        <v>0</v>
      </c>
      <c r="Q193" s="195">
        <v>5.2999999999999998E-4</v>
      </c>
      <c r="R193" s="195">
        <f>Q193*H193</f>
        <v>3.5934000000000001E-3</v>
      </c>
      <c r="S193" s="195">
        <v>0</v>
      </c>
      <c r="T193" s="196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7" t="s">
        <v>238</v>
      </c>
      <c r="AT193" s="197" t="s">
        <v>235</v>
      </c>
      <c r="AU193" s="197" t="s">
        <v>87</v>
      </c>
      <c r="AY193" s="17" t="s">
        <v>146</v>
      </c>
      <c r="BE193" s="198">
        <f>IF(N193="základní",J193,0)</f>
        <v>0</v>
      </c>
      <c r="BF193" s="198">
        <f>IF(N193="snížená",J193,0)</f>
        <v>0</v>
      </c>
      <c r="BG193" s="198">
        <f>IF(N193="zákl. přenesená",J193,0)</f>
        <v>0</v>
      </c>
      <c r="BH193" s="198">
        <f>IF(N193="sníž. přenesená",J193,0)</f>
        <v>0</v>
      </c>
      <c r="BI193" s="198">
        <f>IF(N193="nulová",J193,0)</f>
        <v>0</v>
      </c>
      <c r="BJ193" s="17" t="s">
        <v>85</v>
      </c>
      <c r="BK193" s="198">
        <f>ROUND(I193*H193,2)</f>
        <v>0</v>
      </c>
      <c r="BL193" s="17" t="s">
        <v>188</v>
      </c>
      <c r="BM193" s="197" t="s">
        <v>613</v>
      </c>
    </row>
    <row r="194" spans="1:65" s="13" customFormat="1">
      <c r="B194" s="206"/>
      <c r="C194" s="207"/>
      <c r="D194" s="199" t="s">
        <v>176</v>
      </c>
      <c r="E194" s="207"/>
      <c r="F194" s="209" t="s">
        <v>614</v>
      </c>
      <c r="G194" s="207"/>
      <c r="H194" s="210">
        <v>6.78</v>
      </c>
      <c r="I194" s="211"/>
      <c r="J194" s="207"/>
      <c r="K194" s="207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176</v>
      </c>
      <c r="AU194" s="216" t="s">
        <v>87</v>
      </c>
      <c r="AV194" s="13" t="s">
        <v>87</v>
      </c>
      <c r="AW194" s="13" t="s">
        <v>4</v>
      </c>
      <c r="AX194" s="13" t="s">
        <v>85</v>
      </c>
      <c r="AY194" s="216" t="s">
        <v>146</v>
      </c>
    </row>
    <row r="195" spans="1:65" s="2" customFormat="1" ht="21.75" customHeight="1">
      <c r="A195" s="34"/>
      <c r="B195" s="35"/>
      <c r="C195" s="185" t="s">
        <v>317</v>
      </c>
      <c r="D195" s="185" t="s">
        <v>147</v>
      </c>
      <c r="E195" s="186" t="s">
        <v>615</v>
      </c>
      <c r="F195" s="187" t="s">
        <v>616</v>
      </c>
      <c r="G195" s="188" t="s">
        <v>159</v>
      </c>
      <c r="H195" s="189">
        <v>678</v>
      </c>
      <c r="I195" s="190"/>
      <c r="J195" s="191">
        <f>ROUND(I195*H195,2)</f>
        <v>0</v>
      </c>
      <c r="K195" s="192"/>
      <c r="L195" s="39"/>
      <c r="M195" s="193" t="s">
        <v>1</v>
      </c>
      <c r="N195" s="194" t="s">
        <v>42</v>
      </c>
      <c r="O195" s="71"/>
      <c r="P195" s="195">
        <f>O195*H195</f>
        <v>0</v>
      </c>
      <c r="Q195" s="195">
        <v>0</v>
      </c>
      <c r="R195" s="195">
        <f>Q195*H195</f>
        <v>0</v>
      </c>
      <c r="S195" s="195">
        <v>0</v>
      </c>
      <c r="T195" s="196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7" t="s">
        <v>188</v>
      </c>
      <c r="AT195" s="197" t="s">
        <v>147</v>
      </c>
      <c r="AU195" s="197" t="s">
        <v>87</v>
      </c>
      <c r="AY195" s="17" t="s">
        <v>146</v>
      </c>
      <c r="BE195" s="198">
        <f>IF(N195="základní",J195,0)</f>
        <v>0</v>
      </c>
      <c r="BF195" s="198">
        <f>IF(N195="snížená",J195,0)</f>
        <v>0</v>
      </c>
      <c r="BG195" s="198">
        <f>IF(N195="zákl. přenesená",J195,0)</f>
        <v>0</v>
      </c>
      <c r="BH195" s="198">
        <f>IF(N195="sníž. přenesená",J195,0)</f>
        <v>0</v>
      </c>
      <c r="BI195" s="198">
        <f>IF(N195="nulová",J195,0)</f>
        <v>0</v>
      </c>
      <c r="BJ195" s="17" t="s">
        <v>85</v>
      </c>
      <c r="BK195" s="198">
        <f>ROUND(I195*H195,2)</f>
        <v>0</v>
      </c>
      <c r="BL195" s="17" t="s">
        <v>188</v>
      </c>
      <c r="BM195" s="197" t="s">
        <v>617</v>
      </c>
    </row>
    <row r="196" spans="1:65" s="2" customFormat="1" ht="21.75" customHeight="1">
      <c r="A196" s="34"/>
      <c r="B196" s="35"/>
      <c r="C196" s="217" t="s">
        <v>238</v>
      </c>
      <c r="D196" s="217" t="s">
        <v>235</v>
      </c>
      <c r="E196" s="218" t="s">
        <v>596</v>
      </c>
      <c r="F196" s="219" t="s">
        <v>597</v>
      </c>
      <c r="G196" s="220" t="s">
        <v>181</v>
      </c>
      <c r="H196" s="221">
        <v>6.78</v>
      </c>
      <c r="I196" s="222"/>
      <c r="J196" s="223">
        <f>ROUND(I196*H196,2)</f>
        <v>0</v>
      </c>
      <c r="K196" s="224"/>
      <c r="L196" s="225"/>
      <c r="M196" s="226" t="s">
        <v>1</v>
      </c>
      <c r="N196" s="227" t="s">
        <v>42</v>
      </c>
      <c r="O196" s="71"/>
      <c r="P196" s="195">
        <f>O196*H196</f>
        <v>0</v>
      </c>
      <c r="Q196" s="195">
        <v>1.9E-3</v>
      </c>
      <c r="R196" s="195">
        <f>Q196*H196</f>
        <v>1.2882000000000001E-2</v>
      </c>
      <c r="S196" s="195">
        <v>0</v>
      </c>
      <c r="T196" s="196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7" t="s">
        <v>238</v>
      </c>
      <c r="AT196" s="197" t="s">
        <v>235</v>
      </c>
      <c r="AU196" s="197" t="s">
        <v>87</v>
      </c>
      <c r="AY196" s="17" t="s">
        <v>146</v>
      </c>
      <c r="BE196" s="198">
        <f>IF(N196="základní",J196,0)</f>
        <v>0</v>
      </c>
      <c r="BF196" s="198">
        <f>IF(N196="snížená",J196,0)</f>
        <v>0</v>
      </c>
      <c r="BG196" s="198">
        <f>IF(N196="zákl. přenesená",J196,0)</f>
        <v>0</v>
      </c>
      <c r="BH196" s="198">
        <f>IF(N196="sníž. přenesená",J196,0)</f>
        <v>0</v>
      </c>
      <c r="BI196" s="198">
        <f>IF(N196="nulová",J196,0)</f>
        <v>0</v>
      </c>
      <c r="BJ196" s="17" t="s">
        <v>85</v>
      </c>
      <c r="BK196" s="198">
        <f>ROUND(I196*H196,2)</f>
        <v>0</v>
      </c>
      <c r="BL196" s="17" t="s">
        <v>188</v>
      </c>
      <c r="BM196" s="197" t="s">
        <v>618</v>
      </c>
    </row>
    <row r="197" spans="1:65" s="2" customFormat="1" ht="19.5">
      <c r="A197" s="34"/>
      <c r="B197" s="35"/>
      <c r="C197" s="36"/>
      <c r="D197" s="199" t="s">
        <v>151</v>
      </c>
      <c r="E197" s="36"/>
      <c r="F197" s="200" t="s">
        <v>589</v>
      </c>
      <c r="G197" s="36"/>
      <c r="H197" s="36"/>
      <c r="I197" s="201"/>
      <c r="J197" s="36"/>
      <c r="K197" s="36"/>
      <c r="L197" s="39"/>
      <c r="M197" s="202"/>
      <c r="N197" s="203"/>
      <c r="O197" s="71"/>
      <c r="P197" s="71"/>
      <c r="Q197" s="71"/>
      <c r="R197" s="71"/>
      <c r="S197" s="71"/>
      <c r="T197" s="72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151</v>
      </c>
      <c r="AU197" s="17" t="s">
        <v>87</v>
      </c>
    </row>
    <row r="198" spans="1:65" s="13" customFormat="1">
      <c r="B198" s="206"/>
      <c r="C198" s="207"/>
      <c r="D198" s="199" t="s">
        <v>176</v>
      </c>
      <c r="E198" s="207"/>
      <c r="F198" s="209" t="s">
        <v>619</v>
      </c>
      <c r="G198" s="207"/>
      <c r="H198" s="210">
        <v>6.78</v>
      </c>
      <c r="I198" s="211"/>
      <c r="J198" s="207"/>
      <c r="K198" s="207"/>
      <c r="L198" s="212"/>
      <c r="M198" s="213"/>
      <c r="N198" s="214"/>
      <c r="O198" s="214"/>
      <c r="P198" s="214"/>
      <c r="Q198" s="214"/>
      <c r="R198" s="214"/>
      <c r="S198" s="214"/>
      <c r="T198" s="215"/>
      <c r="AT198" s="216" t="s">
        <v>176</v>
      </c>
      <c r="AU198" s="216" t="s">
        <v>87</v>
      </c>
      <c r="AV198" s="13" t="s">
        <v>87</v>
      </c>
      <c r="AW198" s="13" t="s">
        <v>4</v>
      </c>
      <c r="AX198" s="13" t="s">
        <v>85</v>
      </c>
      <c r="AY198" s="216" t="s">
        <v>146</v>
      </c>
    </row>
    <row r="199" spans="1:65" s="2" customFormat="1" ht="33" customHeight="1">
      <c r="A199" s="34"/>
      <c r="B199" s="35"/>
      <c r="C199" s="185" t="s">
        <v>328</v>
      </c>
      <c r="D199" s="185" t="s">
        <v>147</v>
      </c>
      <c r="E199" s="186" t="s">
        <v>620</v>
      </c>
      <c r="F199" s="187" t="s">
        <v>621</v>
      </c>
      <c r="G199" s="188" t="s">
        <v>159</v>
      </c>
      <c r="H199" s="189">
        <v>7</v>
      </c>
      <c r="I199" s="190"/>
      <c r="J199" s="191">
        <f>ROUND(I199*H199,2)</f>
        <v>0</v>
      </c>
      <c r="K199" s="192"/>
      <c r="L199" s="39"/>
      <c r="M199" s="193" t="s">
        <v>1</v>
      </c>
      <c r="N199" s="194" t="s">
        <v>42</v>
      </c>
      <c r="O199" s="71"/>
      <c r="P199" s="195">
        <f>O199*H199</f>
        <v>0</v>
      </c>
      <c r="Q199" s="195">
        <v>7.4999999999999997E-3</v>
      </c>
      <c r="R199" s="195">
        <f>Q199*H199</f>
        <v>5.2499999999999998E-2</v>
      </c>
      <c r="S199" s="195">
        <v>0</v>
      </c>
      <c r="T199" s="196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7" t="s">
        <v>188</v>
      </c>
      <c r="AT199" s="197" t="s">
        <v>147</v>
      </c>
      <c r="AU199" s="197" t="s">
        <v>87</v>
      </c>
      <c r="AY199" s="17" t="s">
        <v>146</v>
      </c>
      <c r="BE199" s="198">
        <f>IF(N199="základní",J199,0)</f>
        <v>0</v>
      </c>
      <c r="BF199" s="198">
        <f>IF(N199="snížená",J199,0)</f>
        <v>0</v>
      </c>
      <c r="BG199" s="198">
        <f>IF(N199="zákl. přenesená",J199,0)</f>
        <v>0</v>
      </c>
      <c r="BH199" s="198">
        <f>IF(N199="sníž. přenesená",J199,0)</f>
        <v>0</v>
      </c>
      <c r="BI199" s="198">
        <f>IF(N199="nulová",J199,0)</f>
        <v>0</v>
      </c>
      <c r="BJ199" s="17" t="s">
        <v>85</v>
      </c>
      <c r="BK199" s="198">
        <f>ROUND(I199*H199,2)</f>
        <v>0</v>
      </c>
      <c r="BL199" s="17" t="s">
        <v>188</v>
      </c>
      <c r="BM199" s="197" t="s">
        <v>622</v>
      </c>
    </row>
    <row r="200" spans="1:65" s="13" customFormat="1">
      <c r="B200" s="206"/>
      <c r="C200" s="207"/>
      <c r="D200" s="199" t="s">
        <v>176</v>
      </c>
      <c r="E200" s="208" t="s">
        <v>1</v>
      </c>
      <c r="F200" s="209" t="s">
        <v>623</v>
      </c>
      <c r="G200" s="207"/>
      <c r="H200" s="210">
        <v>2</v>
      </c>
      <c r="I200" s="211"/>
      <c r="J200" s="207"/>
      <c r="K200" s="207"/>
      <c r="L200" s="212"/>
      <c r="M200" s="213"/>
      <c r="N200" s="214"/>
      <c r="O200" s="214"/>
      <c r="P200" s="214"/>
      <c r="Q200" s="214"/>
      <c r="R200" s="214"/>
      <c r="S200" s="214"/>
      <c r="T200" s="215"/>
      <c r="AT200" s="216" t="s">
        <v>176</v>
      </c>
      <c r="AU200" s="216" t="s">
        <v>87</v>
      </c>
      <c r="AV200" s="13" t="s">
        <v>87</v>
      </c>
      <c r="AW200" s="13" t="s">
        <v>34</v>
      </c>
      <c r="AX200" s="13" t="s">
        <v>77</v>
      </c>
      <c r="AY200" s="216" t="s">
        <v>146</v>
      </c>
    </row>
    <row r="201" spans="1:65" s="13" customFormat="1">
      <c r="B201" s="206"/>
      <c r="C201" s="207"/>
      <c r="D201" s="199" t="s">
        <v>176</v>
      </c>
      <c r="E201" s="208" t="s">
        <v>1</v>
      </c>
      <c r="F201" s="209" t="s">
        <v>624</v>
      </c>
      <c r="G201" s="207"/>
      <c r="H201" s="210">
        <v>1</v>
      </c>
      <c r="I201" s="211"/>
      <c r="J201" s="207"/>
      <c r="K201" s="207"/>
      <c r="L201" s="212"/>
      <c r="M201" s="213"/>
      <c r="N201" s="214"/>
      <c r="O201" s="214"/>
      <c r="P201" s="214"/>
      <c r="Q201" s="214"/>
      <c r="R201" s="214"/>
      <c r="S201" s="214"/>
      <c r="T201" s="215"/>
      <c r="AT201" s="216" t="s">
        <v>176</v>
      </c>
      <c r="AU201" s="216" t="s">
        <v>87</v>
      </c>
      <c r="AV201" s="13" t="s">
        <v>87</v>
      </c>
      <c r="AW201" s="13" t="s">
        <v>34</v>
      </c>
      <c r="AX201" s="13" t="s">
        <v>77</v>
      </c>
      <c r="AY201" s="216" t="s">
        <v>146</v>
      </c>
    </row>
    <row r="202" spans="1:65" s="13" customFormat="1">
      <c r="B202" s="206"/>
      <c r="C202" s="207"/>
      <c r="D202" s="199" t="s">
        <v>176</v>
      </c>
      <c r="E202" s="208" t="s">
        <v>1</v>
      </c>
      <c r="F202" s="209" t="s">
        <v>625</v>
      </c>
      <c r="G202" s="207"/>
      <c r="H202" s="210">
        <v>4</v>
      </c>
      <c r="I202" s="211"/>
      <c r="J202" s="207"/>
      <c r="K202" s="207"/>
      <c r="L202" s="212"/>
      <c r="M202" s="213"/>
      <c r="N202" s="214"/>
      <c r="O202" s="214"/>
      <c r="P202" s="214"/>
      <c r="Q202" s="214"/>
      <c r="R202" s="214"/>
      <c r="S202" s="214"/>
      <c r="T202" s="215"/>
      <c r="AT202" s="216" t="s">
        <v>176</v>
      </c>
      <c r="AU202" s="216" t="s">
        <v>87</v>
      </c>
      <c r="AV202" s="13" t="s">
        <v>87</v>
      </c>
      <c r="AW202" s="13" t="s">
        <v>34</v>
      </c>
      <c r="AX202" s="13" t="s">
        <v>77</v>
      </c>
      <c r="AY202" s="216" t="s">
        <v>146</v>
      </c>
    </row>
    <row r="203" spans="1:65" s="14" customFormat="1">
      <c r="B203" s="228"/>
      <c r="C203" s="229"/>
      <c r="D203" s="199" t="s">
        <v>176</v>
      </c>
      <c r="E203" s="230" t="s">
        <v>1</v>
      </c>
      <c r="F203" s="231" t="s">
        <v>254</v>
      </c>
      <c r="G203" s="229"/>
      <c r="H203" s="232">
        <v>7</v>
      </c>
      <c r="I203" s="233"/>
      <c r="J203" s="229"/>
      <c r="K203" s="229"/>
      <c r="L203" s="234"/>
      <c r="M203" s="235"/>
      <c r="N203" s="236"/>
      <c r="O203" s="236"/>
      <c r="P203" s="236"/>
      <c r="Q203" s="236"/>
      <c r="R203" s="236"/>
      <c r="S203" s="236"/>
      <c r="T203" s="237"/>
      <c r="AT203" s="238" t="s">
        <v>176</v>
      </c>
      <c r="AU203" s="238" t="s">
        <v>87</v>
      </c>
      <c r="AV203" s="14" t="s">
        <v>145</v>
      </c>
      <c r="AW203" s="14" t="s">
        <v>34</v>
      </c>
      <c r="AX203" s="14" t="s">
        <v>85</v>
      </c>
      <c r="AY203" s="238" t="s">
        <v>146</v>
      </c>
    </row>
    <row r="204" spans="1:65" s="2" customFormat="1" ht="21.75" customHeight="1">
      <c r="A204" s="34"/>
      <c r="B204" s="35"/>
      <c r="C204" s="217" t="s">
        <v>334</v>
      </c>
      <c r="D204" s="217" t="s">
        <v>235</v>
      </c>
      <c r="E204" s="218" t="s">
        <v>626</v>
      </c>
      <c r="F204" s="219" t="s">
        <v>627</v>
      </c>
      <c r="G204" s="220" t="s">
        <v>159</v>
      </c>
      <c r="H204" s="221">
        <v>3</v>
      </c>
      <c r="I204" s="222"/>
      <c r="J204" s="223">
        <f>ROUND(I204*H204,2)</f>
        <v>0</v>
      </c>
      <c r="K204" s="224"/>
      <c r="L204" s="225"/>
      <c r="M204" s="226" t="s">
        <v>1</v>
      </c>
      <c r="N204" s="227" t="s">
        <v>42</v>
      </c>
      <c r="O204" s="71"/>
      <c r="P204" s="195">
        <f>O204*H204</f>
        <v>0</v>
      </c>
      <c r="Q204" s="195">
        <v>2.9999999999999997E-4</v>
      </c>
      <c r="R204" s="195">
        <f>Q204*H204</f>
        <v>8.9999999999999998E-4</v>
      </c>
      <c r="S204" s="195">
        <v>0</v>
      </c>
      <c r="T204" s="196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7" t="s">
        <v>238</v>
      </c>
      <c r="AT204" s="197" t="s">
        <v>235</v>
      </c>
      <c r="AU204" s="197" t="s">
        <v>87</v>
      </c>
      <c r="AY204" s="17" t="s">
        <v>146</v>
      </c>
      <c r="BE204" s="198">
        <f>IF(N204="základní",J204,0)</f>
        <v>0</v>
      </c>
      <c r="BF204" s="198">
        <f>IF(N204="snížená",J204,0)</f>
        <v>0</v>
      </c>
      <c r="BG204" s="198">
        <f>IF(N204="zákl. přenesená",J204,0)</f>
        <v>0</v>
      </c>
      <c r="BH204" s="198">
        <f>IF(N204="sníž. přenesená",J204,0)</f>
        <v>0</v>
      </c>
      <c r="BI204" s="198">
        <f>IF(N204="nulová",J204,0)</f>
        <v>0</v>
      </c>
      <c r="BJ204" s="17" t="s">
        <v>85</v>
      </c>
      <c r="BK204" s="198">
        <f>ROUND(I204*H204,2)</f>
        <v>0</v>
      </c>
      <c r="BL204" s="17" t="s">
        <v>188</v>
      </c>
      <c r="BM204" s="197" t="s">
        <v>628</v>
      </c>
    </row>
    <row r="205" spans="1:65" s="2" customFormat="1" ht="21.75" customHeight="1">
      <c r="A205" s="34"/>
      <c r="B205" s="35"/>
      <c r="C205" s="217" t="s">
        <v>339</v>
      </c>
      <c r="D205" s="217" t="s">
        <v>235</v>
      </c>
      <c r="E205" s="218" t="s">
        <v>629</v>
      </c>
      <c r="F205" s="219" t="s">
        <v>630</v>
      </c>
      <c r="G205" s="220" t="s">
        <v>159</v>
      </c>
      <c r="H205" s="221">
        <v>4</v>
      </c>
      <c r="I205" s="222"/>
      <c r="J205" s="223">
        <f>ROUND(I205*H205,2)</f>
        <v>0</v>
      </c>
      <c r="K205" s="224"/>
      <c r="L205" s="225"/>
      <c r="M205" s="226" t="s">
        <v>1</v>
      </c>
      <c r="N205" s="227" t="s">
        <v>42</v>
      </c>
      <c r="O205" s="71"/>
      <c r="P205" s="195">
        <f>O205*H205</f>
        <v>0</v>
      </c>
      <c r="Q205" s="195">
        <v>2.9999999999999997E-4</v>
      </c>
      <c r="R205" s="195">
        <f>Q205*H205</f>
        <v>1.1999999999999999E-3</v>
      </c>
      <c r="S205" s="195">
        <v>0</v>
      </c>
      <c r="T205" s="196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7" t="s">
        <v>238</v>
      </c>
      <c r="AT205" s="197" t="s">
        <v>235</v>
      </c>
      <c r="AU205" s="197" t="s">
        <v>87</v>
      </c>
      <c r="AY205" s="17" t="s">
        <v>146</v>
      </c>
      <c r="BE205" s="198">
        <f>IF(N205="základní",J205,0)</f>
        <v>0</v>
      </c>
      <c r="BF205" s="198">
        <f>IF(N205="snížená",J205,0)</f>
        <v>0</v>
      </c>
      <c r="BG205" s="198">
        <f>IF(N205="zákl. přenesená",J205,0)</f>
        <v>0</v>
      </c>
      <c r="BH205" s="198">
        <f>IF(N205="sníž. přenesená",J205,0)</f>
        <v>0</v>
      </c>
      <c r="BI205" s="198">
        <f>IF(N205="nulová",J205,0)</f>
        <v>0</v>
      </c>
      <c r="BJ205" s="17" t="s">
        <v>85</v>
      </c>
      <c r="BK205" s="198">
        <f>ROUND(I205*H205,2)</f>
        <v>0</v>
      </c>
      <c r="BL205" s="17" t="s">
        <v>188</v>
      </c>
      <c r="BM205" s="197" t="s">
        <v>631</v>
      </c>
    </row>
    <row r="206" spans="1:65" s="2" customFormat="1" ht="33" customHeight="1">
      <c r="A206" s="34"/>
      <c r="B206" s="35"/>
      <c r="C206" s="185" t="s">
        <v>344</v>
      </c>
      <c r="D206" s="185" t="s">
        <v>147</v>
      </c>
      <c r="E206" s="186" t="s">
        <v>632</v>
      </c>
      <c r="F206" s="187" t="s">
        <v>633</v>
      </c>
      <c r="G206" s="188" t="s">
        <v>159</v>
      </c>
      <c r="H206" s="189">
        <v>16</v>
      </c>
      <c r="I206" s="190"/>
      <c r="J206" s="191">
        <f>ROUND(I206*H206,2)</f>
        <v>0</v>
      </c>
      <c r="K206" s="192"/>
      <c r="L206" s="39"/>
      <c r="M206" s="193" t="s">
        <v>1</v>
      </c>
      <c r="N206" s="194" t="s">
        <v>42</v>
      </c>
      <c r="O206" s="71"/>
      <c r="P206" s="195">
        <f>O206*H206</f>
        <v>0</v>
      </c>
      <c r="Q206" s="195">
        <v>0</v>
      </c>
      <c r="R206" s="195">
        <f>Q206*H206</f>
        <v>0</v>
      </c>
      <c r="S206" s="195">
        <v>0</v>
      </c>
      <c r="T206" s="196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7" t="s">
        <v>188</v>
      </c>
      <c r="AT206" s="197" t="s">
        <v>147</v>
      </c>
      <c r="AU206" s="197" t="s">
        <v>87</v>
      </c>
      <c r="AY206" s="17" t="s">
        <v>146</v>
      </c>
      <c r="BE206" s="198">
        <f>IF(N206="základní",J206,0)</f>
        <v>0</v>
      </c>
      <c r="BF206" s="198">
        <f>IF(N206="snížená",J206,0)</f>
        <v>0</v>
      </c>
      <c r="BG206" s="198">
        <f>IF(N206="zákl. přenesená",J206,0)</f>
        <v>0</v>
      </c>
      <c r="BH206" s="198">
        <f>IF(N206="sníž. přenesená",J206,0)</f>
        <v>0</v>
      </c>
      <c r="BI206" s="198">
        <f>IF(N206="nulová",J206,0)</f>
        <v>0</v>
      </c>
      <c r="BJ206" s="17" t="s">
        <v>85</v>
      </c>
      <c r="BK206" s="198">
        <f>ROUND(I206*H206,2)</f>
        <v>0</v>
      </c>
      <c r="BL206" s="17" t="s">
        <v>188</v>
      </c>
      <c r="BM206" s="197" t="s">
        <v>634</v>
      </c>
    </row>
    <row r="207" spans="1:65" s="13" customFormat="1">
      <c r="B207" s="206"/>
      <c r="C207" s="207"/>
      <c r="D207" s="199" t="s">
        <v>176</v>
      </c>
      <c r="E207" s="208" t="s">
        <v>1</v>
      </c>
      <c r="F207" s="209" t="s">
        <v>635</v>
      </c>
      <c r="G207" s="207"/>
      <c r="H207" s="210">
        <v>10</v>
      </c>
      <c r="I207" s="211"/>
      <c r="J207" s="207"/>
      <c r="K207" s="207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176</v>
      </c>
      <c r="AU207" s="216" t="s">
        <v>87</v>
      </c>
      <c r="AV207" s="13" t="s">
        <v>87</v>
      </c>
      <c r="AW207" s="13" t="s">
        <v>34</v>
      </c>
      <c r="AX207" s="13" t="s">
        <v>77</v>
      </c>
      <c r="AY207" s="216" t="s">
        <v>146</v>
      </c>
    </row>
    <row r="208" spans="1:65" s="13" customFormat="1">
      <c r="B208" s="206"/>
      <c r="C208" s="207"/>
      <c r="D208" s="199" t="s">
        <v>176</v>
      </c>
      <c r="E208" s="208" t="s">
        <v>1</v>
      </c>
      <c r="F208" s="209" t="s">
        <v>636</v>
      </c>
      <c r="G208" s="207"/>
      <c r="H208" s="210">
        <v>6</v>
      </c>
      <c r="I208" s="211"/>
      <c r="J208" s="207"/>
      <c r="K208" s="207"/>
      <c r="L208" s="212"/>
      <c r="M208" s="213"/>
      <c r="N208" s="214"/>
      <c r="O208" s="214"/>
      <c r="P208" s="214"/>
      <c r="Q208" s="214"/>
      <c r="R208" s="214"/>
      <c r="S208" s="214"/>
      <c r="T208" s="215"/>
      <c r="AT208" s="216" t="s">
        <v>176</v>
      </c>
      <c r="AU208" s="216" t="s">
        <v>87</v>
      </c>
      <c r="AV208" s="13" t="s">
        <v>87</v>
      </c>
      <c r="AW208" s="13" t="s">
        <v>34</v>
      </c>
      <c r="AX208" s="13" t="s">
        <v>77</v>
      </c>
      <c r="AY208" s="216" t="s">
        <v>146</v>
      </c>
    </row>
    <row r="209" spans="1:65" s="14" customFormat="1">
      <c r="B209" s="228"/>
      <c r="C209" s="229"/>
      <c r="D209" s="199" t="s">
        <v>176</v>
      </c>
      <c r="E209" s="230" t="s">
        <v>1</v>
      </c>
      <c r="F209" s="231" t="s">
        <v>254</v>
      </c>
      <c r="G209" s="229"/>
      <c r="H209" s="232">
        <v>16</v>
      </c>
      <c r="I209" s="233"/>
      <c r="J209" s="229"/>
      <c r="K209" s="229"/>
      <c r="L209" s="234"/>
      <c r="M209" s="235"/>
      <c r="N209" s="236"/>
      <c r="O209" s="236"/>
      <c r="P209" s="236"/>
      <c r="Q209" s="236"/>
      <c r="R209" s="236"/>
      <c r="S209" s="236"/>
      <c r="T209" s="237"/>
      <c r="AT209" s="238" t="s">
        <v>176</v>
      </c>
      <c r="AU209" s="238" t="s">
        <v>87</v>
      </c>
      <c r="AV209" s="14" t="s">
        <v>145</v>
      </c>
      <c r="AW209" s="14" t="s">
        <v>34</v>
      </c>
      <c r="AX209" s="14" t="s">
        <v>85</v>
      </c>
      <c r="AY209" s="238" t="s">
        <v>146</v>
      </c>
    </row>
    <row r="210" spans="1:65" s="2" customFormat="1" ht="16.5" customHeight="1">
      <c r="A210" s="34"/>
      <c r="B210" s="35"/>
      <c r="C210" s="217" t="s">
        <v>349</v>
      </c>
      <c r="D210" s="217" t="s">
        <v>235</v>
      </c>
      <c r="E210" s="218" t="s">
        <v>637</v>
      </c>
      <c r="F210" s="219" t="s">
        <v>638</v>
      </c>
      <c r="G210" s="220" t="s">
        <v>159</v>
      </c>
      <c r="H210" s="221">
        <v>16</v>
      </c>
      <c r="I210" s="222"/>
      <c r="J210" s="223">
        <f>ROUND(I210*H210,2)</f>
        <v>0</v>
      </c>
      <c r="K210" s="224"/>
      <c r="L210" s="225"/>
      <c r="M210" s="226" t="s">
        <v>1</v>
      </c>
      <c r="N210" s="227" t="s">
        <v>42</v>
      </c>
      <c r="O210" s="71"/>
      <c r="P210" s="195">
        <f>O210*H210</f>
        <v>0</v>
      </c>
      <c r="Q210" s="195">
        <v>2.0000000000000001E-4</v>
      </c>
      <c r="R210" s="195">
        <f>Q210*H210</f>
        <v>3.2000000000000002E-3</v>
      </c>
      <c r="S210" s="195">
        <v>0</v>
      </c>
      <c r="T210" s="196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7" t="s">
        <v>238</v>
      </c>
      <c r="AT210" s="197" t="s">
        <v>235</v>
      </c>
      <c r="AU210" s="197" t="s">
        <v>87</v>
      </c>
      <c r="AY210" s="17" t="s">
        <v>146</v>
      </c>
      <c r="BE210" s="198">
        <f>IF(N210="základní",J210,0)</f>
        <v>0</v>
      </c>
      <c r="BF210" s="198">
        <f>IF(N210="snížená",J210,0)</f>
        <v>0</v>
      </c>
      <c r="BG210" s="198">
        <f>IF(N210="zákl. přenesená",J210,0)</f>
        <v>0</v>
      </c>
      <c r="BH210" s="198">
        <f>IF(N210="sníž. přenesená",J210,0)</f>
        <v>0</v>
      </c>
      <c r="BI210" s="198">
        <f>IF(N210="nulová",J210,0)</f>
        <v>0</v>
      </c>
      <c r="BJ210" s="17" t="s">
        <v>85</v>
      </c>
      <c r="BK210" s="198">
        <f>ROUND(I210*H210,2)</f>
        <v>0</v>
      </c>
      <c r="BL210" s="17" t="s">
        <v>188</v>
      </c>
      <c r="BM210" s="197" t="s">
        <v>639</v>
      </c>
    </row>
    <row r="211" spans="1:65" s="2" customFormat="1" ht="19.5">
      <c r="A211" s="34"/>
      <c r="B211" s="35"/>
      <c r="C211" s="36"/>
      <c r="D211" s="199" t="s">
        <v>151</v>
      </c>
      <c r="E211" s="36"/>
      <c r="F211" s="200" t="s">
        <v>589</v>
      </c>
      <c r="G211" s="36"/>
      <c r="H211" s="36"/>
      <c r="I211" s="201"/>
      <c r="J211" s="36"/>
      <c r="K211" s="36"/>
      <c r="L211" s="39"/>
      <c r="M211" s="202"/>
      <c r="N211" s="203"/>
      <c r="O211" s="71"/>
      <c r="P211" s="71"/>
      <c r="Q211" s="71"/>
      <c r="R211" s="71"/>
      <c r="S211" s="71"/>
      <c r="T211" s="72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151</v>
      </c>
      <c r="AU211" s="17" t="s">
        <v>87</v>
      </c>
    </row>
    <row r="212" spans="1:65" s="2" customFormat="1" ht="33" customHeight="1">
      <c r="A212" s="34"/>
      <c r="B212" s="35"/>
      <c r="C212" s="185" t="s">
        <v>354</v>
      </c>
      <c r="D212" s="185" t="s">
        <v>147</v>
      </c>
      <c r="E212" s="186" t="s">
        <v>640</v>
      </c>
      <c r="F212" s="187" t="s">
        <v>641</v>
      </c>
      <c r="G212" s="188" t="s">
        <v>249</v>
      </c>
      <c r="H212" s="189">
        <v>25.2</v>
      </c>
      <c r="I212" s="190"/>
      <c r="J212" s="191">
        <f>ROUND(I212*H212,2)</f>
        <v>0</v>
      </c>
      <c r="K212" s="192"/>
      <c r="L212" s="39"/>
      <c r="M212" s="193" t="s">
        <v>1</v>
      </c>
      <c r="N212" s="194" t="s">
        <v>42</v>
      </c>
      <c r="O212" s="71"/>
      <c r="P212" s="195">
        <f>O212*H212</f>
        <v>0</v>
      </c>
      <c r="Q212" s="195">
        <v>3.0239999999999998E-4</v>
      </c>
      <c r="R212" s="195">
        <f>Q212*H212</f>
        <v>7.6204799999999989E-3</v>
      </c>
      <c r="S212" s="195">
        <v>0</v>
      </c>
      <c r="T212" s="196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7" t="s">
        <v>188</v>
      </c>
      <c r="AT212" s="197" t="s">
        <v>147</v>
      </c>
      <c r="AU212" s="197" t="s">
        <v>87</v>
      </c>
      <c r="AY212" s="17" t="s">
        <v>146</v>
      </c>
      <c r="BE212" s="198">
        <f>IF(N212="základní",J212,0)</f>
        <v>0</v>
      </c>
      <c r="BF212" s="198">
        <f>IF(N212="snížená",J212,0)</f>
        <v>0</v>
      </c>
      <c r="BG212" s="198">
        <f>IF(N212="zákl. přenesená",J212,0)</f>
        <v>0</v>
      </c>
      <c r="BH212" s="198">
        <f>IF(N212="sníž. přenesená",J212,0)</f>
        <v>0</v>
      </c>
      <c r="BI212" s="198">
        <f>IF(N212="nulová",J212,0)</f>
        <v>0</v>
      </c>
      <c r="BJ212" s="17" t="s">
        <v>85</v>
      </c>
      <c r="BK212" s="198">
        <f>ROUND(I212*H212,2)</f>
        <v>0</v>
      </c>
      <c r="BL212" s="17" t="s">
        <v>188</v>
      </c>
      <c r="BM212" s="197" t="s">
        <v>642</v>
      </c>
    </row>
    <row r="213" spans="1:65" s="13" customFormat="1">
      <c r="B213" s="206"/>
      <c r="C213" s="207"/>
      <c r="D213" s="199" t="s">
        <v>176</v>
      </c>
      <c r="E213" s="208" t="s">
        <v>1</v>
      </c>
      <c r="F213" s="209" t="s">
        <v>643</v>
      </c>
      <c r="G213" s="207"/>
      <c r="H213" s="210">
        <v>25.2</v>
      </c>
      <c r="I213" s="211"/>
      <c r="J213" s="207"/>
      <c r="K213" s="207"/>
      <c r="L213" s="212"/>
      <c r="M213" s="213"/>
      <c r="N213" s="214"/>
      <c r="O213" s="214"/>
      <c r="P213" s="214"/>
      <c r="Q213" s="214"/>
      <c r="R213" s="214"/>
      <c r="S213" s="214"/>
      <c r="T213" s="215"/>
      <c r="AT213" s="216" t="s">
        <v>176</v>
      </c>
      <c r="AU213" s="216" t="s">
        <v>87</v>
      </c>
      <c r="AV213" s="13" t="s">
        <v>87</v>
      </c>
      <c r="AW213" s="13" t="s">
        <v>34</v>
      </c>
      <c r="AX213" s="13" t="s">
        <v>85</v>
      </c>
      <c r="AY213" s="216" t="s">
        <v>146</v>
      </c>
    </row>
    <row r="214" spans="1:65" s="2" customFormat="1" ht="33" customHeight="1">
      <c r="A214" s="34"/>
      <c r="B214" s="35"/>
      <c r="C214" s="185" t="s">
        <v>359</v>
      </c>
      <c r="D214" s="185" t="s">
        <v>147</v>
      </c>
      <c r="E214" s="186" t="s">
        <v>644</v>
      </c>
      <c r="F214" s="187" t="s">
        <v>645</v>
      </c>
      <c r="G214" s="188" t="s">
        <v>249</v>
      </c>
      <c r="H214" s="189">
        <v>33.200000000000003</v>
      </c>
      <c r="I214" s="190"/>
      <c r="J214" s="191">
        <f>ROUND(I214*H214,2)</f>
        <v>0</v>
      </c>
      <c r="K214" s="192"/>
      <c r="L214" s="39"/>
      <c r="M214" s="193" t="s">
        <v>1</v>
      </c>
      <c r="N214" s="194" t="s">
        <v>42</v>
      </c>
      <c r="O214" s="71"/>
      <c r="P214" s="195">
        <f>O214*H214</f>
        <v>0</v>
      </c>
      <c r="Q214" s="195">
        <v>6.0479999999999996E-4</v>
      </c>
      <c r="R214" s="195">
        <f>Q214*H214</f>
        <v>2.0079360000000001E-2</v>
      </c>
      <c r="S214" s="195">
        <v>0</v>
      </c>
      <c r="T214" s="196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7" t="s">
        <v>188</v>
      </c>
      <c r="AT214" s="197" t="s">
        <v>147</v>
      </c>
      <c r="AU214" s="197" t="s">
        <v>87</v>
      </c>
      <c r="AY214" s="17" t="s">
        <v>146</v>
      </c>
      <c r="BE214" s="198">
        <f>IF(N214="základní",J214,0)</f>
        <v>0</v>
      </c>
      <c r="BF214" s="198">
        <f>IF(N214="snížená",J214,0)</f>
        <v>0</v>
      </c>
      <c r="BG214" s="198">
        <f>IF(N214="zákl. přenesená",J214,0)</f>
        <v>0</v>
      </c>
      <c r="BH214" s="198">
        <f>IF(N214="sníž. přenesená",J214,0)</f>
        <v>0</v>
      </c>
      <c r="BI214" s="198">
        <f>IF(N214="nulová",J214,0)</f>
        <v>0</v>
      </c>
      <c r="BJ214" s="17" t="s">
        <v>85</v>
      </c>
      <c r="BK214" s="198">
        <f>ROUND(I214*H214,2)</f>
        <v>0</v>
      </c>
      <c r="BL214" s="17" t="s">
        <v>188</v>
      </c>
      <c r="BM214" s="197" t="s">
        <v>646</v>
      </c>
    </row>
    <row r="215" spans="1:65" s="13" customFormat="1">
      <c r="B215" s="206"/>
      <c r="C215" s="207"/>
      <c r="D215" s="199" t="s">
        <v>176</v>
      </c>
      <c r="E215" s="208" t="s">
        <v>1</v>
      </c>
      <c r="F215" s="209" t="s">
        <v>647</v>
      </c>
      <c r="G215" s="207"/>
      <c r="H215" s="210">
        <v>33.200000000000003</v>
      </c>
      <c r="I215" s="211"/>
      <c r="J215" s="207"/>
      <c r="K215" s="207"/>
      <c r="L215" s="212"/>
      <c r="M215" s="213"/>
      <c r="N215" s="214"/>
      <c r="O215" s="214"/>
      <c r="P215" s="214"/>
      <c r="Q215" s="214"/>
      <c r="R215" s="214"/>
      <c r="S215" s="214"/>
      <c r="T215" s="215"/>
      <c r="AT215" s="216" t="s">
        <v>176</v>
      </c>
      <c r="AU215" s="216" t="s">
        <v>87</v>
      </c>
      <c r="AV215" s="13" t="s">
        <v>87</v>
      </c>
      <c r="AW215" s="13" t="s">
        <v>34</v>
      </c>
      <c r="AX215" s="13" t="s">
        <v>85</v>
      </c>
      <c r="AY215" s="216" t="s">
        <v>146</v>
      </c>
    </row>
    <row r="216" spans="1:65" s="2" customFormat="1" ht="33" customHeight="1">
      <c r="A216" s="34"/>
      <c r="B216" s="35"/>
      <c r="C216" s="185" t="s">
        <v>365</v>
      </c>
      <c r="D216" s="185" t="s">
        <v>147</v>
      </c>
      <c r="E216" s="186" t="s">
        <v>648</v>
      </c>
      <c r="F216" s="187" t="s">
        <v>649</v>
      </c>
      <c r="G216" s="188" t="s">
        <v>249</v>
      </c>
      <c r="H216" s="189">
        <v>67.599999999999994</v>
      </c>
      <c r="I216" s="190"/>
      <c r="J216" s="191">
        <f>ROUND(I216*H216,2)</f>
        <v>0</v>
      </c>
      <c r="K216" s="192"/>
      <c r="L216" s="39"/>
      <c r="M216" s="193" t="s">
        <v>1</v>
      </c>
      <c r="N216" s="194" t="s">
        <v>42</v>
      </c>
      <c r="O216" s="71"/>
      <c r="P216" s="195">
        <f>O216*H216</f>
        <v>0</v>
      </c>
      <c r="Q216" s="195">
        <v>6.0479999999999996E-4</v>
      </c>
      <c r="R216" s="195">
        <f>Q216*H216</f>
        <v>4.0884479999999994E-2</v>
      </c>
      <c r="S216" s="195">
        <v>0</v>
      </c>
      <c r="T216" s="196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7" t="s">
        <v>188</v>
      </c>
      <c r="AT216" s="197" t="s">
        <v>147</v>
      </c>
      <c r="AU216" s="197" t="s">
        <v>87</v>
      </c>
      <c r="AY216" s="17" t="s">
        <v>146</v>
      </c>
      <c r="BE216" s="198">
        <f>IF(N216="základní",J216,0)</f>
        <v>0</v>
      </c>
      <c r="BF216" s="198">
        <f>IF(N216="snížená",J216,0)</f>
        <v>0</v>
      </c>
      <c r="BG216" s="198">
        <f>IF(N216="zákl. přenesená",J216,0)</f>
        <v>0</v>
      </c>
      <c r="BH216" s="198">
        <f>IF(N216="sníž. přenesená",J216,0)</f>
        <v>0</v>
      </c>
      <c r="BI216" s="198">
        <f>IF(N216="nulová",J216,0)</f>
        <v>0</v>
      </c>
      <c r="BJ216" s="17" t="s">
        <v>85</v>
      </c>
      <c r="BK216" s="198">
        <f>ROUND(I216*H216,2)</f>
        <v>0</v>
      </c>
      <c r="BL216" s="17" t="s">
        <v>188</v>
      </c>
      <c r="BM216" s="197" t="s">
        <v>650</v>
      </c>
    </row>
    <row r="217" spans="1:65" s="13" customFormat="1">
      <c r="B217" s="206"/>
      <c r="C217" s="207"/>
      <c r="D217" s="199" t="s">
        <v>176</v>
      </c>
      <c r="E217" s="208" t="s">
        <v>1</v>
      </c>
      <c r="F217" s="209" t="s">
        <v>651</v>
      </c>
      <c r="G217" s="207"/>
      <c r="H217" s="210">
        <v>42.4</v>
      </c>
      <c r="I217" s="211"/>
      <c r="J217" s="207"/>
      <c r="K217" s="207"/>
      <c r="L217" s="212"/>
      <c r="M217" s="213"/>
      <c r="N217" s="214"/>
      <c r="O217" s="214"/>
      <c r="P217" s="214"/>
      <c r="Q217" s="214"/>
      <c r="R217" s="214"/>
      <c r="S217" s="214"/>
      <c r="T217" s="215"/>
      <c r="AT217" s="216" t="s">
        <v>176</v>
      </c>
      <c r="AU217" s="216" t="s">
        <v>87</v>
      </c>
      <c r="AV217" s="13" t="s">
        <v>87</v>
      </c>
      <c r="AW217" s="13" t="s">
        <v>34</v>
      </c>
      <c r="AX217" s="13" t="s">
        <v>77</v>
      </c>
      <c r="AY217" s="216" t="s">
        <v>146</v>
      </c>
    </row>
    <row r="218" spans="1:65" s="13" customFormat="1">
      <c r="B218" s="206"/>
      <c r="C218" s="207"/>
      <c r="D218" s="199" t="s">
        <v>176</v>
      </c>
      <c r="E218" s="208" t="s">
        <v>1</v>
      </c>
      <c r="F218" s="209" t="s">
        <v>652</v>
      </c>
      <c r="G218" s="207"/>
      <c r="H218" s="210">
        <v>25.2</v>
      </c>
      <c r="I218" s="211"/>
      <c r="J218" s="207"/>
      <c r="K218" s="207"/>
      <c r="L218" s="212"/>
      <c r="M218" s="213"/>
      <c r="N218" s="214"/>
      <c r="O218" s="214"/>
      <c r="P218" s="214"/>
      <c r="Q218" s="214"/>
      <c r="R218" s="214"/>
      <c r="S218" s="214"/>
      <c r="T218" s="215"/>
      <c r="AT218" s="216" t="s">
        <v>176</v>
      </c>
      <c r="AU218" s="216" t="s">
        <v>87</v>
      </c>
      <c r="AV218" s="13" t="s">
        <v>87</v>
      </c>
      <c r="AW218" s="13" t="s">
        <v>34</v>
      </c>
      <c r="AX218" s="13" t="s">
        <v>77</v>
      </c>
      <c r="AY218" s="216" t="s">
        <v>146</v>
      </c>
    </row>
    <row r="219" spans="1:65" s="14" customFormat="1">
      <c r="B219" s="228"/>
      <c r="C219" s="229"/>
      <c r="D219" s="199" t="s">
        <v>176</v>
      </c>
      <c r="E219" s="230" t="s">
        <v>1</v>
      </c>
      <c r="F219" s="231" t="s">
        <v>254</v>
      </c>
      <c r="G219" s="229"/>
      <c r="H219" s="232">
        <v>67.599999999999994</v>
      </c>
      <c r="I219" s="233"/>
      <c r="J219" s="229"/>
      <c r="K219" s="229"/>
      <c r="L219" s="234"/>
      <c r="M219" s="235"/>
      <c r="N219" s="236"/>
      <c r="O219" s="236"/>
      <c r="P219" s="236"/>
      <c r="Q219" s="236"/>
      <c r="R219" s="236"/>
      <c r="S219" s="236"/>
      <c r="T219" s="237"/>
      <c r="AT219" s="238" t="s">
        <v>176</v>
      </c>
      <c r="AU219" s="238" t="s">
        <v>87</v>
      </c>
      <c r="AV219" s="14" t="s">
        <v>145</v>
      </c>
      <c r="AW219" s="14" t="s">
        <v>34</v>
      </c>
      <c r="AX219" s="14" t="s">
        <v>85</v>
      </c>
      <c r="AY219" s="238" t="s">
        <v>146</v>
      </c>
    </row>
    <row r="220" spans="1:65" s="2" customFormat="1" ht="33" customHeight="1">
      <c r="A220" s="34"/>
      <c r="B220" s="35"/>
      <c r="C220" s="185" t="s">
        <v>369</v>
      </c>
      <c r="D220" s="185" t="s">
        <v>147</v>
      </c>
      <c r="E220" s="186" t="s">
        <v>653</v>
      </c>
      <c r="F220" s="187" t="s">
        <v>654</v>
      </c>
      <c r="G220" s="188" t="s">
        <v>249</v>
      </c>
      <c r="H220" s="189">
        <v>33.200000000000003</v>
      </c>
      <c r="I220" s="190"/>
      <c r="J220" s="191">
        <f>ROUND(I220*H220,2)</f>
        <v>0</v>
      </c>
      <c r="K220" s="192"/>
      <c r="L220" s="39"/>
      <c r="M220" s="193" t="s">
        <v>1</v>
      </c>
      <c r="N220" s="194" t="s">
        <v>42</v>
      </c>
      <c r="O220" s="71"/>
      <c r="P220" s="195">
        <f>O220*H220</f>
        <v>0</v>
      </c>
      <c r="Q220" s="195">
        <v>4.3199999999999998E-4</v>
      </c>
      <c r="R220" s="195">
        <f>Q220*H220</f>
        <v>1.43424E-2</v>
      </c>
      <c r="S220" s="195">
        <v>0</v>
      </c>
      <c r="T220" s="196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7" t="s">
        <v>188</v>
      </c>
      <c r="AT220" s="197" t="s">
        <v>147</v>
      </c>
      <c r="AU220" s="197" t="s">
        <v>87</v>
      </c>
      <c r="AY220" s="17" t="s">
        <v>146</v>
      </c>
      <c r="BE220" s="198">
        <f>IF(N220="základní",J220,0)</f>
        <v>0</v>
      </c>
      <c r="BF220" s="198">
        <f>IF(N220="snížená",J220,0)</f>
        <v>0</v>
      </c>
      <c r="BG220" s="198">
        <f>IF(N220="zákl. přenesená",J220,0)</f>
        <v>0</v>
      </c>
      <c r="BH220" s="198">
        <f>IF(N220="sníž. přenesená",J220,0)</f>
        <v>0</v>
      </c>
      <c r="BI220" s="198">
        <f>IF(N220="nulová",J220,0)</f>
        <v>0</v>
      </c>
      <c r="BJ220" s="17" t="s">
        <v>85</v>
      </c>
      <c r="BK220" s="198">
        <f>ROUND(I220*H220,2)</f>
        <v>0</v>
      </c>
      <c r="BL220" s="17" t="s">
        <v>188</v>
      </c>
      <c r="BM220" s="197" t="s">
        <v>655</v>
      </c>
    </row>
    <row r="221" spans="1:65" s="13" customFormat="1">
      <c r="B221" s="206"/>
      <c r="C221" s="207"/>
      <c r="D221" s="199" t="s">
        <v>176</v>
      </c>
      <c r="E221" s="208" t="s">
        <v>1</v>
      </c>
      <c r="F221" s="209" t="s">
        <v>656</v>
      </c>
      <c r="G221" s="207"/>
      <c r="H221" s="210">
        <v>33.200000000000003</v>
      </c>
      <c r="I221" s="211"/>
      <c r="J221" s="207"/>
      <c r="K221" s="207"/>
      <c r="L221" s="212"/>
      <c r="M221" s="213"/>
      <c r="N221" s="214"/>
      <c r="O221" s="214"/>
      <c r="P221" s="214"/>
      <c r="Q221" s="214"/>
      <c r="R221" s="214"/>
      <c r="S221" s="214"/>
      <c r="T221" s="215"/>
      <c r="AT221" s="216" t="s">
        <v>176</v>
      </c>
      <c r="AU221" s="216" t="s">
        <v>87</v>
      </c>
      <c r="AV221" s="13" t="s">
        <v>87</v>
      </c>
      <c r="AW221" s="13" t="s">
        <v>34</v>
      </c>
      <c r="AX221" s="13" t="s">
        <v>85</v>
      </c>
      <c r="AY221" s="216" t="s">
        <v>146</v>
      </c>
    </row>
    <row r="222" spans="1:65" s="2" customFormat="1" ht="33" customHeight="1">
      <c r="A222" s="34"/>
      <c r="B222" s="35"/>
      <c r="C222" s="185" t="s">
        <v>375</v>
      </c>
      <c r="D222" s="185" t="s">
        <v>147</v>
      </c>
      <c r="E222" s="186" t="s">
        <v>657</v>
      </c>
      <c r="F222" s="187" t="s">
        <v>658</v>
      </c>
      <c r="G222" s="188" t="s">
        <v>249</v>
      </c>
      <c r="H222" s="189">
        <v>42.4</v>
      </c>
      <c r="I222" s="190"/>
      <c r="J222" s="191">
        <f>ROUND(I222*H222,2)</f>
        <v>0</v>
      </c>
      <c r="K222" s="192"/>
      <c r="L222" s="39"/>
      <c r="M222" s="193" t="s">
        <v>1</v>
      </c>
      <c r="N222" s="194" t="s">
        <v>42</v>
      </c>
      <c r="O222" s="71"/>
      <c r="P222" s="195">
        <f>O222*H222</f>
        <v>0</v>
      </c>
      <c r="Q222" s="195">
        <v>1.5E-3</v>
      </c>
      <c r="R222" s="195">
        <f>Q222*H222</f>
        <v>6.3600000000000004E-2</v>
      </c>
      <c r="S222" s="195">
        <v>0</v>
      </c>
      <c r="T222" s="196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7" t="s">
        <v>188</v>
      </c>
      <c r="AT222" s="197" t="s">
        <v>147</v>
      </c>
      <c r="AU222" s="197" t="s">
        <v>87</v>
      </c>
      <c r="AY222" s="17" t="s">
        <v>146</v>
      </c>
      <c r="BE222" s="198">
        <f>IF(N222="základní",J222,0)</f>
        <v>0</v>
      </c>
      <c r="BF222" s="198">
        <f>IF(N222="snížená",J222,0)</f>
        <v>0</v>
      </c>
      <c r="BG222" s="198">
        <f>IF(N222="zákl. přenesená",J222,0)</f>
        <v>0</v>
      </c>
      <c r="BH222" s="198">
        <f>IF(N222="sníž. přenesená",J222,0)</f>
        <v>0</v>
      </c>
      <c r="BI222" s="198">
        <f>IF(N222="nulová",J222,0)</f>
        <v>0</v>
      </c>
      <c r="BJ222" s="17" t="s">
        <v>85</v>
      </c>
      <c r="BK222" s="198">
        <f>ROUND(I222*H222,2)</f>
        <v>0</v>
      </c>
      <c r="BL222" s="17" t="s">
        <v>188</v>
      </c>
      <c r="BM222" s="197" t="s">
        <v>659</v>
      </c>
    </row>
    <row r="223" spans="1:65" s="13" customFormat="1">
      <c r="B223" s="206"/>
      <c r="C223" s="207"/>
      <c r="D223" s="199" t="s">
        <v>176</v>
      </c>
      <c r="E223" s="208" t="s">
        <v>1</v>
      </c>
      <c r="F223" s="209" t="s">
        <v>660</v>
      </c>
      <c r="G223" s="207"/>
      <c r="H223" s="210">
        <v>42.4</v>
      </c>
      <c r="I223" s="211"/>
      <c r="J223" s="207"/>
      <c r="K223" s="207"/>
      <c r="L223" s="212"/>
      <c r="M223" s="213"/>
      <c r="N223" s="214"/>
      <c r="O223" s="214"/>
      <c r="P223" s="214"/>
      <c r="Q223" s="214"/>
      <c r="R223" s="214"/>
      <c r="S223" s="214"/>
      <c r="T223" s="215"/>
      <c r="AT223" s="216" t="s">
        <v>176</v>
      </c>
      <c r="AU223" s="216" t="s">
        <v>87</v>
      </c>
      <c r="AV223" s="13" t="s">
        <v>87</v>
      </c>
      <c r="AW223" s="13" t="s">
        <v>34</v>
      </c>
      <c r="AX223" s="13" t="s">
        <v>85</v>
      </c>
      <c r="AY223" s="216" t="s">
        <v>146</v>
      </c>
    </row>
    <row r="224" spans="1:65" s="2" customFormat="1" ht="33" customHeight="1">
      <c r="A224" s="34"/>
      <c r="B224" s="35"/>
      <c r="C224" s="185" t="s">
        <v>379</v>
      </c>
      <c r="D224" s="185" t="s">
        <v>147</v>
      </c>
      <c r="E224" s="186" t="s">
        <v>661</v>
      </c>
      <c r="F224" s="187" t="s">
        <v>662</v>
      </c>
      <c r="G224" s="188" t="s">
        <v>249</v>
      </c>
      <c r="H224" s="189">
        <v>25.2</v>
      </c>
      <c r="I224" s="190"/>
      <c r="J224" s="191">
        <f>ROUND(I224*H224,2)</f>
        <v>0</v>
      </c>
      <c r="K224" s="192"/>
      <c r="L224" s="39"/>
      <c r="M224" s="193" t="s">
        <v>1</v>
      </c>
      <c r="N224" s="194" t="s">
        <v>42</v>
      </c>
      <c r="O224" s="71"/>
      <c r="P224" s="195">
        <f>O224*H224</f>
        <v>0</v>
      </c>
      <c r="Q224" s="195">
        <v>1.6199999999999999E-3</v>
      </c>
      <c r="R224" s="195">
        <f>Q224*H224</f>
        <v>4.0823999999999999E-2</v>
      </c>
      <c r="S224" s="195">
        <v>0</v>
      </c>
      <c r="T224" s="196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7" t="s">
        <v>188</v>
      </c>
      <c r="AT224" s="197" t="s">
        <v>147</v>
      </c>
      <c r="AU224" s="197" t="s">
        <v>87</v>
      </c>
      <c r="AY224" s="17" t="s">
        <v>146</v>
      </c>
      <c r="BE224" s="198">
        <f>IF(N224="základní",J224,0)</f>
        <v>0</v>
      </c>
      <c r="BF224" s="198">
        <f>IF(N224="snížená",J224,0)</f>
        <v>0</v>
      </c>
      <c r="BG224" s="198">
        <f>IF(N224="zákl. přenesená",J224,0)</f>
        <v>0</v>
      </c>
      <c r="BH224" s="198">
        <f>IF(N224="sníž. přenesená",J224,0)</f>
        <v>0</v>
      </c>
      <c r="BI224" s="198">
        <f>IF(N224="nulová",J224,0)</f>
        <v>0</v>
      </c>
      <c r="BJ224" s="17" t="s">
        <v>85</v>
      </c>
      <c r="BK224" s="198">
        <f>ROUND(I224*H224,2)</f>
        <v>0</v>
      </c>
      <c r="BL224" s="17" t="s">
        <v>188</v>
      </c>
      <c r="BM224" s="197" t="s">
        <v>663</v>
      </c>
    </row>
    <row r="225" spans="1:65" s="13" customFormat="1">
      <c r="B225" s="206"/>
      <c r="C225" s="207"/>
      <c r="D225" s="199" t="s">
        <v>176</v>
      </c>
      <c r="E225" s="208" t="s">
        <v>1</v>
      </c>
      <c r="F225" s="209" t="s">
        <v>664</v>
      </c>
      <c r="G225" s="207"/>
      <c r="H225" s="210">
        <v>25.2</v>
      </c>
      <c r="I225" s="211"/>
      <c r="J225" s="207"/>
      <c r="K225" s="207"/>
      <c r="L225" s="212"/>
      <c r="M225" s="213"/>
      <c r="N225" s="214"/>
      <c r="O225" s="214"/>
      <c r="P225" s="214"/>
      <c r="Q225" s="214"/>
      <c r="R225" s="214"/>
      <c r="S225" s="214"/>
      <c r="T225" s="215"/>
      <c r="AT225" s="216" t="s">
        <v>176</v>
      </c>
      <c r="AU225" s="216" t="s">
        <v>87</v>
      </c>
      <c r="AV225" s="13" t="s">
        <v>87</v>
      </c>
      <c r="AW225" s="13" t="s">
        <v>34</v>
      </c>
      <c r="AX225" s="13" t="s">
        <v>85</v>
      </c>
      <c r="AY225" s="216" t="s">
        <v>146</v>
      </c>
    </row>
    <row r="226" spans="1:65" s="2" customFormat="1" ht="21.75" customHeight="1">
      <c r="A226" s="34"/>
      <c r="B226" s="35"/>
      <c r="C226" s="185" t="s">
        <v>388</v>
      </c>
      <c r="D226" s="185" t="s">
        <v>147</v>
      </c>
      <c r="E226" s="186" t="s">
        <v>665</v>
      </c>
      <c r="F226" s="187" t="s">
        <v>666</v>
      </c>
      <c r="G226" s="188" t="s">
        <v>324</v>
      </c>
      <c r="H226" s="250"/>
      <c r="I226" s="190"/>
      <c r="J226" s="191">
        <f>ROUND(I226*H226,2)</f>
        <v>0</v>
      </c>
      <c r="K226" s="192"/>
      <c r="L226" s="39"/>
      <c r="M226" s="193" t="s">
        <v>1</v>
      </c>
      <c r="N226" s="194" t="s">
        <v>42</v>
      </c>
      <c r="O226" s="71"/>
      <c r="P226" s="195">
        <f>O226*H226</f>
        <v>0</v>
      </c>
      <c r="Q226" s="195">
        <v>0</v>
      </c>
      <c r="R226" s="195">
        <f>Q226*H226</f>
        <v>0</v>
      </c>
      <c r="S226" s="195">
        <v>0</v>
      </c>
      <c r="T226" s="196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7" t="s">
        <v>188</v>
      </c>
      <c r="AT226" s="197" t="s">
        <v>147</v>
      </c>
      <c r="AU226" s="197" t="s">
        <v>87</v>
      </c>
      <c r="AY226" s="17" t="s">
        <v>146</v>
      </c>
      <c r="BE226" s="198">
        <f>IF(N226="základní",J226,0)</f>
        <v>0</v>
      </c>
      <c r="BF226" s="198">
        <f>IF(N226="snížená",J226,0)</f>
        <v>0</v>
      </c>
      <c r="BG226" s="198">
        <f>IF(N226="zákl. přenesená",J226,0)</f>
        <v>0</v>
      </c>
      <c r="BH226" s="198">
        <f>IF(N226="sníž. přenesená",J226,0)</f>
        <v>0</v>
      </c>
      <c r="BI226" s="198">
        <f>IF(N226="nulová",J226,0)</f>
        <v>0</v>
      </c>
      <c r="BJ226" s="17" t="s">
        <v>85</v>
      </c>
      <c r="BK226" s="198">
        <f>ROUND(I226*H226,2)</f>
        <v>0</v>
      </c>
      <c r="BL226" s="17" t="s">
        <v>188</v>
      </c>
      <c r="BM226" s="197" t="s">
        <v>667</v>
      </c>
    </row>
    <row r="227" spans="1:65" s="12" customFormat="1" ht="22.9" customHeight="1">
      <c r="B227" s="171"/>
      <c r="C227" s="172"/>
      <c r="D227" s="173" t="s">
        <v>76</v>
      </c>
      <c r="E227" s="204" t="s">
        <v>244</v>
      </c>
      <c r="F227" s="204" t="s">
        <v>245</v>
      </c>
      <c r="G227" s="172"/>
      <c r="H227" s="172"/>
      <c r="I227" s="175"/>
      <c r="J227" s="205">
        <f>BK227</f>
        <v>0</v>
      </c>
      <c r="K227" s="172"/>
      <c r="L227" s="177"/>
      <c r="M227" s="178"/>
      <c r="N227" s="179"/>
      <c r="O227" s="179"/>
      <c r="P227" s="180">
        <f>SUM(P228:P255)</f>
        <v>0</v>
      </c>
      <c r="Q227" s="179"/>
      <c r="R227" s="180">
        <f>SUM(R228:R255)</f>
        <v>4.7121121400000003</v>
      </c>
      <c r="S227" s="179"/>
      <c r="T227" s="181">
        <f>SUM(T228:T255)</f>
        <v>4.9227999999999996</v>
      </c>
      <c r="AR227" s="182" t="s">
        <v>87</v>
      </c>
      <c r="AT227" s="183" t="s">
        <v>76</v>
      </c>
      <c r="AU227" s="183" t="s">
        <v>85</v>
      </c>
      <c r="AY227" s="182" t="s">
        <v>146</v>
      </c>
      <c r="BK227" s="184">
        <f>SUM(BK228:BK255)</f>
        <v>0</v>
      </c>
    </row>
    <row r="228" spans="1:65" s="2" customFormat="1" ht="21.75" customHeight="1">
      <c r="A228" s="34"/>
      <c r="B228" s="35"/>
      <c r="C228" s="185" t="s">
        <v>392</v>
      </c>
      <c r="D228" s="185" t="s">
        <v>147</v>
      </c>
      <c r="E228" s="186" t="s">
        <v>668</v>
      </c>
      <c r="F228" s="187" t="s">
        <v>669</v>
      </c>
      <c r="G228" s="188" t="s">
        <v>249</v>
      </c>
      <c r="H228" s="189">
        <v>110</v>
      </c>
      <c r="I228" s="190"/>
      <c r="J228" s="191">
        <f>ROUND(I228*H228,2)</f>
        <v>0</v>
      </c>
      <c r="K228" s="192"/>
      <c r="L228" s="39"/>
      <c r="M228" s="193" t="s">
        <v>1</v>
      </c>
      <c r="N228" s="194" t="s">
        <v>42</v>
      </c>
      <c r="O228" s="71"/>
      <c r="P228" s="195">
        <f>O228*H228</f>
        <v>0</v>
      </c>
      <c r="Q228" s="195">
        <v>1.363E-2</v>
      </c>
      <c r="R228" s="195">
        <f>Q228*H228</f>
        <v>1.4993000000000001</v>
      </c>
      <c r="S228" s="195">
        <v>1.4E-2</v>
      </c>
      <c r="T228" s="196">
        <f>S228*H228</f>
        <v>1.54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7" t="s">
        <v>188</v>
      </c>
      <c r="AT228" s="197" t="s">
        <v>147</v>
      </c>
      <c r="AU228" s="197" t="s">
        <v>87</v>
      </c>
      <c r="AY228" s="17" t="s">
        <v>146</v>
      </c>
      <c r="BE228" s="198">
        <f>IF(N228="základní",J228,0)</f>
        <v>0</v>
      </c>
      <c r="BF228" s="198">
        <f>IF(N228="snížená",J228,0)</f>
        <v>0</v>
      </c>
      <c r="BG228" s="198">
        <f>IF(N228="zákl. přenesená",J228,0)</f>
        <v>0</v>
      </c>
      <c r="BH228" s="198">
        <f>IF(N228="sníž. přenesená",J228,0)</f>
        <v>0</v>
      </c>
      <c r="BI228" s="198">
        <f>IF(N228="nulová",J228,0)</f>
        <v>0</v>
      </c>
      <c r="BJ228" s="17" t="s">
        <v>85</v>
      </c>
      <c r="BK228" s="198">
        <f>ROUND(I228*H228,2)</f>
        <v>0</v>
      </c>
      <c r="BL228" s="17" t="s">
        <v>188</v>
      </c>
      <c r="BM228" s="197" t="s">
        <v>670</v>
      </c>
    </row>
    <row r="229" spans="1:65" s="2" customFormat="1" ht="58.5">
      <c r="A229" s="34"/>
      <c r="B229" s="35"/>
      <c r="C229" s="36"/>
      <c r="D229" s="199" t="s">
        <v>151</v>
      </c>
      <c r="E229" s="36"/>
      <c r="F229" s="200" t="s">
        <v>671</v>
      </c>
      <c r="G229" s="36"/>
      <c r="H229" s="36"/>
      <c r="I229" s="201"/>
      <c r="J229" s="36"/>
      <c r="K229" s="36"/>
      <c r="L229" s="39"/>
      <c r="M229" s="202"/>
      <c r="N229" s="203"/>
      <c r="O229" s="71"/>
      <c r="P229" s="71"/>
      <c r="Q229" s="71"/>
      <c r="R229" s="71"/>
      <c r="S229" s="71"/>
      <c r="T229" s="72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151</v>
      </c>
      <c r="AU229" s="17" t="s">
        <v>87</v>
      </c>
    </row>
    <row r="230" spans="1:65" s="13" customFormat="1">
      <c r="B230" s="206"/>
      <c r="C230" s="207"/>
      <c r="D230" s="199" t="s">
        <v>176</v>
      </c>
      <c r="E230" s="208" t="s">
        <v>1</v>
      </c>
      <c r="F230" s="209" t="s">
        <v>672</v>
      </c>
      <c r="G230" s="207"/>
      <c r="H230" s="210">
        <v>110</v>
      </c>
      <c r="I230" s="211"/>
      <c r="J230" s="207"/>
      <c r="K230" s="207"/>
      <c r="L230" s="212"/>
      <c r="M230" s="213"/>
      <c r="N230" s="214"/>
      <c r="O230" s="214"/>
      <c r="P230" s="214"/>
      <c r="Q230" s="214"/>
      <c r="R230" s="214"/>
      <c r="S230" s="214"/>
      <c r="T230" s="215"/>
      <c r="AT230" s="216" t="s">
        <v>176</v>
      </c>
      <c r="AU230" s="216" t="s">
        <v>87</v>
      </c>
      <c r="AV230" s="13" t="s">
        <v>87</v>
      </c>
      <c r="AW230" s="13" t="s">
        <v>34</v>
      </c>
      <c r="AX230" s="13" t="s">
        <v>77</v>
      </c>
      <c r="AY230" s="216" t="s">
        <v>146</v>
      </c>
    </row>
    <row r="231" spans="1:65" s="14" customFormat="1">
      <c r="B231" s="228"/>
      <c r="C231" s="229"/>
      <c r="D231" s="199" t="s">
        <v>176</v>
      </c>
      <c r="E231" s="230" t="s">
        <v>1</v>
      </c>
      <c r="F231" s="231" t="s">
        <v>254</v>
      </c>
      <c r="G231" s="229"/>
      <c r="H231" s="232">
        <v>110</v>
      </c>
      <c r="I231" s="233"/>
      <c r="J231" s="229"/>
      <c r="K231" s="229"/>
      <c r="L231" s="234"/>
      <c r="M231" s="235"/>
      <c r="N231" s="236"/>
      <c r="O231" s="236"/>
      <c r="P231" s="236"/>
      <c r="Q231" s="236"/>
      <c r="R231" s="236"/>
      <c r="S231" s="236"/>
      <c r="T231" s="237"/>
      <c r="AT231" s="238" t="s">
        <v>176</v>
      </c>
      <c r="AU231" s="238" t="s">
        <v>87</v>
      </c>
      <c r="AV231" s="14" t="s">
        <v>145</v>
      </c>
      <c r="AW231" s="14" t="s">
        <v>34</v>
      </c>
      <c r="AX231" s="14" t="s">
        <v>85</v>
      </c>
      <c r="AY231" s="238" t="s">
        <v>146</v>
      </c>
    </row>
    <row r="232" spans="1:65" s="2" customFormat="1" ht="21.75" customHeight="1">
      <c r="A232" s="34"/>
      <c r="B232" s="35"/>
      <c r="C232" s="185" t="s">
        <v>398</v>
      </c>
      <c r="D232" s="185" t="s">
        <v>147</v>
      </c>
      <c r="E232" s="186" t="s">
        <v>291</v>
      </c>
      <c r="F232" s="187" t="s">
        <v>292</v>
      </c>
      <c r="G232" s="188" t="s">
        <v>181</v>
      </c>
      <c r="H232" s="189">
        <v>127.2</v>
      </c>
      <c r="I232" s="190"/>
      <c r="J232" s="191">
        <f>ROUND(I232*H232,2)</f>
        <v>0</v>
      </c>
      <c r="K232" s="192"/>
      <c r="L232" s="39"/>
      <c r="M232" s="193" t="s">
        <v>1</v>
      </c>
      <c r="N232" s="194" t="s">
        <v>42</v>
      </c>
      <c r="O232" s="71"/>
      <c r="P232" s="195">
        <f>O232*H232</f>
        <v>0</v>
      </c>
      <c r="Q232" s="195">
        <v>0</v>
      </c>
      <c r="R232" s="195">
        <f>Q232*H232</f>
        <v>0</v>
      </c>
      <c r="S232" s="195">
        <v>7.0000000000000001E-3</v>
      </c>
      <c r="T232" s="196">
        <f>S232*H232</f>
        <v>0.89040000000000008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7" t="s">
        <v>188</v>
      </c>
      <c r="AT232" s="197" t="s">
        <v>147</v>
      </c>
      <c r="AU232" s="197" t="s">
        <v>87</v>
      </c>
      <c r="AY232" s="17" t="s">
        <v>146</v>
      </c>
      <c r="BE232" s="198">
        <f>IF(N232="základní",J232,0)</f>
        <v>0</v>
      </c>
      <c r="BF232" s="198">
        <f>IF(N232="snížená",J232,0)</f>
        <v>0</v>
      </c>
      <c r="BG232" s="198">
        <f>IF(N232="zákl. přenesená",J232,0)</f>
        <v>0</v>
      </c>
      <c r="BH232" s="198">
        <f>IF(N232="sníž. přenesená",J232,0)</f>
        <v>0</v>
      </c>
      <c r="BI232" s="198">
        <f>IF(N232="nulová",J232,0)</f>
        <v>0</v>
      </c>
      <c r="BJ232" s="17" t="s">
        <v>85</v>
      </c>
      <c r="BK232" s="198">
        <f>ROUND(I232*H232,2)</f>
        <v>0</v>
      </c>
      <c r="BL232" s="17" t="s">
        <v>188</v>
      </c>
      <c r="BM232" s="197" t="s">
        <v>293</v>
      </c>
    </row>
    <row r="233" spans="1:65" s="2" customFormat="1" ht="16.5" customHeight="1">
      <c r="A233" s="34"/>
      <c r="B233" s="35"/>
      <c r="C233" s="185" t="s">
        <v>402</v>
      </c>
      <c r="D233" s="185" t="s">
        <v>147</v>
      </c>
      <c r="E233" s="186" t="s">
        <v>673</v>
      </c>
      <c r="F233" s="187" t="s">
        <v>674</v>
      </c>
      <c r="G233" s="188" t="s">
        <v>181</v>
      </c>
      <c r="H233" s="189">
        <v>127.2</v>
      </c>
      <c r="I233" s="190"/>
      <c r="J233" s="191">
        <f>ROUND(I233*H233,2)</f>
        <v>0</v>
      </c>
      <c r="K233" s="192"/>
      <c r="L233" s="39"/>
      <c r="M233" s="193" t="s">
        <v>1</v>
      </c>
      <c r="N233" s="194" t="s">
        <v>42</v>
      </c>
      <c r="O233" s="71"/>
      <c r="P233" s="195">
        <f>O233*H233</f>
        <v>0</v>
      </c>
      <c r="Q233" s="195">
        <v>0</v>
      </c>
      <c r="R233" s="195">
        <f>Q233*H233</f>
        <v>0</v>
      </c>
      <c r="S233" s="195">
        <v>1.4999999999999999E-2</v>
      </c>
      <c r="T233" s="196">
        <f>S233*H233</f>
        <v>1.9079999999999999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7" t="s">
        <v>188</v>
      </c>
      <c r="AT233" s="197" t="s">
        <v>147</v>
      </c>
      <c r="AU233" s="197" t="s">
        <v>87</v>
      </c>
      <c r="AY233" s="17" t="s">
        <v>146</v>
      </c>
      <c r="BE233" s="198">
        <f>IF(N233="základní",J233,0)</f>
        <v>0</v>
      </c>
      <c r="BF233" s="198">
        <f>IF(N233="snížená",J233,0)</f>
        <v>0</v>
      </c>
      <c r="BG233" s="198">
        <f>IF(N233="zákl. přenesená",J233,0)</f>
        <v>0</v>
      </c>
      <c r="BH233" s="198">
        <f>IF(N233="sníž. přenesená",J233,0)</f>
        <v>0</v>
      </c>
      <c r="BI233" s="198">
        <f>IF(N233="nulová",J233,0)</f>
        <v>0</v>
      </c>
      <c r="BJ233" s="17" t="s">
        <v>85</v>
      </c>
      <c r="BK233" s="198">
        <f>ROUND(I233*H233,2)</f>
        <v>0</v>
      </c>
      <c r="BL233" s="17" t="s">
        <v>188</v>
      </c>
      <c r="BM233" s="197" t="s">
        <v>675</v>
      </c>
    </row>
    <row r="234" spans="1:65" s="13" customFormat="1">
      <c r="B234" s="206"/>
      <c r="C234" s="207"/>
      <c r="D234" s="199" t="s">
        <v>176</v>
      </c>
      <c r="E234" s="208" t="s">
        <v>1</v>
      </c>
      <c r="F234" s="209" t="s">
        <v>560</v>
      </c>
      <c r="G234" s="207"/>
      <c r="H234" s="210">
        <v>127.2</v>
      </c>
      <c r="I234" s="211"/>
      <c r="J234" s="207"/>
      <c r="K234" s="207"/>
      <c r="L234" s="212"/>
      <c r="M234" s="213"/>
      <c r="N234" s="214"/>
      <c r="O234" s="214"/>
      <c r="P234" s="214"/>
      <c r="Q234" s="214"/>
      <c r="R234" s="214"/>
      <c r="S234" s="214"/>
      <c r="T234" s="215"/>
      <c r="AT234" s="216" t="s">
        <v>176</v>
      </c>
      <c r="AU234" s="216" t="s">
        <v>87</v>
      </c>
      <c r="AV234" s="13" t="s">
        <v>87</v>
      </c>
      <c r="AW234" s="13" t="s">
        <v>34</v>
      </c>
      <c r="AX234" s="13" t="s">
        <v>85</v>
      </c>
      <c r="AY234" s="216" t="s">
        <v>146</v>
      </c>
    </row>
    <row r="235" spans="1:65" s="2" customFormat="1" ht="21.75" customHeight="1">
      <c r="A235" s="34"/>
      <c r="B235" s="35"/>
      <c r="C235" s="185" t="s">
        <v>406</v>
      </c>
      <c r="D235" s="185" t="s">
        <v>147</v>
      </c>
      <c r="E235" s="186" t="s">
        <v>676</v>
      </c>
      <c r="F235" s="187" t="s">
        <v>677</v>
      </c>
      <c r="G235" s="188" t="s">
        <v>181</v>
      </c>
      <c r="H235" s="189">
        <v>127.2</v>
      </c>
      <c r="I235" s="190"/>
      <c r="J235" s="191">
        <f>ROUND(I235*H235,2)</f>
        <v>0</v>
      </c>
      <c r="K235" s="192"/>
      <c r="L235" s="39"/>
      <c r="M235" s="193" t="s">
        <v>1</v>
      </c>
      <c r="N235" s="194" t="s">
        <v>42</v>
      </c>
      <c r="O235" s="71"/>
      <c r="P235" s="195">
        <f>O235*H235</f>
        <v>0</v>
      </c>
      <c r="Q235" s="195">
        <v>0</v>
      </c>
      <c r="R235" s="195">
        <f>Q235*H235</f>
        <v>0</v>
      </c>
      <c r="S235" s="195">
        <v>0</v>
      </c>
      <c r="T235" s="196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7" t="s">
        <v>188</v>
      </c>
      <c r="AT235" s="197" t="s">
        <v>147</v>
      </c>
      <c r="AU235" s="197" t="s">
        <v>87</v>
      </c>
      <c r="AY235" s="17" t="s">
        <v>146</v>
      </c>
      <c r="BE235" s="198">
        <f>IF(N235="základní",J235,0)</f>
        <v>0</v>
      </c>
      <c r="BF235" s="198">
        <f>IF(N235="snížená",J235,0)</f>
        <v>0</v>
      </c>
      <c r="BG235" s="198">
        <f>IF(N235="zákl. přenesená",J235,0)</f>
        <v>0</v>
      </c>
      <c r="BH235" s="198">
        <f>IF(N235="sníž. přenesená",J235,0)</f>
        <v>0</v>
      </c>
      <c r="BI235" s="198">
        <f>IF(N235="nulová",J235,0)</f>
        <v>0</v>
      </c>
      <c r="BJ235" s="17" t="s">
        <v>85</v>
      </c>
      <c r="BK235" s="198">
        <f>ROUND(I235*H235,2)</f>
        <v>0</v>
      </c>
      <c r="BL235" s="17" t="s">
        <v>188</v>
      </c>
      <c r="BM235" s="197" t="s">
        <v>678</v>
      </c>
    </row>
    <row r="236" spans="1:65" s="2" customFormat="1" ht="16.5" customHeight="1">
      <c r="A236" s="34"/>
      <c r="B236" s="35"/>
      <c r="C236" s="217" t="s">
        <v>410</v>
      </c>
      <c r="D236" s="217" t="s">
        <v>235</v>
      </c>
      <c r="E236" s="218" t="s">
        <v>679</v>
      </c>
      <c r="F236" s="219" t="s">
        <v>680</v>
      </c>
      <c r="G236" s="220" t="s">
        <v>181</v>
      </c>
      <c r="H236" s="221">
        <v>139.91999999999999</v>
      </c>
      <c r="I236" s="222"/>
      <c r="J236" s="223">
        <f>ROUND(I236*H236,2)</f>
        <v>0</v>
      </c>
      <c r="K236" s="224"/>
      <c r="L236" s="225"/>
      <c r="M236" s="226" t="s">
        <v>1</v>
      </c>
      <c r="N236" s="227" t="s">
        <v>42</v>
      </c>
      <c r="O236" s="71"/>
      <c r="P236" s="195">
        <f>O236*H236</f>
        <v>0</v>
      </c>
      <c r="Q236" s="195">
        <v>1.176E-2</v>
      </c>
      <c r="R236" s="195">
        <f>Q236*H236</f>
        <v>1.6454591999999999</v>
      </c>
      <c r="S236" s="195">
        <v>0</v>
      </c>
      <c r="T236" s="196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7" t="s">
        <v>238</v>
      </c>
      <c r="AT236" s="197" t="s">
        <v>235</v>
      </c>
      <c r="AU236" s="197" t="s">
        <v>87</v>
      </c>
      <c r="AY236" s="17" t="s">
        <v>146</v>
      </c>
      <c r="BE236" s="198">
        <f>IF(N236="základní",J236,0)</f>
        <v>0</v>
      </c>
      <c r="BF236" s="198">
        <f>IF(N236="snížená",J236,0)</f>
        <v>0</v>
      </c>
      <c r="BG236" s="198">
        <f>IF(N236="zákl. přenesená",J236,0)</f>
        <v>0</v>
      </c>
      <c r="BH236" s="198">
        <f>IF(N236="sníž. přenesená",J236,0)</f>
        <v>0</v>
      </c>
      <c r="BI236" s="198">
        <f>IF(N236="nulová",J236,0)</f>
        <v>0</v>
      </c>
      <c r="BJ236" s="17" t="s">
        <v>85</v>
      </c>
      <c r="BK236" s="198">
        <f>ROUND(I236*H236,2)</f>
        <v>0</v>
      </c>
      <c r="BL236" s="17" t="s">
        <v>188</v>
      </c>
      <c r="BM236" s="197" t="s">
        <v>681</v>
      </c>
    </row>
    <row r="237" spans="1:65" s="13" customFormat="1">
      <c r="B237" s="206"/>
      <c r="C237" s="207"/>
      <c r="D237" s="199" t="s">
        <v>176</v>
      </c>
      <c r="E237" s="207"/>
      <c r="F237" s="209" t="s">
        <v>682</v>
      </c>
      <c r="G237" s="207"/>
      <c r="H237" s="210">
        <v>139.91999999999999</v>
      </c>
      <c r="I237" s="211"/>
      <c r="J237" s="207"/>
      <c r="K237" s="207"/>
      <c r="L237" s="212"/>
      <c r="M237" s="213"/>
      <c r="N237" s="214"/>
      <c r="O237" s="214"/>
      <c r="P237" s="214"/>
      <c r="Q237" s="214"/>
      <c r="R237" s="214"/>
      <c r="S237" s="214"/>
      <c r="T237" s="215"/>
      <c r="AT237" s="216" t="s">
        <v>176</v>
      </c>
      <c r="AU237" s="216" t="s">
        <v>87</v>
      </c>
      <c r="AV237" s="13" t="s">
        <v>87</v>
      </c>
      <c r="AW237" s="13" t="s">
        <v>4</v>
      </c>
      <c r="AX237" s="13" t="s">
        <v>85</v>
      </c>
      <c r="AY237" s="216" t="s">
        <v>146</v>
      </c>
    </row>
    <row r="238" spans="1:65" s="2" customFormat="1" ht="21.75" customHeight="1">
      <c r="A238" s="34"/>
      <c r="B238" s="35"/>
      <c r="C238" s="185" t="s">
        <v>414</v>
      </c>
      <c r="D238" s="185" t="s">
        <v>147</v>
      </c>
      <c r="E238" s="186" t="s">
        <v>260</v>
      </c>
      <c r="F238" s="187" t="s">
        <v>261</v>
      </c>
      <c r="G238" s="188" t="s">
        <v>181</v>
      </c>
      <c r="H238" s="189">
        <v>5.04</v>
      </c>
      <c r="I238" s="190"/>
      <c r="J238" s="191">
        <f>ROUND(I238*H238,2)</f>
        <v>0</v>
      </c>
      <c r="K238" s="192"/>
      <c r="L238" s="39"/>
      <c r="M238" s="193" t="s">
        <v>1</v>
      </c>
      <c r="N238" s="194" t="s">
        <v>42</v>
      </c>
      <c r="O238" s="71"/>
      <c r="P238" s="195">
        <f>O238*H238</f>
        <v>0</v>
      </c>
      <c r="Q238" s="195">
        <v>0</v>
      </c>
      <c r="R238" s="195">
        <f>Q238*H238</f>
        <v>0</v>
      </c>
      <c r="S238" s="195">
        <v>1.4999999999999999E-2</v>
      </c>
      <c r="T238" s="196">
        <f>S238*H238</f>
        <v>7.5600000000000001E-2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7" t="s">
        <v>188</v>
      </c>
      <c r="AT238" s="197" t="s">
        <v>147</v>
      </c>
      <c r="AU238" s="197" t="s">
        <v>87</v>
      </c>
      <c r="AY238" s="17" t="s">
        <v>146</v>
      </c>
      <c r="BE238" s="198">
        <f>IF(N238="základní",J238,0)</f>
        <v>0</v>
      </c>
      <c r="BF238" s="198">
        <f>IF(N238="snížená",J238,0)</f>
        <v>0</v>
      </c>
      <c r="BG238" s="198">
        <f>IF(N238="zákl. přenesená",J238,0)</f>
        <v>0</v>
      </c>
      <c r="BH238" s="198">
        <f>IF(N238="sníž. přenesená",J238,0)</f>
        <v>0</v>
      </c>
      <c r="BI238" s="198">
        <f>IF(N238="nulová",J238,0)</f>
        <v>0</v>
      </c>
      <c r="BJ238" s="17" t="s">
        <v>85</v>
      </c>
      <c r="BK238" s="198">
        <f>ROUND(I238*H238,2)</f>
        <v>0</v>
      </c>
      <c r="BL238" s="17" t="s">
        <v>188</v>
      </c>
      <c r="BM238" s="197" t="s">
        <v>683</v>
      </c>
    </row>
    <row r="239" spans="1:65" s="13" customFormat="1">
      <c r="B239" s="206"/>
      <c r="C239" s="207"/>
      <c r="D239" s="199" t="s">
        <v>176</v>
      </c>
      <c r="E239" s="208" t="s">
        <v>1</v>
      </c>
      <c r="F239" s="209" t="s">
        <v>684</v>
      </c>
      <c r="G239" s="207"/>
      <c r="H239" s="210">
        <v>5.04</v>
      </c>
      <c r="I239" s="211"/>
      <c r="J239" s="207"/>
      <c r="K239" s="207"/>
      <c r="L239" s="212"/>
      <c r="M239" s="213"/>
      <c r="N239" s="214"/>
      <c r="O239" s="214"/>
      <c r="P239" s="214"/>
      <c r="Q239" s="214"/>
      <c r="R239" s="214"/>
      <c r="S239" s="214"/>
      <c r="T239" s="215"/>
      <c r="AT239" s="216" t="s">
        <v>176</v>
      </c>
      <c r="AU239" s="216" t="s">
        <v>87</v>
      </c>
      <c r="AV239" s="13" t="s">
        <v>87</v>
      </c>
      <c r="AW239" s="13" t="s">
        <v>34</v>
      </c>
      <c r="AX239" s="13" t="s">
        <v>85</v>
      </c>
      <c r="AY239" s="216" t="s">
        <v>146</v>
      </c>
    </row>
    <row r="240" spans="1:65" s="2" customFormat="1" ht="21.75" customHeight="1">
      <c r="A240" s="34"/>
      <c r="B240" s="35"/>
      <c r="C240" s="185" t="s">
        <v>418</v>
      </c>
      <c r="D240" s="185" t="s">
        <v>147</v>
      </c>
      <c r="E240" s="186" t="s">
        <v>268</v>
      </c>
      <c r="F240" s="187" t="s">
        <v>269</v>
      </c>
      <c r="G240" s="188" t="s">
        <v>181</v>
      </c>
      <c r="H240" s="189">
        <v>5.04</v>
      </c>
      <c r="I240" s="190"/>
      <c r="J240" s="191">
        <f>ROUND(I240*H240,2)</f>
        <v>0</v>
      </c>
      <c r="K240" s="192"/>
      <c r="L240" s="39"/>
      <c r="M240" s="193" t="s">
        <v>1</v>
      </c>
      <c r="N240" s="194" t="s">
        <v>42</v>
      </c>
      <c r="O240" s="71"/>
      <c r="P240" s="195">
        <f>O240*H240</f>
        <v>0</v>
      </c>
      <c r="Q240" s="195">
        <v>0</v>
      </c>
      <c r="R240" s="195">
        <f>Q240*H240</f>
        <v>0</v>
      </c>
      <c r="S240" s="195">
        <v>0</v>
      </c>
      <c r="T240" s="196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97" t="s">
        <v>188</v>
      </c>
      <c r="AT240" s="197" t="s">
        <v>147</v>
      </c>
      <c r="AU240" s="197" t="s">
        <v>87</v>
      </c>
      <c r="AY240" s="17" t="s">
        <v>146</v>
      </c>
      <c r="BE240" s="198">
        <f>IF(N240="základní",J240,0)</f>
        <v>0</v>
      </c>
      <c r="BF240" s="198">
        <f>IF(N240="snížená",J240,0)</f>
        <v>0</v>
      </c>
      <c r="BG240" s="198">
        <f>IF(N240="zákl. přenesená",J240,0)</f>
        <v>0</v>
      </c>
      <c r="BH240" s="198">
        <f>IF(N240="sníž. přenesená",J240,0)</f>
        <v>0</v>
      </c>
      <c r="BI240" s="198">
        <f>IF(N240="nulová",J240,0)</f>
        <v>0</v>
      </c>
      <c r="BJ240" s="17" t="s">
        <v>85</v>
      </c>
      <c r="BK240" s="198">
        <f>ROUND(I240*H240,2)</f>
        <v>0</v>
      </c>
      <c r="BL240" s="17" t="s">
        <v>188</v>
      </c>
      <c r="BM240" s="197" t="s">
        <v>685</v>
      </c>
    </row>
    <row r="241" spans="1:65" s="2" customFormat="1" ht="33" customHeight="1">
      <c r="A241" s="34"/>
      <c r="B241" s="35"/>
      <c r="C241" s="217" t="s">
        <v>424</v>
      </c>
      <c r="D241" s="217" t="s">
        <v>235</v>
      </c>
      <c r="E241" s="218" t="s">
        <v>272</v>
      </c>
      <c r="F241" s="219" t="s">
        <v>273</v>
      </c>
      <c r="G241" s="220" t="s">
        <v>169</v>
      </c>
      <c r="H241" s="221">
        <v>0.33200000000000002</v>
      </c>
      <c r="I241" s="222"/>
      <c r="J241" s="223">
        <f>ROUND(I241*H241,2)</f>
        <v>0</v>
      </c>
      <c r="K241" s="224"/>
      <c r="L241" s="225"/>
      <c r="M241" s="226" t="s">
        <v>1</v>
      </c>
      <c r="N241" s="227" t="s">
        <v>42</v>
      </c>
      <c r="O241" s="71"/>
      <c r="P241" s="195">
        <f>O241*H241</f>
        <v>0</v>
      </c>
      <c r="Q241" s="195">
        <v>0.55000000000000004</v>
      </c>
      <c r="R241" s="195">
        <f>Q241*H241</f>
        <v>0.18260000000000001</v>
      </c>
      <c r="S241" s="195">
        <v>0</v>
      </c>
      <c r="T241" s="196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7" t="s">
        <v>238</v>
      </c>
      <c r="AT241" s="197" t="s">
        <v>235</v>
      </c>
      <c r="AU241" s="197" t="s">
        <v>87</v>
      </c>
      <c r="AY241" s="17" t="s">
        <v>146</v>
      </c>
      <c r="BE241" s="198">
        <f>IF(N241="základní",J241,0)</f>
        <v>0</v>
      </c>
      <c r="BF241" s="198">
        <f>IF(N241="snížená",J241,0)</f>
        <v>0</v>
      </c>
      <c r="BG241" s="198">
        <f>IF(N241="zákl. přenesená",J241,0)</f>
        <v>0</v>
      </c>
      <c r="BH241" s="198">
        <f>IF(N241="sníž. přenesená",J241,0)</f>
        <v>0</v>
      </c>
      <c r="BI241" s="198">
        <f>IF(N241="nulová",J241,0)</f>
        <v>0</v>
      </c>
      <c r="BJ241" s="17" t="s">
        <v>85</v>
      </c>
      <c r="BK241" s="198">
        <f>ROUND(I241*H241,2)</f>
        <v>0</v>
      </c>
      <c r="BL241" s="17" t="s">
        <v>188</v>
      </c>
      <c r="BM241" s="197" t="s">
        <v>686</v>
      </c>
    </row>
    <row r="242" spans="1:65" s="13" customFormat="1">
      <c r="B242" s="206"/>
      <c r="C242" s="207"/>
      <c r="D242" s="199" t="s">
        <v>176</v>
      </c>
      <c r="E242" s="208" t="s">
        <v>1</v>
      </c>
      <c r="F242" s="209" t="s">
        <v>687</v>
      </c>
      <c r="G242" s="207"/>
      <c r="H242" s="210">
        <v>0.30199999999999999</v>
      </c>
      <c r="I242" s="211"/>
      <c r="J242" s="207"/>
      <c r="K242" s="207"/>
      <c r="L242" s="212"/>
      <c r="M242" s="213"/>
      <c r="N242" s="214"/>
      <c r="O242" s="214"/>
      <c r="P242" s="214"/>
      <c r="Q242" s="214"/>
      <c r="R242" s="214"/>
      <c r="S242" s="214"/>
      <c r="T242" s="215"/>
      <c r="AT242" s="216" t="s">
        <v>176</v>
      </c>
      <c r="AU242" s="216" t="s">
        <v>87</v>
      </c>
      <c r="AV242" s="13" t="s">
        <v>87</v>
      </c>
      <c r="AW242" s="13" t="s">
        <v>34</v>
      </c>
      <c r="AX242" s="13" t="s">
        <v>77</v>
      </c>
      <c r="AY242" s="216" t="s">
        <v>146</v>
      </c>
    </row>
    <row r="243" spans="1:65" s="13" customFormat="1">
      <c r="B243" s="206"/>
      <c r="C243" s="207"/>
      <c r="D243" s="199" t="s">
        <v>176</v>
      </c>
      <c r="E243" s="208" t="s">
        <v>1</v>
      </c>
      <c r="F243" s="209" t="s">
        <v>688</v>
      </c>
      <c r="G243" s="207"/>
      <c r="H243" s="210">
        <v>0.03</v>
      </c>
      <c r="I243" s="211"/>
      <c r="J243" s="207"/>
      <c r="K243" s="207"/>
      <c r="L243" s="212"/>
      <c r="M243" s="213"/>
      <c r="N243" s="214"/>
      <c r="O243" s="214"/>
      <c r="P243" s="214"/>
      <c r="Q243" s="214"/>
      <c r="R243" s="214"/>
      <c r="S243" s="214"/>
      <c r="T243" s="215"/>
      <c r="AT243" s="216" t="s">
        <v>176</v>
      </c>
      <c r="AU243" s="216" t="s">
        <v>87</v>
      </c>
      <c r="AV243" s="13" t="s">
        <v>87</v>
      </c>
      <c r="AW243" s="13" t="s">
        <v>34</v>
      </c>
      <c r="AX243" s="13" t="s">
        <v>77</v>
      </c>
      <c r="AY243" s="216" t="s">
        <v>146</v>
      </c>
    </row>
    <row r="244" spans="1:65" s="14" customFormat="1">
      <c r="B244" s="228"/>
      <c r="C244" s="229"/>
      <c r="D244" s="199" t="s">
        <v>176</v>
      </c>
      <c r="E244" s="230" t="s">
        <v>1</v>
      </c>
      <c r="F244" s="231" t="s">
        <v>254</v>
      </c>
      <c r="G244" s="229"/>
      <c r="H244" s="232">
        <v>0.33200000000000002</v>
      </c>
      <c r="I244" s="233"/>
      <c r="J244" s="229"/>
      <c r="K244" s="229"/>
      <c r="L244" s="234"/>
      <c r="M244" s="235"/>
      <c r="N244" s="236"/>
      <c r="O244" s="236"/>
      <c r="P244" s="236"/>
      <c r="Q244" s="236"/>
      <c r="R244" s="236"/>
      <c r="S244" s="236"/>
      <c r="T244" s="237"/>
      <c r="AT244" s="238" t="s">
        <v>176</v>
      </c>
      <c r="AU244" s="238" t="s">
        <v>87</v>
      </c>
      <c r="AV244" s="14" t="s">
        <v>145</v>
      </c>
      <c r="AW244" s="14" t="s">
        <v>34</v>
      </c>
      <c r="AX244" s="14" t="s">
        <v>85</v>
      </c>
      <c r="AY244" s="238" t="s">
        <v>146</v>
      </c>
    </row>
    <row r="245" spans="1:65" s="2" customFormat="1" ht="16.5" customHeight="1">
      <c r="A245" s="34"/>
      <c r="B245" s="35"/>
      <c r="C245" s="185" t="s">
        <v>429</v>
      </c>
      <c r="D245" s="185" t="s">
        <v>147</v>
      </c>
      <c r="E245" s="186" t="s">
        <v>689</v>
      </c>
      <c r="F245" s="187" t="s">
        <v>690</v>
      </c>
      <c r="G245" s="188" t="s">
        <v>181</v>
      </c>
      <c r="H245" s="189">
        <v>33.92</v>
      </c>
      <c r="I245" s="190"/>
      <c r="J245" s="191">
        <f>ROUND(I245*H245,2)</f>
        <v>0</v>
      </c>
      <c r="K245" s="192"/>
      <c r="L245" s="39"/>
      <c r="M245" s="193" t="s">
        <v>1</v>
      </c>
      <c r="N245" s="194" t="s">
        <v>42</v>
      </c>
      <c r="O245" s="71"/>
      <c r="P245" s="195">
        <f>O245*H245</f>
        <v>0</v>
      </c>
      <c r="Q245" s="195">
        <v>0</v>
      </c>
      <c r="R245" s="195">
        <f>Q245*H245</f>
        <v>0</v>
      </c>
      <c r="S245" s="195">
        <v>1.4999999999999999E-2</v>
      </c>
      <c r="T245" s="196">
        <f>S245*H245</f>
        <v>0.50880000000000003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7" t="s">
        <v>188</v>
      </c>
      <c r="AT245" s="197" t="s">
        <v>147</v>
      </c>
      <c r="AU245" s="197" t="s">
        <v>87</v>
      </c>
      <c r="AY245" s="17" t="s">
        <v>146</v>
      </c>
      <c r="BE245" s="198">
        <f>IF(N245="základní",J245,0)</f>
        <v>0</v>
      </c>
      <c r="BF245" s="198">
        <f>IF(N245="snížená",J245,0)</f>
        <v>0</v>
      </c>
      <c r="BG245" s="198">
        <f>IF(N245="zákl. přenesená",J245,0)</f>
        <v>0</v>
      </c>
      <c r="BH245" s="198">
        <f>IF(N245="sníž. přenesená",J245,0)</f>
        <v>0</v>
      </c>
      <c r="BI245" s="198">
        <f>IF(N245="nulová",J245,0)</f>
        <v>0</v>
      </c>
      <c r="BJ245" s="17" t="s">
        <v>85</v>
      </c>
      <c r="BK245" s="198">
        <f>ROUND(I245*H245,2)</f>
        <v>0</v>
      </c>
      <c r="BL245" s="17" t="s">
        <v>188</v>
      </c>
      <c r="BM245" s="197" t="s">
        <v>691</v>
      </c>
    </row>
    <row r="246" spans="1:65" s="13" customFormat="1">
      <c r="B246" s="206"/>
      <c r="C246" s="207"/>
      <c r="D246" s="199" t="s">
        <v>176</v>
      </c>
      <c r="E246" s="208" t="s">
        <v>1</v>
      </c>
      <c r="F246" s="209" t="s">
        <v>692</v>
      </c>
      <c r="G246" s="207"/>
      <c r="H246" s="210">
        <v>33.92</v>
      </c>
      <c r="I246" s="211"/>
      <c r="J246" s="207"/>
      <c r="K246" s="207"/>
      <c r="L246" s="212"/>
      <c r="M246" s="213"/>
      <c r="N246" s="214"/>
      <c r="O246" s="214"/>
      <c r="P246" s="214"/>
      <c r="Q246" s="214"/>
      <c r="R246" s="214"/>
      <c r="S246" s="214"/>
      <c r="T246" s="215"/>
      <c r="AT246" s="216" t="s">
        <v>176</v>
      </c>
      <c r="AU246" s="216" t="s">
        <v>87</v>
      </c>
      <c r="AV246" s="13" t="s">
        <v>87</v>
      </c>
      <c r="AW246" s="13" t="s">
        <v>34</v>
      </c>
      <c r="AX246" s="13" t="s">
        <v>85</v>
      </c>
      <c r="AY246" s="216" t="s">
        <v>146</v>
      </c>
    </row>
    <row r="247" spans="1:65" s="2" customFormat="1" ht="21.75" customHeight="1">
      <c r="A247" s="34"/>
      <c r="B247" s="35"/>
      <c r="C247" s="185" t="s">
        <v>433</v>
      </c>
      <c r="D247" s="185" t="s">
        <v>147</v>
      </c>
      <c r="E247" s="186" t="s">
        <v>693</v>
      </c>
      <c r="F247" s="187" t="s">
        <v>694</v>
      </c>
      <c r="G247" s="188" t="s">
        <v>181</v>
      </c>
      <c r="H247" s="189">
        <v>33.92</v>
      </c>
      <c r="I247" s="190"/>
      <c r="J247" s="191">
        <f>ROUND(I247*H247,2)</f>
        <v>0</v>
      </c>
      <c r="K247" s="192"/>
      <c r="L247" s="39"/>
      <c r="M247" s="193" t="s">
        <v>1</v>
      </c>
      <c r="N247" s="194" t="s">
        <v>42</v>
      </c>
      <c r="O247" s="71"/>
      <c r="P247" s="195">
        <f>O247*H247</f>
        <v>0</v>
      </c>
      <c r="Q247" s="195">
        <v>0</v>
      </c>
      <c r="R247" s="195">
        <f>Q247*H247</f>
        <v>0</v>
      </c>
      <c r="S247" s="195">
        <v>0</v>
      </c>
      <c r="T247" s="196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7" t="s">
        <v>188</v>
      </c>
      <c r="AT247" s="197" t="s">
        <v>147</v>
      </c>
      <c r="AU247" s="197" t="s">
        <v>87</v>
      </c>
      <c r="AY247" s="17" t="s">
        <v>146</v>
      </c>
      <c r="BE247" s="198">
        <f>IF(N247="základní",J247,0)</f>
        <v>0</v>
      </c>
      <c r="BF247" s="198">
        <f>IF(N247="snížená",J247,0)</f>
        <v>0</v>
      </c>
      <c r="BG247" s="198">
        <f>IF(N247="zákl. přenesená",J247,0)</f>
        <v>0</v>
      </c>
      <c r="BH247" s="198">
        <f>IF(N247="sníž. přenesená",J247,0)</f>
        <v>0</v>
      </c>
      <c r="BI247" s="198">
        <f>IF(N247="nulová",J247,0)</f>
        <v>0</v>
      </c>
      <c r="BJ247" s="17" t="s">
        <v>85</v>
      </c>
      <c r="BK247" s="198">
        <f>ROUND(I247*H247,2)</f>
        <v>0</v>
      </c>
      <c r="BL247" s="17" t="s">
        <v>188</v>
      </c>
      <c r="BM247" s="197" t="s">
        <v>695</v>
      </c>
    </row>
    <row r="248" spans="1:65" s="2" customFormat="1" ht="33" customHeight="1">
      <c r="A248" s="34"/>
      <c r="B248" s="35"/>
      <c r="C248" s="217" t="s">
        <v>437</v>
      </c>
      <c r="D248" s="217" t="s">
        <v>235</v>
      </c>
      <c r="E248" s="218" t="s">
        <v>696</v>
      </c>
      <c r="F248" s="219" t="s">
        <v>697</v>
      </c>
      <c r="G248" s="220" t="s">
        <v>169</v>
      </c>
      <c r="H248" s="221">
        <v>2.2389999999999999</v>
      </c>
      <c r="I248" s="222"/>
      <c r="J248" s="223">
        <f>ROUND(I248*H248,2)</f>
        <v>0</v>
      </c>
      <c r="K248" s="224"/>
      <c r="L248" s="225"/>
      <c r="M248" s="226" t="s">
        <v>1</v>
      </c>
      <c r="N248" s="227" t="s">
        <v>42</v>
      </c>
      <c r="O248" s="71"/>
      <c r="P248" s="195">
        <f>O248*H248</f>
        <v>0</v>
      </c>
      <c r="Q248" s="195">
        <v>0.55000000000000004</v>
      </c>
      <c r="R248" s="195">
        <f>Q248*H248</f>
        <v>1.2314499999999999</v>
      </c>
      <c r="S248" s="195">
        <v>0</v>
      </c>
      <c r="T248" s="196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7" t="s">
        <v>238</v>
      </c>
      <c r="AT248" s="197" t="s">
        <v>235</v>
      </c>
      <c r="AU248" s="197" t="s">
        <v>87</v>
      </c>
      <c r="AY248" s="17" t="s">
        <v>146</v>
      </c>
      <c r="BE248" s="198">
        <f>IF(N248="základní",J248,0)</f>
        <v>0</v>
      </c>
      <c r="BF248" s="198">
        <f>IF(N248="snížená",J248,0)</f>
        <v>0</v>
      </c>
      <c r="BG248" s="198">
        <f>IF(N248="zákl. přenesená",J248,0)</f>
        <v>0</v>
      </c>
      <c r="BH248" s="198">
        <f>IF(N248="sníž. přenesená",J248,0)</f>
        <v>0</v>
      </c>
      <c r="BI248" s="198">
        <f>IF(N248="nulová",J248,0)</f>
        <v>0</v>
      </c>
      <c r="BJ248" s="17" t="s">
        <v>85</v>
      </c>
      <c r="BK248" s="198">
        <f>ROUND(I248*H248,2)</f>
        <v>0</v>
      </c>
      <c r="BL248" s="17" t="s">
        <v>188</v>
      </c>
      <c r="BM248" s="197" t="s">
        <v>698</v>
      </c>
    </row>
    <row r="249" spans="1:65" s="13" customFormat="1">
      <c r="B249" s="206"/>
      <c r="C249" s="207"/>
      <c r="D249" s="199" t="s">
        <v>176</v>
      </c>
      <c r="E249" s="208" t="s">
        <v>1</v>
      </c>
      <c r="F249" s="209" t="s">
        <v>699</v>
      </c>
      <c r="G249" s="207"/>
      <c r="H249" s="210">
        <v>2.0350000000000001</v>
      </c>
      <c r="I249" s="211"/>
      <c r="J249" s="207"/>
      <c r="K249" s="207"/>
      <c r="L249" s="212"/>
      <c r="M249" s="213"/>
      <c r="N249" s="214"/>
      <c r="O249" s="214"/>
      <c r="P249" s="214"/>
      <c r="Q249" s="214"/>
      <c r="R249" s="214"/>
      <c r="S249" s="214"/>
      <c r="T249" s="215"/>
      <c r="AT249" s="216" t="s">
        <v>176</v>
      </c>
      <c r="AU249" s="216" t="s">
        <v>87</v>
      </c>
      <c r="AV249" s="13" t="s">
        <v>87</v>
      </c>
      <c r="AW249" s="13" t="s">
        <v>34</v>
      </c>
      <c r="AX249" s="13" t="s">
        <v>77</v>
      </c>
      <c r="AY249" s="216" t="s">
        <v>146</v>
      </c>
    </row>
    <row r="250" spans="1:65" s="13" customFormat="1">
      <c r="B250" s="206"/>
      <c r="C250" s="207"/>
      <c r="D250" s="199" t="s">
        <v>176</v>
      </c>
      <c r="E250" s="208" t="s">
        <v>1</v>
      </c>
      <c r="F250" s="209" t="s">
        <v>700</v>
      </c>
      <c r="G250" s="207"/>
      <c r="H250" s="210">
        <v>0.20399999999999999</v>
      </c>
      <c r="I250" s="211"/>
      <c r="J250" s="207"/>
      <c r="K250" s="207"/>
      <c r="L250" s="212"/>
      <c r="M250" s="213"/>
      <c r="N250" s="214"/>
      <c r="O250" s="214"/>
      <c r="P250" s="214"/>
      <c r="Q250" s="214"/>
      <c r="R250" s="214"/>
      <c r="S250" s="214"/>
      <c r="T250" s="215"/>
      <c r="AT250" s="216" t="s">
        <v>176</v>
      </c>
      <c r="AU250" s="216" t="s">
        <v>87</v>
      </c>
      <c r="AV250" s="13" t="s">
        <v>87</v>
      </c>
      <c r="AW250" s="13" t="s">
        <v>34</v>
      </c>
      <c r="AX250" s="13" t="s">
        <v>77</v>
      </c>
      <c r="AY250" s="216" t="s">
        <v>146</v>
      </c>
    </row>
    <row r="251" spans="1:65" s="14" customFormat="1">
      <c r="B251" s="228"/>
      <c r="C251" s="229"/>
      <c r="D251" s="199" t="s">
        <v>176</v>
      </c>
      <c r="E251" s="230" t="s">
        <v>1</v>
      </c>
      <c r="F251" s="231" t="s">
        <v>254</v>
      </c>
      <c r="G251" s="229"/>
      <c r="H251" s="232">
        <v>2.2389999999999999</v>
      </c>
      <c r="I251" s="233"/>
      <c r="J251" s="229"/>
      <c r="K251" s="229"/>
      <c r="L251" s="234"/>
      <c r="M251" s="235"/>
      <c r="N251" s="236"/>
      <c r="O251" s="236"/>
      <c r="P251" s="236"/>
      <c r="Q251" s="236"/>
      <c r="R251" s="236"/>
      <c r="S251" s="236"/>
      <c r="T251" s="237"/>
      <c r="AT251" s="238" t="s">
        <v>176</v>
      </c>
      <c r="AU251" s="238" t="s">
        <v>87</v>
      </c>
      <c r="AV251" s="14" t="s">
        <v>145</v>
      </c>
      <c r="AW251" s="14" t="s">
        <v>34</v>
      </c>
      <c r="AX251" s="14" t="s">
        <v>85</v>
      </c>
      <c r="AY251" s="238" t="s">
        <v>146</v>
      </c>
    </row>
    <row r="252" spans="1:65" s="2" customFormat="1" ht="33" customHeight="1">
      <c r="A252" s="34"/>
      <c r="B252" s="35"/>
      <c r="C252" s="185" t="s">
        <v>441</v>
      </c>
      <c r="D252" s="185" t="s">
        <v>147</v>
      </c>
      <c r="E252" s="186" t="s">
        <v>286</v>
      </c>
      <c r="F252" s="187" t="s">
        <v>287</v>
      </c>
      <c r="G252" s="188" t="s">
        <v>169</v>
      </c>
      <c r="H252" s="189">
        <v>6.069</v>
      </c>
      <c r="I252" s="190"/>
      <c r="J252" s="191">
        <f>ROUND(I252*H252,2)</f>
        <v>0</v>
      </c>
      <c r="K252" s="192"/>
      <c r="L252" s="39"/>
      <c r="M252" s="193" t="s">
        <v>1</v>
      </c>
      <c r="N252" s="194" t="s">
        <v>42</v>
      </c>
      <c r="O252" s="71"/>
      <c r="P252" s="195">
        <f>O252*H252</f>
        <v>0</v>
      </c>
      <c r="Q252" s="195">
        <v>1.89E-3</v>
      </c>
      <c r="R252" s="195">
        <f>Q252*H252</f>
        <v>1.147041E-2</v>
      </c>
      <c r="S252" s="195">
        <v>0</v>
      </c>
      <c r="T252" s="196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7" t="s">
        <v>188</v>
      </c>
      <c r="AT252" s="197" t="s">
        <v>147</v>
      </c>
      <c r="AU252" s="197" t="s">
        <v>87</v>
      </c>
      <c r="AY252" s="17" t="s">
        <v>146</v>
      </c>
      <c r="BE252" s="198">
        <f>IF(N252="základní",J252,0)</f>
        <v>0</v>
      </c>
      <c r="BF252" s="198">
        <f>IF(N252="snížená",J252,0)</f>
        <v>0</v>
      </c>
      <c r="BG252" s="198">
        <f>IF(N252="zákl. přenesená",J252,0)</f>
        <v>0</v>
      </c>
      <c r="BH252" s="198">
        <f>IF(N252="sníž. přenesená",J252,0)</f>
        <v>0</v>
      </c>
      <c r="BI252" s="198">
        <f>IF(N252="nulová",J252,0)</f>
        <v>0</v>
      </c>
      <c r="BJ252" s="17" t="s">
        <v>85</v>
      </c>
      <c r="BK252" s="198">
        <f>ROUND(I252*H252,2)</f>
        <v>0</v>
      </c>
      <c r="BL252" s="17" t="s">
        <v>188</v>
      </c>
      <c r="BM252" s="197" t="s">
        <v>288</v>
      </c>
    </row>
    <row r="253" spans="1:65" s="13" customFormat="1">
      <c r="B253" s="206"/>
      <c r="C253" s="207"/>
      <c r="D253" s="199" t="s">
        <v>176</v>
      </c>
      <c r="E253" s="208" t="s">
        <v>1</v>
      </c>
      <c r="F253" s="209" t="s">
        <v>701</v>
      </c>
      <c r="G253" s="207"/>
      <c r="H253" s="210">
        <v>6.069</v>
      </c>
      <c r="I253" s="211"/>
      <c r="J253" s="207"/>
      <c r="K253" s="207"/>
      <c r="L253" s="212"/>
      <c r="M253" s="213"/>
      <c r="N253" s="214"/>
      <c r="O253" s="214"/>
      <c r="P253" s="214"/>
      <c r="Q253" s="214"/>
      <c r="R253" s="214"/>
      <c r="S253" s="214"/>
      <c r="T253" s="215"/>
      <c r="AT253" s="216" t="s">
        <v>176</v>
      </c>
      <c r="AU253" s="216" t="s">
        <v>87</v>
      </c>
      <c r="AV253" s="13" t="s">
        <v>87</v>
      </c>
      <c r="AW253" s="13" t="s">
        <v>34</v>
      </c>
      <c r="AX253" s="13" t="s">
        <v>85</v>
      </c>
      <c r="AY253" s="216" t="s">
        <v>146</v>
      </c>
    </row>
    <row r="254" spans="1:65" s="2" customFormat="1" ht="21.75" customHeight="1">
      <c r="A254" s="34"/>
      <c r="B254" s="35"/>
      <c r="C254" s="185" t="s">
        <v>445</v>
      </c>
      <c r="D254" s="185" t="s">
        <v>147</v>
      </c>
      <c r="E254" s="186" t="s">
        <v>318</v>
      </c>
      <c r="F254" s="187" t="s">
        <v>319</v>
      </c>
      <c r="G254" s="188" t="s">
        <v>169</v>
      </c>
      <c r="H254" s="189">
        <v>6.069</v>
      </c>
      <c r="I254" s="190"/>
      <c r="J254" s="191">
        <f>ROUND(I254*H254,2)</f>
        <v>0</v>
      </c>
      <c r="K254" s="192"/>
      <c r="L254" s="39"/>
      <c r="M254" s="193" t="s">
        <v>1</v>
      </c>
      <c r="N254" s="194" t="s">
        <v>42</v>
      </c>
      <c r="O254" s="71"/>
      <c r="P254" s="195">
        <f>O254*H254</f>
        <v>0</v>
      </c>
      <c r="Q254" s="195">
        <v>2.3369999999999998E-2</v>
      </c>
      <c r="R254" s="195">
        <f>Q254*H254</f>
        <v>0.14183252999999998</v>
      </c>
      <c r="S254" s="195">
        <v>0</v>
      </c>
      <c r="T254" s="196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7" t="s">
        <v>188</v>
      </c>
      <c r="AT254" s="197" t="s">
        <v>147</v>
      </c>
      <c r="AU254" s="197" t="s">
        <v>87</v>
      </c>
      <c r="AY254" s="17" t="s">
        <v>146</v>
      </c>
      <c r="BE254" s="198">
        <f>IF(N254="základní",J254,0)</f>
        <v>0</v>
      </c>
      <c r="BF254" s="198">
        <f>IF(N254="snížená",J254,0)</f>
        <v>0</v>
      </c>
      <c r="BG254" s="198">
        <f>IF(N254="zákl. přenesená",J254,0)</f>
        <v>0</v>
      </c>
      <c r="BH254" s="198">
        <f>IF(N254="sníž. přenesená",J254,0)</f>
        <v>0</v>
      </c>
      <c r="BI254" s="198">
        <f>IF(N254="nulová",J254,0)</f>
        <v>0</v>
      </c>
      <c r="BJ254" s="17" t="s">
        <v>85</v>
      </c>
      <c r="BK254" s="198">
        <f>ROUND(I254*H254,2)</f>
        <v>0</v>
      </c>
      <c r="BL254" s="17" t="s">
        <v>188</v>
      </c>
      <c r="BM254" s="197" t="s">
        <v>320</v>
      </c>
    </row>
    <row r="255" spans="1:65" s="2" customFormat="1" ht="21.75" customHeight="1">
      <c r="A255" s="34"/>
      <c r="B255" s="35"/>
      <c r="C255" s="185" t="s">
        <v>449</v>
      </c>
      <c r="D255" s="185" t="s">
        <v>147</v>
      </c>
      <c r="E255" s="186" t="s">
        <v>702</v>
      </c>
      <c r="F255" s="187" t="s">
        <v>703</v>
      </c>
      <c r="G255" s="188" t="s">
        <v>324</v>
      </c>
      <c r="H255" s="250"/>
      <c r="I255" s="190"/>
      <c r="J255" s="191">
        <f>ROUND(I255*H255,2)</f>
        <v>0</v>
      </c>
      <c r="K255" s="192"/>
      <c r="L255" s="39"/>
      <c r="M255" s="193" t="s">
        <v>1</v>
      </c>
      <c r="N255" s="194" t="s">
        <v>42</v>
      </c>
      <c r="O255" s="71"/>
      <c r="P255" s="195">
        <f>O255*H255</f>
        <v>0</v>
      </c>
      <c r="Q255" s="195">
        <v>0</v>
      </c>
      <c r="R255" s="195">
        <f>Q255*H255</f>
        <v>0</v>
      </c>
      <c r="S255" s="195">
        <v>0</v>
      </c>
      <c r="T255" s="196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7" t="s">
        <v>188</v>
      </c>
      <c r="AT255" s="197" t="s">
        <v>147</v>
      </c>
      <c r="AU255" s="197" t="s">
        <v>87</v>
      </c>
      <c r="AY255" s="17" t="s">
        <v>146</v>
      </c>
      <c r="BE255" s="198">
        <f>IF(N255="základní",J255,0)</f>
        <v>0</v>
      </c>
      <c r="BF255" s="198">
        <f>IF(N255="snížená",J255,0)</f>
        <v>0</v>
      </c>
      <c r="BG255" s="198">
        <f>IF(N255="zákl. přenesená",J255,0)</f>
        <v>0</v>
      </c>
      <c r="BH255" s="198">
        <f>IF(N255="sníž. přenesená",J255,0)</f>
        <v>0</v>
      </c>
      <c r="BI255" s="198">
        <f>IF(N255="nulová",J255,0)</f>
        <v>0</v>
      </c>
      <c r="BJ255" s="17" t="s">
        <v>85</v>
      </c>
      <c r="BK255" s="198">
        <f>ROUND(I255*H255,2)</f>
        <v>0</v>
      </c>
      <c r="BL255" s="17" t="s">
        <v>188</v>
      </c>
      <c r="BM255" s="197" t="s">
        <v>704</v>
      </c>
    </row>
    <row r="256" spans="1:65" s="12" customFormat="1" ht="22.9" customHeight="1">
      <c r="B256" s="171"/>
      <c r="C256" s="172"/>
      <c r="D256" s="173" t="s">
        <v>76</v>
      </c>
      <c r="E256" s="204" t="s">
        <v>326</v>
      </c>
      <c r="F256" s="204" t="s">
        <v>327</v>
      </c>
      <c r="G256" s="172"/>
      <c r="H256" s="172"/>
      <c r="I256" s="175"/>
      <c r="J256" s="205">
        <f>BK256</f>
        <v>0</v>
      </c>
      <c r="K256" s="172"/>
      <c r="L256" s="177"/>
      <c r="M256" s="178"/>
      <c r="N256" s="179"/>
      <c r="O256" s="179"/>
      <c r="P256" s="180">
        <f>SUM(P257:P276)</f>
        <v>0</v>
      </c>
      <c r="Q256" s="179"/>
      <c r="R256" s="180">
        <f>SUM(R257:R276)</f>
        <v>0.31707399999999997</v>
      </c>
      <c r="S256" s="179"/>
      <c r="T256" s="181">
        <f>SUM(T257:T276)</f>
        <v>0.43314399999999997</v>
      </c>
      <c r="AR256" s="182" t="s">
        <v>87</v>
      </c>
      <c r="AT256" s="183" t="s">
        <v>76</v>
      </c>
      <c r="AU256" s="183" t="s">
        <v>85</v>
      </c>
      <c r="AY256" s="182" t="s">
        <v>146</v>
      </c>
      <c r="BK256" s="184">
        <f>SUM(BK257:BK276)</f>
        <v>0</v>
      </c>
    </row>
    <row r="257" spans="1:65" s="2" customFormat="1" ht="21.75" customHeight="1">
      <c r="A257" s="34"/>
      <c r="B257" s="35"/>
      <c r="C257" s="185" t="s">
        <v>454</v>
      </c>
      <c r="D257" s="185" t="s">
        <v>147</v>
      </c>
      <c r="E257" s="186" t="s">
        <v>705</v>
      </c>
      <c r="F257" s="187" t="s">
        <v>706</v>
      </c>
      <c r="G257" s="188" t="s">
        <v>249</v>
      </c>
      <c r="H257" s="189">
        <v>21.2</v>
      </c>
      <c r="I257" s="190"/>
      <c r="J257" s="191">
        <f>ROUND(I257*H257,2)</f>
        <v>0</v>
      </c>
      <c r="K257" s="192"/>
      <c r="L257" s="39"/>
      <c r="M257" s="193" t="s">
        <v>1</v>
      </c>
      <c r="N257" s="194" t="s">
        <v>42</v>
      </c>
      <c r="O257" s="71"/>
      <c r="P257" s="195">
        <f>O257*H257</f>
        <v>0</v>
      </c>
      <c r="Q257" s="195">
        <v>0</v>
      </c>
      <c r="R257" s="195">
        <f>Q257*H257</f>
        <v>0</v>
      </c>
      <c r="S257" s="195">
        <v>1.213E-2</v>
      </c>
      <c r="T257" s="196">
        <f>S257*H257</f>
        <v>0.257156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7" t="s">
        <v>188</v>
      </c>
      <c r="AT257" s="197" t="s">
        <v>147</v>
      </c>
      <c r="AU257" s="197" t="s">
        <v>87</v>
      </c>
      <c r="AY257" s="17" t="s">
        <v>146</v>
      </c>
      <c r="BE257" s="198">
        <f>IF(N257="základní",J257,0)</f>
        <v>0</v>
      </c>
      <c r="BF257" s="198">
        <f>IF(N257="snížená",J257,0)</f>
        <v>0</v>
      </c>
      <c r="BG257" s="198">
        <f>IF(N257="zákl. přenesená",J257,0)</f>
        <v>0</v>
      </c>
      <c r="BH257" s="198">
        <f>IF(N257="sníž. přenesená",J257,0)</f>
        <v>0</v>
      </c>
      <c r="BI257" s="198">
        <f>IF(N257="nulová",J257,0)</f>
        <v>0</v>
      </c>
      <c r="BJ257" s="17" t="s">
        <v>85</v>
      </c>
      <c r="BK257" s="198">
        <f>ROUND(I257*H257,2)</f>
        <v>0</v>
      </c>
      <c r="BL257" s="17" t="s">
        <v>188</v>
      </c>
      <c r="BM257" s="197" t="s">
        <v>707</v>
      </c>
    </row>
    <row r="258" spans="1:65" s="2" customFormat="1" ht="16.5" customHeight="1">
      <c r="A258" s="34"/>
      <c r="B258" s="35"/>
      <c r="C258" s="185" t="s">
        <v>459</v>
      </c>
      <c r="D258" s="185" t="s">
        <v>147</v>
      </c>
      <c r="E258" s="186" t="s">
        <v>708</v>
      </c>
      <c r="F258" s="187" t="s">
        <v>709</v>
      </c>
      <c r="G258" s="188" t="s">
        <v>249</v>
      </c>
      <c r="H258" s="189">
        <v>25.2</v>
      </c>
      <c r="I258" s="190"/>
      <c r="J258" s="191">
        <f>ROUND(I258*H258,2)</f>
        <v>0</v>
      </c>
      <c r="K258" s="192"/>
      <c r="L258" s="39"/>
      <c r="M258" s="193" t="s">
        <v>1</v>
      </c>
      <c r="N258" s="194" t="s">
        <v>42</v>
      </c>
      <c r="O258" s="71"/>
      <c r="P258" s="195">
        <f>O258*H258</f>
        <v>0</v>
      </c>
      <c r="Q258" s="195">
        <v>0</v>
      </c>
      <c r="R258" s="195">
        <f>Q258*H258</f>
        <v>0</v>
      </c>
      <c r="S258" s="195">
        <v>1.6999999999999999E-3</v>
      </c>
      <c r="T258" s="196">
        <f>S258*H258</f>
        <v>4.2839999999999996E-2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7" t="s">
        <v>188</v>
      </c>
      <c r="AT258" s="197" t="s">
        <v>147</v>
      </c>
      <c r="AU258" s="197" t="s">
        <v>87</v>
      </c>
      <c r="AY258" s="17" t="s">
        <v>146</v>
      </c>
      <c r="BE258" s="198">
        <f>IF(N258="základní",J258,0)</f>
        <v>0</v>
      </c>
      <c r="BF258" s="198">
        <f>IF(N258="snížená",J258,0)</f>
        <v>0</v>
      </c>
      <c r="BG258" s="198">
        <f>IF(N258="zákl. přenesená",J258,0)</f>
        <v>0</v>
      </c>
      <c r="BH258" s="198">
        <f>IF(N258="sníž. přenesená",J258,0)</f>
        <v>0</v>
      </c>
      <c r="BI258" s="198">
        <f>IF(N258="nulová",J258,0)</f>
        <v>0</v>
      </c>
      <c r="BJ258" s="17" t="s">
        <v>85</v>
      </c>
      <c r="BK258" s="198">
        <f>ROUND(I258*H258,2)</f>
        <v>0</v>
      </c>
      <c r="BL258" s="17" t="s">
        <v>188</v>
      </c>
      <c r="BM258" s="197" t="s">
        <v>710</v>
      </c>
    </row>
    <row r="259" spans="1:65" s="2" customFormat="1" ht="21.75" customHeight="1">
      <c r="A259" s="34"/>
      <c r="B259" s="35"/>
      <c r="C259" s="185" t="s">
        <v>465</v>
      </c>
      <c r="D259" s="185" t="s">
        <v>147</v>
      </c>
      <c r="E259" s="186" t="s">
        <v>399</v>
      </c>
      <c r="F259" s="187" t="s">
        <v>400</v>
      </c>
      <c r="G259" s="188" t="s">
        <v>249</v>
      </c>
      <c r="H259" s="189">
        <v>42.4</v>
      </c>
      <c r="I259" s="190"/>
      <c r="J259" s="191">
        <f>ROUND(I259*H259,2)</f>
        <v>0</v>
      </c>
      <c r="K259" s="192"/>
      <c r="L259" s="39"/>
      <c r="M259" s="193" t="s">
        <v>1</v>
      </c>
      <c r="N259" s="194" t="s">
        <v>42</v>
      </c>
      <c r="O259" s="71"/>
      <c r="P259" s="195">
        <f>O259*H259</f>
        <v>0</v>
      </c>
      <c r="Q259" s="195">
        <v>0</v>
      </c>
      <c r="R259" s="195">
        <f>Q259*H259</f>
        <v>0</v>
      </c>
      <c r="S259" s="195">
        <v>1.7700000000000001E-3</v>
      </c>
      <c r="T259" s="196">
        <f>S259*H259</f>
        <v>7.5048000000000004E-2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97" t="s">
        <v>188</v>
      </c>
      <c r="AT259" s="197" t="s">
        <v>147</v>
      </c>
      <c r="AU259" s="197" t="s">
        <v>87</v>
      </c>
      <c r="AY259" s="17" t="s">
        <v>146</v>
      </c>
      <c r="BE259" s="198">
        <f>IF(N259="základní",J259,0)</f>
        <v>0</v>
      </c>
      <c r="BF259" s="198">
        <f>IF(N259="snížená",J259,0)</f>
        <v>0</v>
      </c>
      <c r="BG259" s="198">
        <f>IF(N259="zákl. přenesená",J259,0)</f>
        <v>0</v>
      </c>
      <c r="BH259" s="198">
        <f>IF(N259="sníž. přenesená",J259,0)</f>
        <v>0</v>
      </c>
      <c r="BI259" s="198">
        <f>IF(N259="nulová",J259,0)</f>
        <v>0</v>
      </c>
      <c r="BJ259" s="17" t="s">
        <v>85</v>
      </c>
      <c r="BK259" s="198">
        <f>ROUND(I259*H259,2)</f>
        <v>0</v>
      </c>
      <c r="BL259" s="17" t="s">
        <v>188</v>
      </c>
      <c r="BM259" s="197" t="s">
        <v>401</v>
      </c>
    </row>
    <row r="260" spans="1:65" s="2" customFormat="1" ht="16.5" customHeight="1">
      <c r="A260" s="34"/>
      <c r="B260" s="35"/>
      <c r="C260" s="185" t="s">
        <v>469</v>
      </c>
      <c r="D260" s="185" t="s">
        <v>147</v>
      </c>
      <c r="E260" s="186" t="s">
        <v>711</v>
      </c>
      <c r="F260" s="187" t="s">
        <v>712</v>
      </c>
      <c r="G260" s="188" t="s">
        <v>249</v>
      </c>
      <c r="H260" s="189">
        <v>33.200000000000003</v>
      </c>
      <c r="I260" s="190"/>
      <c r="J260" s="191">
        <f>ROUND(I260*H260,2)</f>
        <v>0</v>
      </c>
      <c r="K260" s="192"/>
      <c r="L260" s="39"/>
      <c r="M260" s="193" t="s">
        <v>1</v>
      </c>
      <c r="N260" s="194" t="s">
        <v>42</v>
      </c>
      <c r="O260" s="71"/>
      <c r="P260" s="195">
        <f>O260*H260</f>
        <v>0</v>
      </c>
      <c r="Q260" s="195">
        <v>0</v>
      </c>
      <c r="R260" s="195">
        <f>Q260*H260</f>
        <v>0</v>
      </c>
      <c r="S260" s="195">
        <v>1.75E-3</v>
      </c>
      <c r="T260" s="196">
        <f>S260*H260</f>
        <v>5.8100000000000006E-2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7" t="s">
        <v>188</v>
      </c>
      <c r="AT260" s="197" t="s">
        <v>147</v>
      </c>
      <c r="AU260" s="197" t="s">
        <v>87</v>
      </c>
      <c r="AY260" s="17" t="s">
        <v>146</v>
      </c>
      <c r="BE260" s="198">
        <f>IF(N260="základní",J260,0)</f>
        <v>0</v>
      </c>
      <c r="BF260" s="198">
        <f>IF(N260="snížená",J260,0)</f>
        <v>0</v>
      </c>
      <c r="BG260" s="198">
        <f>IF(N260="zákl. přenesená",J260,0)</f>
        <v>0</v>
      </c>
      <c r="BH260" s="198">
        <f>IF(N260="sníž. přenesená",J260,0)</f>
        <v>0</v>
      </c>
      <c r="BI260" s="198">
        <f>IF(N260="nulová",J260,0)</f>
        <v>0</v>
      </c>
      <c r="BJ260" s="17" t="s">
        <v>85</v>
      </c>
      <c r="BK260" s="198">
        <f>ROUND(I260*H260,2)</f>
        <v>0</v>
      </c>
      <c r="BL260" s="17" t="s">
        <v>188</v>
      </c>
      <c r="BM260" s="197" t="s">
        <v>713</v>
      </c>
    </row>
    <row r="261" spans="1:65" s="2" customFormat="1" ht="33" customHeight="1">
      <c r="A261" s="34"/>
      <c r="B261" s="35"/>
      <c r="C261" s="185" t="s">
        <v>474</v>
      </c>
      <c r="D261" s="185" t="s">
        <v>147</v>
      </c>
      <c r="E261" s="186" t="s">
        <v>714</v>
      </c>
      <c r="F261" s="187" t="s">
        <v>715</v>
      </c>
      <c r="G261" s="188" t="s">
        <v>249</v>
      </c>
      <c r="H261" s="189">
        <v>21.2</v>
      </c>
      <c r="I261" s="190"/>
      <c r="J261" s="191">
        <f>ROUND(I261*H261,2)</f>
        <v>0</v>
      </c>
      <c r="K261" s="192"/>
      <c r="L261" s="39"/>
      <c r="M261" s="193" t="s">
        <v>1</v>
      </c>
      <c r="N261" s="194" t="s">
        <v>42</v>
      </c>
      <c r="O261" s="71"/>
      <c r="P261" s="195">
        <f>O261*H261</f>
        <v>0</v>
      </c>
      <c r="Q261" s="195">
        <v>1.367E-2</v>
      </c>
      <c r="R261" s="195">
        <f>Q261*H261</f>
        <v>0.28980400000000001</v>
      </c>
      <c r="S261" s="195">
        <v>0</v>
      </c>
      <c r="T261" s="196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7" t="s">
        <v>188</v>
      </c>
      <c r="AT261" s="197" t="s">
        <v>147</v>
      </c>
      <c r="AU261" s="197" t="s">
        <v>87</v>
      </c>
      <c r="AY261" s="17" t="s">
        <v>146</v>
      </c>
      <c r="BE261" s="198">
        <f>IF(N261="základní",J261,0)</f>
        <v>0</v>
      </c>
      <c r="BF261" s="198">
        <f>IF(N261="snížená",J261,0)</f>
        <v>0</v>
      </c>
      <c r="BG261" s="198">
        <f>IF(N261="zákl. přenesená",J261,0)</f>
        <v>0</v>
      </c>
      <c r="BH261" s="198">
        <f>IF(N261="sníž. přenesená",J261,0)</f>
        <v>0</v>
      </c>
      <c r="BI261" s="198">
        <f>IF(N261="nulová",J261,0)</f>
        <v>0</v>
      </c>
      <c r="BJ261" s="17" t="s">
        <v>85</v>
      </c>
      <c r="BK261" s="198">
        <f>ROUND(I261*H261,2)</f>
        <v>0</v>
      </c>
      <c r="BL261" s="17" t="s">
        <v>188</v>
      </c>
      <c r="BM261" s="197" t="s">
        <v>716</v>
      </c>
    </row>
    <row r="262" spans="1:65" s="2" customFormat="1" ht="29.25">
      <c r="A262" s="34"/>
      <c r="B262" s="35"/>
      <c r="C262" s="36"/>
      <c r="D262" s="199" t="s">
        <v>151</v>
      </c>
      <c r="E262" s="36"/>
      <c r="F262" s="200" t="s">
        <v>535</v>
      </c>
      <c r="G262" s="36"/>
      <c r="H262" s="36"/>
      <c r="I262" s="201"/>
      <c r="J262" s="36"/>
      <c r="K262" s="36"/>
      <c r="L262" s="39"/>
      <c r="M262" s="202"/>
      <c r="N262" s="203"/>
      <c r="O262" s="71"/>
      <c r="P262" s="71"/>
      <c r="Q262" s="71"/>
      <c r="R262" s="71"/>
      <c r="S262" s="71"/>
      <c r="T262" s="72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7" t="s">
        <v>151</v>
      </c>
      <c r="AU262" s="17" t="s">
        <v>87</v>
      </c>
    </row>
    <row r="263" spans="1:65" s="2" customFormat="1" ht="33" customHeight="1">
      <c r="A263" s="34"/>
      <c r="B263" s="35"/>
      <c r="C263" s="185" t="s">
        <v>478</v>
      </c>
      <c r="D263" s="185" t="s">
        <v>147</v>
      </c>
      <c r="E263" s="186" t="s">
        <v>717</v>
      </c>
      <c r="F263" s="187" t="s">
        <v>718</v>
      </c>
      <c r="G263" s="188" t="s">
        <v>159</v>
      </c>
      <c r="H263" s="189">
        <v>2</v>
      </c>
      <c r="I263" s="190"/>
      <c r="J263" s="191">
        <f>ROUND(I263*H263,2)</f>
        <v>0</v>
      </c>
      <c r="K263" s="192"/>
      <c r="L263" s="39"/>
      <c r="M263" s="193" t="s">
        <v>1</v>
      </c>
      <c r="N263" s="194" t="s">
        <v>42</v>
      </c>
      <c r="O263" s="71"/>
      <c r="P263" s="195">
        <f>O263*H263</f>
        <v>0</v>
      </c>
      <c r="Q263" s="195">
        <v>6.8000000000000005E-4</v>
      </c>
      <c r="R263" s="195">
        <f>Q263*H263</f>
        <v>1.3600000000000001E-3</v>
      </c>
      <c r="S263" s="195">
        <v>0</v>
      </c>
      <c r="T263" s="196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97" t="s">
        <v>188</v>
      </c>
      <c r="AT263" s="197" t="s">
        <v>147</v>
      </c>
      <c r="AU263" s="197" t="s">
        <v>87</v>
      </c>
      <c r="AY263" s="17" t="s">
        <v>146</v>
      </c>
      <c r="BE263" s="198">
        <f>IF(N263="základní",J263,0)</f>
        <v>0</v>
      </c>
      <c r="BF263" s="198">
        <f>IF(N263="snížená",J263,0)</f>
        <v>0</v>
      </c>
      <c r="BG263" s="198">
        <f>IF(N263="zákl. přenesená",J263,0)</f>
        <v>0</v>
      </c>
      <c r="BH263" s="198">
        <f>IF(N263="sníž. přenesená",J263,0)</f>
        <v>0</v>
      </c>
      <c r="BI263" s="198">
        <f>IF(N263="nulová",J263,0)</f>
        <v>0</v>
      </c>
      <c r="BJ263" s="17" t="s">
        <v>85</v>
      </c>
      <c r="BK263" s="198">
        <f>ROUND(I263*H263,2)</f>
        <v>0</v>
      </c>
      <c r="BL263" s="17" t="s">
        <v>188</v>
      </c>
      <c r="BM263" s="197" t="s">
        <v>719</v>
      </c>
    </row>
    <row r="264" spans="1:65" s="2" customFormat="1" ht="29.25">
      <c r="A264" s="34"/>
      <c r="B264" s="35"/>
      <c r="C264" s="36"/>
      <c r="D264" s="199" t="s">
        <v>151</v>
      </c>
      <c r="E264" s="36"/>
      <c r="F264" s="200" t="s">
        <v>535</v>
      </c>
      <c r="G264" s="36"/>
      <c r="H264" s="36"/>
      <c r="I264" s="201"/>
      <c r="J264" s="36"/>
      <c r="K264" s="36"/>
      <c r="L264" s="39"/>
      <c r="M264" s="202"/>
      <c r="N264" s="203"/>
      <c r="O264" s="71"/>
      <c r="P264" s="71"/>
      <c r="Q264" s="71"/>
      <c r="R264" s="71"/>
      <c r="S264" s="71"/>
      <c r="T264" s="72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7" t="s">
        <v>151</v>
      </c>
      <c r="AU264" s="17" t="s">
        <v>87</v>
      </c>
    </row>
    <row r="265" spans="1:65" s="2" customFormat="1" ht="21.75" customHeight="1">
      <c r="A265" s="34"/>
      <c r="B265" s="35"/>
      <c r="C265" s="185" t="s">
        <v>482</v>
      </c>
      <c r="D265" s="185" t="s">
        <v>147</v>
      </c>
      <c r="E265" s="186" t="s">
        <v>720</v>
      </c>
      <c r="F265" s="187" t="s">
        <v>721</v>
      </c>
      <c r="G265" s="188" t="s">
        <v>159</v>
      </c>
      <c r="H265" s="189">
        <v>3</v>
      </c>
      <c r="I265" s="190"/>
      <c r="J265" s="191">
        <f>ROUND(I265*H265,2)</f>
        <v>0</v>
      </c>
      <c r="K265" s="192"/>
      <c r="L265" s="39"/>
      <c r="M265" s="193" t="s">
        <v>1</v>
      </c>
      <c r="N265" s="194" t="s">
        <v>42</v>
      </c>
      <c r="O265" s="71"/>
      <c r="P265" s="195">
        <f>O265*H265</f>
        <v>0</v>
      </c>
      <c r="Q265" s="195">
        <v>4.8000000000000001E-4</v>
      </c>
      <c r="R265" s="195">
        <f>Q265*H265</f>
        <v>1.4400000000000001E-3</v>
      </c>
      <c r="S265" s="195">
        <v>0</v>
      </c>
      <c r="T265" s="196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97" t="s">
        <v>188</v>
      </c>
      <c r="AT265" s="197" t="s">
        <v>147</v>
      </c>
      <c r="AU265" s="197" t="s">
        <v>87</v>
      </c>
      <c r="AY265" s="17" t="s">
        <v>146</v>
      </c>
      <c r="BE265" s="198">
        <f>IF(N265="základní",J265,0)</f>
        <v>0</v>
      </c>
      <c r="BF265" s="198">
        <f>IF(N265="snížená",J265,0)</f>
        <v>0</v>
      </c>
      <c r="BG265" s="198">
        <f>IF(N265="zákl. přenesená",J265,0)</f>
        <v>0</v>
      </c>
      <c r="BH265" s="198">
        <f>IF(N265="sníž. přenesená",J265,0)</f>
        <v>0</v>
      </c>
      <c r="BI265" s="198">
        <f>IF(N265="nulová",J265,0)</f>
        <v>0</v>
      </c>
      <c r="BJ265" s="17" t="s">
        <v>85</v>
      </c>
      <c r="BK265" s="198">
        <f>ROUND(I265*H265,2)</f>
        <v>0</v>
      </c>
      <c r="BL265" s="17" t="s">
        <v>188</v>
      </c>
      <c r="BM265" s="197" t="s">
        <v>722</v>
      </c>
    </row>
    <row r="266" spans="1:65" s="2" customFormat="1" ht="29.25">
      <c r="A266" s="34"/>
      <c r="B266" s="35"/>
      <c r="C266" s="36"/>
      <c r="D266" s="199" t="s">
        <v>151</v>
      </c>
      <c r="E266" s="36"/>
      <c r="F266" s="200" t="s">
        <v>535</v>
      </c>
      <c r="G266" s="36"/>
      <c r="H266" s="36"/>
      <c r="I266" s="201"/>
      <c r="J266" s="36"/>
      <c r="K266" s="36"/>
      <c r="L266" s="39"/>
      <c r="M266" s="202"/>
      <c r="N266" s="203"/>
      <c r="O266" s="71"/>
      <c r="P266" s="71"/>
      <c r="Q266" s="71"/>
      <c r="R266" s="71"/>
      <c r="S266" s="71"/>
      <c r="T266" s="72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7" t="s">
        <v>151</v>
      </c>
      <c r="AU266" s="17" t="s">
        <v>87</v>
      </c>
    </row>
    <row r="267" spans="1:65" s="13" customFormat="1">
      <c r="B267" s="206"/>
      <c r="C267" s="207"/>
      <c r="D267" s="199" t="s">
        <v>176</v>
      </c>
      <c r="E267" s="208" t="s">
        <v>1</v>
      </c>
      <c r="F267" s="209" t="s">
        <v>723</v>
      </c>
      <c r="G267" s="207"/>
      <c r="H267" s="210">
        <v>2</v>
      </c>
      <c r="I267" s="211"/>
      <c r="J267" s="207"/>
      <c r="K267" s="207"/>
      <c r="L267" s="212"/>
      <c r="M267" s="213"/>
      <c r="N267" s="214"/>
      <c r="O267" s="214"/>
      <c r="P267" s="214"/>
      <c r="Q267" s="214"/>
      <c r="R267" s="214"/>
      <c r="S267" s="214"/>
      <c r="T267" s="215"/>
      <c r="AT267" s="216" t="s">
        <v>176</v>
      </c>
      <c r="AU267" s="216" t="s">
        <v>87</v>
      </c>
      <c r="AV267" s="13" t="s">
        <v>87</v>
      </c>
      <c r="AW267" s="13" t="s">
        <v>34</v>
      </c>
      <c r="AX267" s="13" t="s">
        <v>77</v>
      </c>
      <c r="AY267" s="216" t="s">
        <v>146</v>
      </c>
    </row>
    <row r="268" spans="1:65" s="13" customFormat="1">
      <c r="B268" s="206"/>
      <c r="C268" s="207"/>
      <c r="D268" s="199" t="s">
        <v>176</v>
      </c>
      <c r="E268" s="208" t="s">
        <v>1</v>
      </c>
      <c r="F268" s="209" t="s">
        <v>724</v>
      </c>
      <c r="G268" s="207"/>
      <c r="H268" s="210">
        <v>1</v>
      </c>
      <c r="I268" s="211"/>
      <c r="J268" s="207"/>
      <c r="K268" s="207"/>
      <c r="L268" s="212"/>
      <c r="M268" s="213"/>
      <c r="N268" s="214"/>
      <c r="O268" s="214"/>
      <c r="P268" s="214"/>
      <c r="Q268" s="214"/>
      <c r="R268" s="214"/>
      <c r="S268" s="214"/>
      <c r="T268" s="215"/>
      <c r="AT268" s="216" t="s">
        <v>176</v>
      </c>
      <c r="AU268" s="216" t="s">
        <v>87</v>
      </c>
      <c r="AV268" s="13" t="s">
        <v>87</v>
      </c>
      <c r="AW268" s="13" t="s">
        <v>34</v>
      </c>
      <c r="AX268" s="13" t="s">
        <v>77</v>
      </c>
      <c r="AY268" s="216" t="s">
        <v>146</v>
      </c>
    </row>
    <row r="269" spans="1:65" s="14" customFormat="1">
      <c r="B269" s="228"/>
      <c r="C269" s="229"/>
      <c r="D269" s="199" t="s">
        <v>176</v>
      </c>
      <c r="E269" s="230" t="s">
        <v>1</v>
      </c>
      <c r="F269" s="231" t="s">
        <v>254</v>
      </c>
      <c r="G269" s="229"/>
      <c r="H269" s="232">
        <v>3</v>
      </c>
      <c r="I269" s="233"/>
      <c r="J269" s="229"/>
      <c r="K269" s="229"/>
      <c r="L269" s="234"/>
      <c r="M269" s="235"/>
      <c r="N269" s="236"/>
      <c r="O269" s="236"/>
      <c r="P269" s="236"/>
      <c r="Q269" s="236"/>
      <c r="R269" s="236"/>
      <c r="S269" s="236"/>
      <c r="T269" s="237"/>
      <c r="AT269" s="238" t="s">
        <v>176</v>
      </c>
      <c r="AU269" s="238" t="s">
        <v>87</v>
      </c>
      <c r="AV269" s="14" t="s">
        <v>145</v>
      </c>
      <c r="AW269" s="14" t="s">
        <v>34</v>
      </c>
      <c r="AX269" s="14" t="s">
        <v>85</v>
      </c>
      <c r="AY269" s="238" t="s">
        <v>146</v>
      </c>
    </row>
    <row r="270" spans="1:65" s="2" customFormat="1" ht="16.5" customHeight="1">
      <c r="A270" s="34"/>
      <c r="B270" s="35"/>
      <c r="C270" s="185" t="s">
        <v>488</v>
      </c>
      <c r="D270" s="185" t="s">
        <v>147</v>
      </c>
      <c r="E270" s="186" t="s">
        <v>479</v>
      </c>
      <c r="F270" s="187" t="s">
        <v>480</v>
      </c>
      <c r="G270" s="188" t="s">
        <v>159</v>
      </c>
      <c r="H270" s="189">
        <v>3</v>
      </c>
      <c r="I270" s="190"/>
      <c r="J270" s="191">
        <f>ROUND(I270*H270,2)</f>
        <v>0</v>
      </c>
      <c r="K270" s="192"/>
      <c r="L270" s="39"/>
      <c r="M270" s="193" t="s">
        <v>1</v>
      </c>
      <c r="N270" s="194" t="s">
        <v>42</v>
      </c>
      <c r="O270" s="71"/>
      <c r="P270" s="195">
        <f>O270*H270</f>
        <v>0</v>
      </c>
      <c r="Q270" s="195">
        <v>2.0000000000000001E-4</v>
      </c>
      <c r="R270" s="195">
        <f>Q270*H270</f>
        <v>6.0000000000000006E-4</v>
      </c>
      <c r="S270" s="195">
        <v>0</v>
      </c>
      <c r="T270" s="196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97" t="s">
        <v>188</v>
      </c>
      <c r="AT270" s="197" t="s">
        <v>147</v>
      </c>
      <c r="AU270" s="197" t="s">
        <v>87</v>
      </c>
      <c r="AY270" s="17" t="s">
        <v>146</v>
      </c>
      <c r="BE270" s="198">
        <f>IF(N270="základní",J270,0)</f>
        <v>0</v>
      </c>
      <c r="BF270" s="198">
        <f>IF(N270="snížená",J270,0)</f>
        <v>0</v>
      </c>
      <c r="BG270" s="198">
        <f>IF(N270="zákl. přenesená",J270,0)</f>
        <v>0</v>
      </c>
      <c r="BH270" s="198">
        <f>IF(N270="sníž. přenesená",J270,0)</f>
        <v>0</v>
      </c>
      <c r="BI270" s="198">
        <f>IF(N270="nulová",J270,0)</f>
        <v>0</v>
      </c>
      <c r="BJ270" s="17" t="s">
        <v>85</v>
      </c>
      <c r="BK270" s="198">
        <f>ROUND(I270*H270,2)</f>
        <v>0</v>
      </c>
      <c r="BL270" s="17" t="s">
        <v>188</v>
      </c>
      <c r="BM270" s="197" t="s">
        <v>725</v>
      </c>
    </row>
    <row r="271" spans="1:65" s="2" customFormat="1" ht="33" customHeight="1">
      <c r="A271" s="34"/>
      <c r="B271" s="35"/>
      <c r="C271" s="185" t="s">
        <v>492</v>
      </c>
      <c r="D271" s="185" t="s">
        <v>147</v>
      </c>
      <c r="E271" s="186" t="s">
        <v>726</v>
      </c>
      <c r="F271" s="187" t="s">
        <v>727</v>
      </c>
      <c r="G271" s="188" t="s">
        <v>249</v>
      </c>
      <c r="H271" s="189">
        <v>11</v>
      </c>
      <c r="I271" s="190"/>
      <c r="J271" s="191">
        <f>ROUND(I271*H271,2)</f>
        <v>0</v>
      </c>
      <c r="K271" s="192"/>
      <c r="L271" s="39"/>
      <c r="M271" s="193" t="s">
        <v>1</v>
      </c>
      <c r="N271" s="194" t="s">
        <v>42</v>
      </c>
      <c r="O271" s="71"/>
      <c r="P271" s="195">
        <f>O271*H271</f>
        <v>0</v>
      </c>
      <c r="Q271" s="195">
        <v>2.1700000000000001E-3</v>
      </c>
      <c r="R271" s="195">
        <f>Q271*H271</f>
        <v>2.3870000000000002E-2</v>
      </c>
      <c r="S271" s="195">
        <v>0</v>
      </c>
      <c r="T271" s="196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97" t="s">
        <v>188</v>
      </c>
      <c r="AT271" s="197" t="s">
        <v>147</v>
      </c>
      <c r="AU271" s="197" t="s">
        <v>87</v>
      </c>
      <c r="AY271" s="17" t="s">
        <v>146</v>
      </c>
      <c r="BE271" s="198">
        <f>IF(N271="základní",J271,0)</f>
        <v>0</v>
      </c>
      <c r="BF271" s="198">
        <f>IF(N271="snížená",J271,0)</f>
        <v>0</v>
      </c>
      <c r="BG271" s="198">
        <f>IF(N271="zákl. přenesená",J271,0)</f>
        <v>0</v>
      </c>
      <c r="BH271" s="198">
        <f>IF(N271="sníž. přenesená",J271,0)</f>
        <v>0</v>
      </c>
      <c r="BI271" s="198">
        <f>IF(N271="nulová",J271,0)</f>
        <v>0</v>
      </c>
      <c r="BJ271" s="17" t="s">
        <v>85</v>
      </c>
      <c r="BK271" s="198">
        <f>ROUND(I271*H271,2)</f>
        <v>0</v>
      </c>
      <c r="BL271" s="17" t="s">
        <v>188</v>
      </c>
      <c r="BM271" s="197" t="s">
        <v>728</v>
      </c>
    </row>
    <row r="272" spans="1:65" s="2" customFormat="1" ht="29.25">
      <c r="A272" s="34"/>
      <c r="B272" s="35"/>
      <c r="C272" s="36"/>
      <c r="D272" s="199" t="s">
        <v>151</v>
      </c>
      <c r="E272" s="36"/>
      <c r="F272" s="200" t="s">
        <v>535</v>
      </c>
      <c r="G272" s="36"/>
      <c r="H272" s="36"/>
      <c r="I272" s="201"/>
      <c r="J272" s="36"/>
      <c r="K272" s="36"/>
      <c r="L272" s="39"/>
      <c r="M272" s="202"/>
      <c r="N272" s="203"/>
      <c r="O272" s="71"/>
      <c r="P272" s="71"/>
      <c r="Q272" s="71"/>
      <c r="R272" s="71"/>
      <c r="S272" s="71"/>
      <c r="T272" s="72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7" t="s">
        <v>151</v>
      </c>
      <c r="AU272" s="17" t="s">
        <v>87</v>
      </c>
    </row>
    <row r="273" spans="1:65" s="13" customFormat="1">
      <c r="B273" s="206"/>
      <c r="C273" s="207"/>
      <c r="D273" s="199" t="s">
        <v>176</v>
      </c>
      <c r="E273" s="208" t="s">
        <v>1</v>
      </c>
      <c r="F273" s="209" t="s">
        <v>729</v>
      </c>
      <c r="G273" s="207"/>
      <c r="H273" s="210">
        <v>9</v>
      </c>
      <c r="I273" s="211"/>
      <c r="J273" s="207"/>
      <c r="K273" s="207"/>
      <c r="L273" s="212"/>
      <c r="M273" s="213"/>
      <c r="N273" s="214"/>
      <c r="O273" s="214"/>
      <c r="P273" s="214"/>
      <c r="Q273" s="214"/>
      <c r="R273" s="214"/>
      <c r="S273" s="214"/>
      <c r="T273" s="215"/>
      <c r="AT273" s="216" t="s">
        <v>176</v>
      </c>
      <c r="AU273" s="216" t="s">
        <v>87</v>
      </c>
      <c r="AV273" s="13" t="s">
        <v>87</v>
      </c>
      <c r="AW273" s="13" t="s">
        <v>34</v>
      </c>
      <c r="AX273" s="13" t="s">
        <v>77</v>
      </c>
      <c r="AY273" s="216" t="s">
        <v>146</v>
      </c>
    </row>
    <row r="274" spans="1:65" s="13" customFormat="1">
      <c r="B274" s="206"/>
      <c r="C274" s="207"/>
      <c r="D274" s="199" t="s">
        <v>176</v>
      </c>
      <c r="E274" s="208" t="s">
        <v>1</v>
      </c>
      <c r="F274" s="209" t="s">
        <v>730</v>
      </c>
      <c r="G274" s="207"/>
      <c r="H274" s="210">
        <v>2</v>
      </c>
      <c r="I274" s="211"/>
      <c r="J274" s="207"/>
      <c r="K274" s="207"/>
      <c r="L274" s="212"/>
      <c r="M274" s="213"/>
      <c r="N274" s="214"/>
      <c r="O274" s="214"/>
      <c r="P274" s="214"/>
      <c r="Q274" s="214"/>
      <c r="R274" s="214"/>
      <c r="S274" s="214"/>
      <c r="T274" s="215"/>
      <c r="AT274" s="216" t="s">
        <v>176</v>
      </c>
      <c r="AU274" s="216" t="s">
        <v>87</v>
      </c>
      <c r="AV274" s="13" t="s">
        <v>87</v>
      </c>
      <c r="AW274" s="13" t="s">
        <v>34</v>
      </c>
      <c r="AX274" s="13" t="s">
        <v>77</v>
      </c>
      <c r="AY274" s="216" t="s">
        <v>146</v>
      </c>
    </row>
    <row r="275" spans="1:65" s="14" customFormat="1">
      <c r="B275" s="228"/>
      <c r="C275" s="229"/>
      <c r="D275" s="199" t="s">
        <v>176</v>
      </c>
      <c r="E275" s="230" t="s">
        <v>1</v>
      </c>
      <c r="F275" s="231" t="s">
        <v>254</v>
      </c>
      <c r="G275" s="229"/>
      <c r="H275" s="232">
        <v>11</v>
      </c>
      <c r="I275" s="233"/>
      <c r="J275" s="229"/>
      <c r="K275" s="229"/>
      <c r="L275" s="234"/>
      <c r="M275" s="235"/>
      <c r="N275" s="236"/>
      <c r="O275" s="236"/>
      <c r="P275" s="236"/>
      <c r="Q275" s="236"/>
      <c r="R275" s="236"/>
      <c r="S275" s="236"/>
      <c r="T275" s="237"/>
      <c r="AT275" s="238" t="s">
        <v>176</v>
      </c>
      <c r="AU275" s="238" t="s">
        <v>87</v>
      </c>
      <c r="AV275" s="14" t="s">
        <v>145</v>
      </c>
      <c r="AW275" s="14" t="s">
        <v>34</v>
      </c>
      <c r="AX275" s="14" t="s">
        <v>85</v>
      </c>
      <c r="AY275" s="238" t="s">
        <v>146</v>
      </c>
    </row>
    <row r="276" spans="1:65" s="2" customFormat="1" ht="21.75" customHeight="1">
      <c r="A276" s="34"/>
      <c r="B276" s="35"/>
      <c r="C276" s="185" t="s">
        <v>496</v>
      </c>
      <c r="D276" s="185" t="s">
        <v>147</v>
      </c>
      <c r="E276" s="186" t="s">
        <v>731</v>
      </c>
      <c r="F276" s="187" t="s">
        <v>732</v>
      </c>
      <c r="G276" s="188" t="s">
        <v>324</v>
      </c>
      <c r="H276" s="250"/>
      <c r="I276" s="190"/>
      <c r="J276" s="191">
        <f>ROUND(I276*H276,2)</f>
        <v>0</v>
      </c>
      <c r="K276" s="192"/>
      <c r="L276" s="39"/>
      <c r="M276" s="193" t="s">
        <v>1</v>
      </c>
      <c r="N276" s="194" t="s">
        <v>42</v>
      </c>
      <c r="O276" s="71"/>
      <c r="P276" s="195">
        <f>O276*H276</f>
        <v>0</v>
      </c>
      <c r="Q276" s="195">
        <v>0</v>
      </c>
      <c r="R276" s="195">
        <f>Q276*H276</f>
        <v>0</v>
      </c>
      <c r="S276" s="195">
        <v>0</v>
      </c>
      <c r="T276" s="196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97" t="s">
        <v>188</v>
      </c>
      <c r="AT276" s="197" t="s">
        <v>147</v>
      </c>
      <c r="AU276" s="197" t="s">
        <v>87</v>
      </c>
      <c r="AY276" s="17" t="s">
        <v>146</v>
      </c>
      <c r="BE276" s="198">
        <f>IF(N276="základní",J276,0)</f>
        <v>0</v>
      </c>
      <c r="BF276" s="198">
        <f>IF(N276="snížená",J276,0)</f>
        <v>0</v>
      </c>
      <c r="BG276" s="198">
        <f>IF(N276="zákl. přenesená",J276,0)</f>
        <v>0</v>
      </c>
      <c r="BH276" s="198">
        <f>IF(N276="sníž. přenesená",J276,0)</f>
        <v>0</v>
      </c>
      <c r="BI276" s="198">
        <f>IF(N276="nulová",J276,0)</f>
        <v>0</v>
      </c>
      <c r="BJ276" s="17" t="s">
        <v>85</v>
      </c>
      <c r="BK276" s="198">
        <f>ROUND(I276*H276,2)</f>
        <v>0</v>
      </c>
      <c r="BL276" s="17" t="s">
        <v>188</v>
      </c>
      <c r="BM276" s="197" t="s">
        <v>733</v>
      </c>
    </row>
    <row r="277" spans="1:65" s="12" customFormat="1" ht="22.9" customHeight="1">
      <c r="B277" s="171"/>
      <c r="C277" s="172"/>
      <c r="D277" s="173" t="s">
        <v>76</v>
      </c>
      <c r="E277" s="204" t="s">
        <v>486</v>
      </c>
      <c r="F277" s="204" t="s">
        <v>487</v>
      </c>
      <c r="G277" s="172"/>
      <c r="H277" s="172"/>
      <c r="I277" s="175"/>
      <c r="J277" s="205">
        <f>BK277</f>
        <v>0</v>
      </c>
      <c r="K277" s="172"/>
      <c r="L277" s="177"/>
      <c r="M277" s="178"/>
      <c r="N277" s="179"/>
      <c r="O277" s="179"/>
      <c r="P277" s="180">
        <f>SUM(P278:P280)</f>
        <v>0</v>
      </c>
      <c r="Q277" s="179"/>
      <c r="R277" s="180">
        <f>SUM(R278:R280)</f>
        <v>0</v>
      </c>
      <c r="S277" s="179"/>
      <c r="T277" s="181">
        <f>SUM(T278:T280)</f>
        <v>2.7131759999999998</v>
      </c>
      <c r="AR277" s="182" t="s">
        <v>87</v>
      </c>
      <c r="AT277" s="183" t="s">
        <v>76</v>
      </c>
      <c r="AU277" s="183" t="s">
        <v>85</v>
      </c>
      <c r="AY277" s="182" t="s">
        <v>146</v>
      </c>
      <c r="BK277" s="184">
        <f>SUM(BK278:BK280)</f>
        <v>0</v>
      </c>
    </row>
    <row r="278" spans="1:65" s="2" customFormat="1" ht="21.75" customHeight="1">
      <c r="A278" s="34"/>
      <c r="B278" s="35"/>
      <c r="C278" s="185" t="s">
        <v>501</v>
      </c>
      <c r="D278" s="185" t="s">
        <v>147</v>
      </c>
      <c r="E278" s="186" t="s">
        <v>489</v>
      </c>
      <c r="F278" s="187" t="s">
        <v>490</v>
      </c>
      <c r="G278" s="188" t="s">
        <v>181</v>
      </c>
      <c r="H278" s="189">
        <v>127.2</v>
      </c>
      <c r="I278" s="190"/>
      <c r="J278" s="191">
        <f>ROUND(I278*H278,2)</f>
        <v>0</v>
      </c>
      <c r="K278" s="192"/>
      <c r="L278" s="39"/>
      <c r="M278" s="193" t="s">
        <v>1</v>
      </c>
      <c r="N278" s="194" t="s">
        <v>42</v>
      </c>
      <c r="O278" s="71"/>
      <c r="P278" s="195">
        <f>O278*H278</f>
        <v>0</v>
      </c>
      <c r="Q278" s="195">
        <v>0</v>
      </c>
      <c r="R278" s="195">
        <f>Q278*H278</f>
        <v>0</v>
      </c>
      <c r="S278" s="195">
        <v>1.533E-2</v>
      </c>
      <c r="T278" s="196">
        <f>S278*H278</f>
        <v>1.9499759999999999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97" t="s">
        <v>188</v>
      </c>
      <c r="AT278" s="197" t="s">
        <v>147</v>
      </c>
      <c r="AU278" s="197" t="s">
        <v>87</v>
      </c>
      <c r="AY278" s="17" t="s">
        <v>146</v>
      </c>
      <c r="BE278" s="198">
        <f>IF(N278="základní",J278,0)</f>
        <v>0</v>
      </c>
      <c r="BF278" s="198">
        <f>IF(N278="snížená",J278,0)</f>
        <v>0</v>
      </c>
      <c r="BG278" s="198">
        <f>IF(N278="zákl. přenesená",J278,0)</f>
        <v>0</v>
      </c>
      <c r="BH278" s="198">
        <f>IF(N278="sníž. přenesená",J278,0)</f>
        <v>0</v>
      </c>
      <c r="BI278" s="198">
        <f>IF(N278="nulová",J278,0)</f>
        <v>0</v>
      </c>
      <c r="BJ278" s="17" t="s">
        <v>85</v>
      </c>
      <c r="BK278" s="198">
        <f>ROUND(I278*H278,2)</f>
        <v>0</v>
      </c>
      <c r="BL278" s="17" t="s">
        <v>188</v>
      </c>
      <c r="BM278" s="197" t="s">
        <v>734</v>
      </c>
    </row>
    <row r="279" spans="1:65" s="2" customFormat="1" ht="21.75" customHeight="1">
      <c r="A279" s="34"/>
      <c r="B279" s="35"/>
      <c r="C279" s="185" t="s">
        <v>505</v>
      </c>
      <c r="D279" s="185" t="s">
        <v>147</v>
      </c>
      <c r="E279" s="186" t="s">
        <v>735</v>
      </c>
      <c r="F279" s="187" t="s">
        <v>736</v>
      </c>
      <c r="G279" s="188" t="s">
        <v>181</v>
      </c>
      <c r="H279" s="189">
        <v>127.2</v>
      </c>
      <c r="I279" s="190"/>
      <c r="J279" s="191">
        <f>ROUND(I279*H279,2)</f>
        <v>0</v>
      </c>
      <c r="K279" s="192"/>
      <c r="L279" s="39"/>
      <c r="M279" s="193" t="s">
        <v>1</v>
      </c>
      <c r="N279" s="194" t="s">
        <v>42</v>
      </c>
      <c r="O279" s="71"/>
      <c r="P279" s="195">
        <f>O279*H279</f>
        <v>0</v>
      </c>
      <c r="Q279" s="195">
        <v>0</v>
      </c>
      <c r="R279" s="195">
        <f>Q279*H279</f>
        <v>0</v>
      </c>
      <c r="S279" s="195">
        <v>6.0000000000000001E-3</v>
      </c>
      <c r="T279" s="196">
        <f>S279*H279</f>
        <v>0.76319999999999999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97" t="s">
        <v>188</v>
      </c>
      <c r="AT279" s="197" t="s">
        <v>147</v>
      </c>
      <c r="AU279" s="197" t="s">
        <v>87</v>
      </c>
      <c r="AY279" s="17" t="s">
        <v>146</v>
      </c>
      <c r="BE279" s="198">
        <f>IF(N279="základní",J279,0)</f>
        <v>0</v>
      </c>
      <c r="BF279" s="198">
        <f>IF(N279="snížená",J279,0)</f>
        <v>0</v>
      </c>
      <c r="BG279" s="198">
        <f>IF(N279="zákl. přenesená",J279,0)</f>
        <v>0</v>
      </c>
      <c r="BH279" s="198">
        <f>IF(N279="sníž. přenesená",J279,0)</f>
        <v>0</v>
      </c>
      <c r="BI279" s="198">
        <f>IF(N279="nulová",J279,0)</f>
        <v>0</v>
      </c>
      <c r="BJ279" s="17" t="s">
        <v>85</v>
      </c>
      <c r="BK279" s="198">
        <f>ROUND(I279*H279,2)</f>
        <v>0</v>
      </c>
      <c r="BL279" s="17" t="s">
        <v>188</v>
      </c>
      <c r="BM279" s="197" t="s">
        <v>737</v>
      </c>
    </row>
    <row r="280" spans="1:65" s="2" customFormat="1" ht="21.75" customHeight="1">
      <c r="A280" s="34"/>
      <c r="B280" s="35"/>
      <c r="C280" s="185" t="s">
        <v>511</v>
      </c>
      <c r="D280" s="185" t="s">
        <v>147</v>
      </c>
      <c r="E280" s="186" t="s">
        <v>738</v>
      </c>
      <c r="F280" s="187" t="s">
        <v>739</v>
      </c>
      <c r="G280" s="188" t="s">
        <v>324</v>
      </c>
      <c r="H280" s="250"/>
      <c r="I280" s="190"/>
      <c r="J280" s="191">
        <f>ROUND(I280*H280,2)</f>
        <v>0</v>
      </c>
      <c r="K280" s="192"/>
      <c r="L280" s="39"/>
      <c r="M280" s="193" t="s">
        <v>1</v>
      </c>
      <c r="N280" s="194" t="s">
        <v>42</v>
      </c>
      <c r="O280" s="71"/>
      <c r="P280" s="195">
        <f>O280*H280</f>
        <v>0</v>
      </c>
      <c r="Q280" s="195">
        <v>0</v>
      </c>
      <c r="R280" s="195">
        <f>Q280*H280</f>
        <v>0</v>
      </c>
      <c r="S280" s="195">
        <v>0</v>
      </c>
      <c r="T280" s="196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97" t="s">
        <v>188</v>
      </c>
      <c r="AT280" s="197" t="s">
        <v>147</v>
      </c>
      <c r="AU280" s="197" t="s">
        <v>87</v>
      </c>
      <c r="AY280" s="17" t="s">
        <v>146</v>
      </c>
      <c r="BE280" s="198">
        <f>IF(N280="základní",J280,0)</f>
        <v>0</v>
      </c>
      <c r="BF280" s="198">
        <f>IF(N280="snížená",J280,0)</f>
        <v>0</v>
      </c>
      <c r="BG280" s="198">
        <f>IF(N280="zákl. přenesená",J280,0)</f>
        <v>0</v>
      </c>
      <c r="BH280" s="198">
        <f>IF(N280="sníž. přenesená",J280,0)</f>
        <v>0</v>
      </c>
      <c r="BI280" s="198">
        <f>IF(N280="nulová",J280,0)</f>
        <v>0</v>
      </c>
      <c r="BJ280" s="17" t="s">
        <v>85</v>
      </c>
      <c r="BK280" s="198">
        <f>ROUND(I280*H280,2)</f>
        <v>0</v>
      </c>
      <c r="BL280" s="17" t="s">
        <v>188</v>
      </c>
      <c r="BM280" s="197" t="s">
        <v>740</v>
      </c>
    </row>
    <row r="281" spans="1:65" s="12" customFormat="1" ht="22.9" customHeight="1">
      <c r="B281" s="171"/>
      <c r="C281" s="172"/>
      <c r="D281" s="173" t="s">
        <v>76</v>
      </c>
      <c r="E281" s="204" t="s">
        <v>741</v>
      </c>
      <c r="F281" s="204" t="s">
        <v>742</v>
      </c>
      <c r="G281" s="172"/>
      <c r="H281" s="172"/>
      <c r="I281" s="175"/>
      <c r="J281" s="205">
        <f>BK281</f>
        <v>0</v>
      </c>
      <c r="K281" s="172"/>
      <c r="L281" s="177"/>
      <c r="M281" s="178"/>
      <c r="N281" s="179"/>
      <c r="O281" s="179"/>
      <c r="P281" s="180">
        <f>SUM(P282:P289)</f>
        <v>0</v>
      </c>
      <c r="Q281" s="179"/>
      <c r="R281" s="180">
        <f>SUM(R282:R289)</f>
        <v>5.7749999999999996E-2</v>
      </c>
      <c r="S281" s="179"/>
      <c r="T281" s="181">
        <f>SUM(T282:T289)</f>
        <v>0</v>
      </c>
      <c r="AR281" s="182" t="s">
        <v>87</v>
      </c>
      <c r="AT281" s="183" t="s">
        <v>76</v>
      </c>
      <c r="AU281" s="183" t="s">
        <v>85</v>
      </c>
      <c r="AY281" s="182" t="s">
        <v>146</v>
      </c>
      <c r="BK281" s="184">
        <f>SUM(BK282:BK289)</f>
        <v>0</v>
      </c>
    </row>
    <row r="282" spans="1:65" s="2" customFormat="1" ht="33" customHeight="1">
      <c r="A282" s="34"/>
      <c r="B282" s="35"/>
      <c r="C282" s="185" t="s">
        <v>516</v>
      </c>
      <c r="D282" s="185" t="s">
        <v>147</v>
      </c>
      <c r="E282" s="186" t="s">
        <v>743</v>
      </c>
      <c r="F282" s="187" t="s">
        <v>744</v>
      </c>
      <c r="G282" s="188" t="s">
        <v>249</v>
      </c>
      <c r="H282" s="189">
        <v>240</v>
      </c>
      <c r="I282" s="190"/>
      <c r="J282" s="191">
        <f>ROUND(I282*H282,2)</f>
        <v>0</v>
      </c>
      <c r="K282" s="192"/>
      <c r="L282" s="39"/>
      <c r="M282" s="193" t="s">
        <v>1</v>
      </c>
      <c r="N282" s="194" t="s">
        <v>42</v>
      </c>
      <c r="O282" s="71"/>
      <c r="P282" s="195">
        <f>O282*H282</f>
        <v>0</v>
      </c>
      <c r="Q282" s="195">
        <v>2.4000000000000001E-4</v>
      </c>
      <c r="R282" s="195">
        <f>Q282*H282</f>
        <v>5.7599999999999998E-2</v>
      </c>
      <c r="S282" s="195">
        <v>0</v>
      </c>
      <c r="T282" s="196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97" t="s">
        <v>188</v>
      </c>
      <c r="AT282" s="197" t="s">
        <v>147</v>
      </c>
      <c r="AU282" s="197" t="s">
        <v>87</v>
      </c>
      <c r="AY282" s="17" t="s">
        <v>146</v>
      </c>
      <c r="BE282" s="198">
        <f>IF(N282="základní",J282,0)</f>
        <v>0</v>
      </c>
      <c r="BF282" s="198">
        <f>IF(N282="snížená",J282,0)</f>
        <v>0</v>
      </c>
      <c r="BG282" s="198">
        <f>IF(N282="zákl. přenesená",J282,0)</f>
        <v>0</v>
      </c>
      <c r="BH282" s="198">
        <f>IF(N282="sníž. přenesená",J282,0)</f>
        <v>0</v>
      </c>
      <c r="BI282" s="198">
        <f>IF(N282="nulová",J282,0)</f>
        <v>0</v>
      </c>
      <c r="BJ282" s="17" t="s">
        <v>85</v>
      </c>
      <c r="BK282" s="198">
        <f>ROUND(I282*H282,2)</f>
        <v>0</v>
      </c>
      <c r="BL282" s="17" t="s">
        <v>188</v>
      </c>
      <c r="BM282" s="197" t="s">
        <v>745</v>
      </c>
    </row>
    <row r="283" spans="1:65" s="13" customFormat="1">
      <c r="B283" s="206"/>
      <c r="C283" s="207"/>
      <c r="D283" s="199" t="s">
        <v>176</v>
      </c>
      <c r="E283" s="208" t="s">
        <v>1</v>
      </c>
      <c r="F283" s="209" t="s">
        <v>746</v>
      </c>
      <c r="G283" s="207"/>
      <c r="H283" s="210">
        <v>110</v>
      </c>
      <c r="I283" s="211"/>
      <c r="J283" s="207"/>
      <c r="K283" s="207"/>
      <c r="L283" s="212"/>
      <c r="M283" s="213"/>
      <c r="N283" s="214"/>
      <c r="O283" s="214"/>
      <c r="P283" s="214"/>
      <c r="Q283" s="214"/>
      <c r="R283" s="214"/>
      <c r="S283" s="214"/>
      <c r="T283" s="215"/>
      <c r="AT283" s="216" t="s">
        <v>176</v>
      </c>
      <c r="AU283" s="216" t="s">
        <v>87</v>
      </c>
      <c r="AV283" s="13" t="s">
        <v>87</v>
      </c>
      <c r="AW283" s="13" t="s">
        <v>34</v>
      </c>
      <c r="AX283" s="13" t="s">
        <v>77</v>
      </c>
      <c r="AY283" s="216" t="s">
        <v>146</v>
      </c>
    </row>
    <row r="284" spans="1:65" s="13" customFormat="1">
      <c r="B284" s="206"/>
      <c r="C284" s="207"/>
      <c r="D284" s="199" t="s">
        <v>176</v>
      </c>
      <c r="E284" s="208" t="s">
        <v>1</v>
      </c>
      <c r="F284" s="209" t="s">
        <v>747</v>
      </c>
      <c r="G284" s="207"/>
      <c r="H284" s="210">
        <v>88</v>
      </c>
      <c r="I284" s="211"/>
      <c r="J284" s="207"/>
      <c r="K284" s="207"/>
      <c r="L284" s="212"/>
      <c r="M284" s="213"/>
      <c r="N284" s="214"/>
      <c r="O284" s="214"/>
      <c r="P284" s="214"/>
      <c r="Q284" s="214"/>
      <c r="R284" s="214"/>
      <c r="S284" s="214"/>
      <c r="T284" s="215"/>
      <c r="AT284" s="216" t="s">
        <v>176</v>
      </c>
      <c r="AU284" s="216" t="s">
        <v>87</v>
      </c>
      <c r="AV284" s="13" t="s">
        <v>87</v>
      </c>
      <c r="AW284" s="13" t="s">
        <v>34</v>
      </c>
      <c r="AX284" s="13" t="s">
        <v>77</v>
      </c>
      <c r="AY284" s="216" t="s">
        <v>146</v>
      </c>
    </row>
    <row r="285" spans="1:65" s="13" customFormat="1">
      <c r="B285" s="206"/>
      <c r="C285" s="207"/>
      <c r="D285" s="199" t="s">
        <v>176</v>
      </c>
      <c r="E285" s="208" t="s">
        <v>1</v>
      </c>
      <c r="F285" s="209" t="s">
        <v>748</v>
      </c>
      <c r="G285" s="207"/>
      <c r="H285" s="210">
        <v>42</v>
      </c>
      <c r="I285" s="211"/>
      <c r="J285" s="207"/>
      <c r="K285" s="207"/>
      <c r="L285" s="212"/>
      <c r="M285" s="213"/>
      <c r="N285" s="214"/>
      <c r="O285" s="214"/>
      <c r="P285" s="214"/>
      <c r="Q285" s="214"/>
      <c r="R285" s="214"/>
      <c r="S285" s="214"/>
      <c r="T285" s="215"/>
      <c r="AT285" s="216" t="s">
        <v>176</v>
      </c>
      <c r="AU285" s="216" t="s">
        <v>87</v>
      </c>
      <c r="AV285" s="13" t="s">
        <v>87</v>
      </c>
      <c r="AW285" s="13" t="s">
        <v>34</v>
      </c>
      <c r="AX285" s="13" t="s">
        <v>77</v>
      </c>
      <c r="AY285" s="216" t="s">
        <v>146</v>
      </c>
    </row>
    <row r="286" spans="1:65" s="14" customFormat="1">
      <c r="B286" s="228"/>
      <c r="C286" s="229"/>
      <c r="D286" s="199" t="s">
        <v>176</v>
      </c>
      <c r="E286" s="230" t="s">
        <v>1</v>
      </c>
      <c r="F286" s="231" t="s">
        <v>254</v>
      </c>
      <c r="G286" s="229"/>
      <c r="H286" s="232">
        <v>240</v>
      </c>
      <c r="I286" s="233"/>
      <c r="J286" s="229"/>
      <c r="K286" s="229"/>
      <c r="L286" s="234"/>
      <c r="M286" s="235"/>
      <c r="N286" s="236"/>
      <c r="O286" s="236"/>
      <c r="P286" s="236"/>
      <c r="Q286" s="236"/>
      <c r="R286" s="236"/>
      <c r="S286" s="236"/>
      <c r="T286" s="237"/>
      <c r="AT286" s="238" t="s">
        <v>176</v>
      </c>
      <c r="AU286" s="238" t="s">
        <v>87</v>
      </c>
      <c r="AV286" s="14" t="s">
        <v>145</v>
      </c>
      <c r="AW286" s="14" t="s">
        <v>34</v>
      </c>
      <c r="AX286" s="14" t="s">
        <v>85</v>
      </c>
      <c r="AY286" s="238" t="s">
        <v>146</v>
      </c>
    </row>
    <row r="287" spans="1:65" s="2" customFormat="1" ht="55.5" customHeight="1">
      <c r="A287" s="34"/>
      <c r="B287" s="35"/>
      <c r="C287" s="185" t="s">
        <v>749</v>
      </c>
      <c r="D287" s="185" t="s">
        <v>147</v>
      </c>
      <c r="E287" s="186" t="s">
        <v>750</v>
      </c>
      <c r="F287" s="187" t="s">
        <v>751</v>
      </c>
      <c r="G287" s="188" t="s">
        <v>159</v>
      </c>
      <c r="H287" s="189">
        <v>3</v>
      </c>
      <c r="I287" s="190"/>
      <c r="J287" s="191">
        <f>ROUND(I287*H287,2)</f>
        <v>0</v>
      </c>
      <c r="K287" s="192"/>
      <c r="L287" s="39"/>
      <c r="M287" s="193" t="s">
        <v>1</v>
      </c>
      <c r="N287" s="194" t="s">
        <v>42</v>
      </c>
      <c r="O287" s="71"/>
      <c r="P287" s="195">
        <f>O287*H287</f>
        <v>0</v>
      </c>
      <c r="Q287" s="195">
        <v>5.0000000000000002E-5</v>
      </c>
      <c r="R287" s="195">
        <f>Q287*H287</f>
        <v>1.5000000000000001E-4</v>
      </c>
      <c r="S287" s="195">
        <v>0</v>
      </c>
      <c r="T287" s="196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97" t="s">
        <v>188</v>
      </c>
      <c r="AT287" s="197" t="s">
        <v>147</v>
      </c>
      <c r="AU287" s="197" t="s">
        <v>87</v>
      </c>
      <c r="AY287" s="17" t="s">
        <v>146</v>
      </c>
      <c r="BE287" s="198">
        <f>IF(N287="základní",J287,0)</f>
        <v>0</v>
      </c>
      <c r="BF287" s="198">
        <f>IF(N287="snížená",J287,0)</f>
        <v>0</v>
      </c>
      <c r="BG287" s="198">
        <f>IF(N287="zákl. přenesená",J287,0)</f>
        <v>0</v>
      </c>
      <c r="BH287" s="198">
        <f>IF(N287="sníž. přenesená",J287,0)</f>
        <v>0</v>
      </c>
      <c r="BI287" s="198">
        <f>IF(N287="nulová",J287,0)</f>
        <v>0</v>
      </c>
      <c r="BJ287" s="17" t="s">
        <v>85</v>
      </c>
      <c r="BK287" s="198">
        <f>ROUND(I287*H287,2)</f>
        <v>0</v>
      </c>
      <c r="BL287" s="17" t="s">
        <v>188</v>
      </c>
      <c r="BM287" s="197" t="s">
        <v>752</v>
      </c>
    </row>
    <row r="288" spans="1:65" s="2" customFormat="1" ht="29.25">
      <c r="A288" s="34"/>
      <c r="B288" s="35"/>
      <c r="C288" s="36"/>
      <c r="D288" s="199" t="s">
        <v>151</v>
      </c>
      <c r="E288" s="36"/>
      <c r="F288" s="200" t="s">
        <v>535</v>
      </c>
      <c r="G288" s="36"/>
      <c r="H288" s="36"/>
      <c r="I288" s="201"/>
      <c r="J288" s="36"/>
      <c r="K288" s="36"/>
      <c r="L288" s="39"/>
      <c r="M288" s="202"/>
      <c r="N288" s="203"/>
      <c r="O288" s="71"/>
      <c r="P288" s="71"/>
      <c r="Q288" s="71"/>
      <c r="R288" s="71"/>
      <c r="S288" s="71"/>
      <c r="T288" s="72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7" t="s">
        <v>151</v>
      </c>
      <c r="AU288" s="17" t="s">
        <v>87</v>
      </c>
    </row>
    <row r="289" spans="1:65" s="2" customFormat="1" ht="21.75" customHeight="1">
      <c r="A289" s="34"/>
      <c r="B289" s="35"/>
      <c r="C289" s="185" t="s">
        <v>753</v>
      </c>
      <c r="D289" s="185" t="s">
        <v>147</v>
      </c>
      <c r="E289" s="186" t="s">
        <v>754</v>
      </c>
      <c r="F289" s="187" t="s">
        <v>755</v>
      </c>
      <c r="G289" s="188" t="s">
        <v>324</v>
      </c>
      <c r="H289" s="250"/>
      <c r="I289" s="190"/>
      <c r="J289" s="191">
        <f>ROUND(I289*H289,2)</f>
        <v>0</v>
      </c>
      <c r="K289" s="192"/>
      <c r="L289" s="39"/>
      <c r="M289" s="193" t="s">
        <v>1</v>
      </c>
      <c r="N289" s="194" t="s">
        <v>42</v>
      </c>
      <c r="O289" s="71"/>
      <c r="P289" s="195">
        <f>O289*H289</f>
        <v>0</v>
      </c>
      <c r="Q289" s="195">
        <v>0</v>
      </c>
      <c r="R289" s="195">
        <f>Q289*H289</f>
        <v>0</v>
      </c>
      <c r="S289" s="195">
        <v>0</v>
      </c>
      <c r="T289" s="196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97" t="s">
        <v>188</v>
      </c>
      <c r="AT289" s="197" t="s">
        <v>147</v>
      </c>
      <c r="AU289" s="197" t="s">
        <v>87</v>
      </c>
      <c r="AY289" s="17" t="s">
        <v>146</v>
      </c>
      <c r="BE289" s="198">
        <f>IF(N289="základní",J289,0)</f>
        <v>0</v>
      </c>
      <c r="BF289" s="198">
        <f>IF(N289="snížená",J289,0)</f>
        <v>0</v>
      </c>
      <c r="BG289" s="198">
        <f>IF(N289="zákl. přenesená",J289,0)</f>
        <v>0</v>
      </c>
      <c r="BH289" s="198">
        <f>IF(N289="sníž. přenesená",J289,0)</f>
        <v>0</v>
      </c>
      <c r="BI289" s="198">
        <f>IF(N289="nulová",J289,0)</f>
        <v>0</v>
      </c>
      <c r="BJ289" s="17" t="s">
        <v>85</v>
      </c>
      <c r="BK289" s="198">
        <f>ROUND(I289*H289,2)</f>
        <v>0</v>
      </c>
      <c r="BL289" s="17" t="s">
        <v>188</v>
      </c>
      <c r="BM289" s="197" t="s">
        <v>756</v>
      </c>
    </row>
    <row r="290" spans="1:65" s="12" customFormat="1" ht="22.9" customHeight="1">
      <c r="B290" s="171"/>
      <c r="C290" s="172"/>
      <c r="D290" s="173" t="s">
        <v>76</v>
      </c>
      <c r="E290" s="204" t="s">
        <v>509</v>
      </c>
      <c r="F290" s="204" t="s">
        <v>510</v>
      </c>
      <c r="G290" s="172"/>
      <c r="H290" s="172"/>
      <c r="I290" s="175"/>
      <c r="J290" s="205">
        <f>BK290</f>
        <v>0</v>
      </c>
      <c r="K290" s="172"/>
      <c r="L290" s="177"/>
      <c r="M290" s="178"/>
      <c r="N290" s="179"/>
      <c r="O290" s="179"/>
      <c r="P290" s="180">
        <f>SUM(P291:P308)</f>
        <v>0</v>
      </c>
      <c r="Q290" s="179"/>
      <c r="R290" s="180">
        <f>SUM(R291:R308)</f>
        <v>2.0342508000000001</v>
      </c>
      <c r="S290" s="179"/>
      <c r="T290" s="181">
        <f>SUM(T291:T308)</f>
        <v>0</v>
      </c>
      <c r="AR290" s="182" t="s">
        <v>87</v>
      </c>
      <c r="AT290" s="183" t="s">
        <v>76</v>
      </c>
      <c r="AU290" s="183" t="s">
        <v>85</v>
      </c>
      <c r="AY290" s="182" t="s">
        <v>146</v>
      </c>
      <c r="BK290" s="184">
        <f>SUM(BK291:BK308)</f>
        <v>0</v>
      </c>
    </row>
    <row r="291" spans="1:65" s="2" customFormat="1" ht="21.75" customHeight="1">
      <c r="A291" s="34"/>
      <c r="B291" s="35"/>
      <c r="C291" s="185" t="s">
        <v>757</v>
      </c>
      <c r="D291" s="185" t="s">
        <v>147</v>
      </c>
      <c r="E291" s="186" t="s">
        <v>512</v>
      </c>
      <c r="F291" s="187" t="s">
        <v>513</v>
      </c>
      <c r="G291" s="188" t="s">
        <v>181</v>
      </c>
      <c r="H291" s="189">
        <v>171.72</v>
      </c>
      <c r="I291" s="190"/>
      <c r="J291" s="191">
        <f>ROUND(I291*H291,2)</f>
        <v>0</v>
      </c>
      <c r="K291" s="192"/>
      <c r="L291" s="39"/>
      <c r="M291" s="193" t="s">
        <v>1</v>
      </c>
      <c r="N291" s="194" t="s">
        <v>42</v>
      </c>
      <c r="O291" s="71"/>
      <c r="P291" s="195">
        <f>O291*H291</f>
        <v>0</v>
      </c>
      <c r="Q291" s="195">
        <v>0</v>
      </c>
      <c r="R291" s="195">
        <f>Q291*H291</f>
        <v>0</v>
      </c>
      <c r="S291" s="195">
        <v>0</v>
      </c>
      <c r="T291" s="196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97" t="s">
        <v>188</v>
      </c>
      <c r="AT291" s="197" t="s">
        <v>147</v>
      </c>
      <c r="AU291" s="197" t="s">
        <v>87</v>
      </c>
      <c r="AY291" s="17" t="s">
        <v>146</v>
      </c>
      <c r="BE291" s="198">
        <f>IF(N291="základní",J291,0)</f>
        <v>0</v>
      </c>
      <c r="BF291" s="198">
        <f>IF(N291="snížená",J291,0)</f>
        <v>0</v>
      </c>
      <c r="BG291" s="198">
        <f>IF(N291="zákl. přenesená",J291,0)</f>
        <v>0</v>
      </c>
      <c r="BH291" s="198">
        <f>IF(N291="sníž. přenesená",J291,0)</f>
        <v>0</v>
      </c>
      <c r="BI291" s="198">
        <f>IF(N291="nulová",J291,0)</f>
        <v>0</v>
      </c>
      <c r="BJ291" s="17" t="s">
        <v>85</v>
      </c>
      <c r="BK291" s="198">
        <f>ROUND(I291*H291,2)</f>
        <v>0</v>
      </c>
      <c r="BL291" s="17" t="s">
        <v>188</v>
      </c>
      <c r="BM291" s="197" t="s">
        <v>514</v>
      </c>
    </row>
    <row r="292" spans="1:65" s="13" customFormat="1">
      <c r="B292" s="206"/>
      <c r="C292" s="207"/>
      <c r="D292" s="199" t="s">
        <v>176</v>
      </c>
      <c r="E292" s="208" t="s">
        <v>1</v>
      </c>
      <c r="F292" s="209" t="s">
        <v>758</v>
      </c>
      <c r="G292" s="207"/>
      <c r="H292" s="210">
        <v>171.72</v>
      </c>
      <c r="I292" s="211"/>
      <c r="J292" s="207"/>
      <c r="K292" s="207"/>
      <c r="L292" s="212"/>
      <c r="M292" s="213"/>
      <c r="N292" s="214"/>
      <c r="O292" s="214"/>
      <c r="P292" s="214"/>
      <c r="Q292" s="214"/>
      <c r="R292" s="214"/>
      <c r="S292" s="214"/>
      <c r="T292" s="215"/>
      <c r="AT292" s="216" t="s">
        <v>176</v>
      </c>
      <c r="AU292" s="216" t="s">
        <v>87</v>
      </c>
      <c r="AV292" s="13" t="s">
        <v>87</v>
      </c>
      <c r="AW292" s="13" t="s">
        <v>34</v>
      </c>
      <c r="AX292" s="13" t="s">
        <v>85</v>
      </c>
      <c r="AY292" s="216" t="s">
        <v>146</v>
      </c>
    </row>
    <row r="293" spans="1:65" s="2" customFormat="1" ht="21.75" customHeight="1">
      <c r="A293" s="34"/>
      <c r="B293" s="35"/>
      <c r="C293" s="185" t="s">
        <v>759</v>
      </c>
      <c r="D293" s="185" t="s">
        <v>147</v>
      </c>
      <c r="E293" s="186" t="s">
        <v>760</v>
      </c>
      <c r="F293" s="187" t="s">
        <v>761</v>
      </c>
      <c r="G293" s="188" t="s">
        <v>181</v>
      </c>
      <c r="H293" s="189">
        <v>171.72</v>
      </c>
      <c r="I293" s="190"/>
      <c r="J293" s="191">
        <f>ROUND(I293*H293,2)</f>
        <v>0</v>
      </c>
      <c r="K293" s="192"/>
      <c r="L293" s="39"/>
      <c r="M293" s="193" t="s">
        <v>1</v>
      </c>
      <c r="N293" s="194" t="s">
        <v>42</v>
      </c>
      <c r="O293" s="71"/>
      <c r="P293" s="195">
        <f>O293*H293</f>
        <v>0</v>
      </c>
      <c r="Q293" s="195">
        <v>1.3999999999999999E-4</v>
      </c>
      <c r="R293" s="195">
        <f>Q293*H293</f>
        <v>2.4040799999999998E-2</v>
      </c>
      <c r="S293" s="195">
        <v>0</v>
      </c>
      <c r="T293" s="196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97" t="s">
        <v>188</v>
      </c>
      <c r="AT293" s="197" t="s">
        <v>147</v>
      </c>
      <c r="AU293" s="197" t="s">
        <v>87</v>
      </c>
      <c r="AY293" s="17" t="s">
        <v>146</v>
      </c>
      <c r="BE293" s="198">
        <f>IF(N293="základní",J293,0)</f>
        <v>0</v>
      </c>
      <c r="BF293" s="198">
        <f>IF(N293="snížená",J293,0)</f>
        <v>0</v>
      </c>
      <c r="BG293" s="198">
        <f>IF(N293="zákl. přenesená",J293,0)</f>
        <v>0</v>
      </c>
      <c r="BH293" s="198">
        <f>IF(N293="sníž. přenesená",J293,0)</f>
        <v>0</v>
      </c>
      <c r="BI293" s="198">
        <f>IF(N293="nulová",J293,0)</f>
        <v>0</v>
      </c>
      <c r="BJ293" s="17" t="s">
        <v>85</v>
      </c>
      <c r="BK293" s="198">
        <f>ROUND(I293*H293,2)</f>
        <v>0</v>
      </c>
      <c r="BL293" s="17" t="s">
        <v>188</v>
      </c>
      <c r="BM293" s="197" t="s">
        <v>762</v>
      </c>
    </row>
    <row r="294" spans="1:65" s="2" customFormat="1" ht="21.75" customHeight="1">
      <c r="A294" s="34"/>
      <c r="B294" s="35"/>
      <c r="C294" s="185" t="s">
        <v>763</v>
      </c>
      <c r="D294" s="185" t="s">
        <v>147</v>
      </c>
      <c r="E294" s="186" t="s">
        <v>764</v>
      </c>
      <c r="F294" s="187" t="s">
        <v>765</v>
      </c>
      <c r="G294" s="188" t="s">
        <v>181</v>
      </c>
      <c r="H294" s="189">
        <v>171.72</v>
      </c>
      <c r="I294" s="190"/>
      <c r="J294" s="191">
        <f>ROUND(I294*H294,2)</f>
        <v>0</v>
      </c>
      <c r="K294" s="192"/>
      <c r="L294" s="39"/>
      <c r="M294" s="193" t="s">
        <v>1</v>
      </c>
      <c r="N294" s="194" t="s">
        <v>42</v>
      </c>
      <c r="O294" s="71"/>
      <c r="P294" s="195">
        <f>O294*H294</f>
        <v>0</v>
      </c>
      <c r="Q294" s="195">
        <v>2.5000000000000001E-4</v>
      </c>
      <c r="R294" s="195">
        <f>Q294*H294</f>
        <v>4.2930000000000003E-2</v>
      </c>
      <c r="S294" s="195">
        <v>0</v>
      </c>
      <c r="T294" s="196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97" t="s">
        <v>188</v>
      </c>
      <c r="AT294" s="197" t="s">
        <v>147</v>
      </c>
      <c r="AU294" s="197" t="s">
        <v>87</v>
      </c>
      <c r="AY294" s="17" t="s">
        <v>146</v>
      </c>
      <c r="BE294" s="198">
        <f>IF(N294="základní",J294,0)</f>
        <v>0</v>
      </c>
      <c r="BF294" s="198">
        <f>IF(N294="snížená",J294,0)</f>
        <v>0</v>
      </c>
      <c r="BG294" s="198">
        <f>IF(N294="zákl. přenesená",J294,0)</f>
        <v>0</v>
      </c>
      <c r="BH294" s="198">
        <f>IF(N294="sníž. přenesená",J294,0)</f>
        <v>0</v>
      </c>
      <c r="BI294" s="198">
        <f>IF(N294="nulová",J294,0)</f>
        <v>0</v>
      </c>
      <c r="BJ294" s="17" t="s">
        <v>85</v>
      </c>
      <c r="BK294" s="198">
        <f>ROUND(I294*H294,2)</f>
        <v>0</v>
      </c>
      <c r="BL294" s="17" t="s">
        <v>188</v>
      </c>
      <c r="BM294" s="197" t="s">
        <v>766</v>
      </c>
    </row>
    <row r="295" spans="1:65" s="2" customFormat="1" ht="19.5">
      <c r="A295" s="34"/>
      <c r="B295" s="35"/>
      <c r="C295" s="36"/>
      <c r="D295" s="199" t="s">
        <v>151</v>
      </c>
      <c r="E295" s="36"/>
      <c r="F295" s="200" t="s">
        <v>767</v>
      </c>
      <c r="G295" s="36"/>
      <c r="H295" s="36"/>
      <c r="I295" s="201"/>
      <c r="J295" s="36"/>
      <c r="K295" s="36"/>
      <c r="L295" s="39"/>
      <c r="M295" s="202"/>
      <c r="N295" s="203"/>
      <c r="O295" s="71"/>
      <c r="P295" s="71"/>
      <c r="Q295" s="71"/>
      <c r="R295" s="71"/>
      <c r="S295" s="71"/>
      <c r="T295" s="72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7" t="s">
        <v>151</v>
      </c>
      <c r="AU295" s="17" t="s">
        <v>87</v>
      </c>
    </row>
    <row r="296" spans="1:65" s="2" customFormat="1" ht="21.75" customHeight="1">
      <c r="A296" s="34"/>
      <c r="B296" s="35"/>
      <c r="C296" s="185" t="s">
        <v>768</v>
      </c>
      <c r="D296" s="185" t="s">
        <v>147</v>
      </c>
      <c r="E296" s="186" t="s">
        <v>769</v>
      </c>
      <c r="F296" s="187" t="s">
        <v>770</v>
      </c>
      <c r="G296" s="188" t="s">
        <v>181</v>
      </c>
      <c r="H296" s="189">
        <v>183.04</v>
      </c>
      <c r="I296" s="190"/>
      <c r="J296" s="191">
        <f>ROUND(I296*H296,2)</f>
        <v>0</v>
      </c>
      <c r="K296" s="192"/>
      <c r="L296" s="39"/>
      <c r="M296" s="193" t="s">
        <v>1</v>
      </c>
      <c r="N296" s="194" t="s">
        <v>42</v>
      </c>
      <c r="O296" s="71"/>
      <c r="P296" s="195">
        <f>O296*H296</f>
        <v>0</v>
      </c>
      <c r="Q296" s="195">
        <v>2.0000000000000002E-5</v>
      </c>
      <c r="R296" s="195">
        <f>Q296*H296</f>
        <v>3.6608000000000001E-3</v>
      </c>
      <c r="S296" s="195">
        <v>0</v>
      </c>
      <c r="T296" s="196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97" t="s">
        <v>188</v>
      </c>
      <c r="AT296" s="197" t="s">
        <v>147</v>
      </c>
      <c r="AU296" s="197" t="s">
        <v>87</v>
      </c>
      <c r="AY296" s="17" t="s">
        <v>146</v>
      </c>
      <c r="BE296" s="198">
        <f>IF(N296="základní",J296,0)</f>
        <v>0</v>
      </c>
      <c r="BF296" s="198">
        <f>IF(N296="snížená",J296,0)</f>
        <v>0</v>
      </c>
      <c r="BG296" s="198">
        <f>IF(N296="zákl. přenesená",J296,0)</f>
        <v>0</v>
      </c>
      <c r="BH296" s="198">
        <f>IF(N296="sníž. přenesená",J296,0)</f>
        <v>0</v>
      </c>
      <c r="BI296" s="198">
        <f>IF(N296="nulová",J296,0)</f>
        <v>0</v>
      </c>
      <c r="BJ296" s="17" t="s">
        <v>85</v>
      </c>
      <c r="BK296" s="198">
        <f>ROUND(I296*H296,2)</f>
        <v>0</v>
      </c>
      <c r="BL296" s="17" t="s">
        <v>188</v>
      </c>
      <c r="BM296" s="197" t="s">
        <v>771</v>
      </c>
    </row>
    <row r="297" spans="1:65" s="13" customFormat="1">
      <c r="B297" s="206"/>
      <c r="C297" s="207"/>
      <c r="D297" s="199" t="s">
        <v>176</v>
      </c>
      <c r="E297" s="208" t="s">
        <v>1</v>
      </c>
      <c r="F297" s="209" t="s">
        <v>772</v>
      </c>
      <c r="G297" s="207"/>
      <c r="H297" s="210">
        <v>124.96</v>
      </c>
      <c r="I297" s="211"/>
      <c r="J297" s="207"/>
      <c r="K297" s="207"/>
      <c r="L297" s="212"/>
      <c r="M297" s="213"/>
      <c r="N297" s="214"/>
      <c r="O297" s="214"/>
      <c r="P297" s="214"/>
      <c r="Q297" s="214"/>
      <c r="R297" s="214"/>
      <c r="S297" s="214"/>
      <c r="T297" s="215"/>
      <c r="AT297" s="216" t="s">
        <v>176</v>
      </c>
      <c r="AU297" s="216" t="s">
        <v>87</v>
      </c>
      <c r="AV297" s="13" t="s">
        <v>87</v>
      </c>
      <c r="AW297" s="13" t="s">
        <v>34</v>
      </c>
      <c r="AX297" s="13" t="s">
        <v>77</v>
      </c>
      <c r="AY297" s="216" t="s">
        <v>146</v>
      </c>
    </row>
    <row r="298" spans="1:65" s="13" customFormat="1">
      <c r="B298" s="206"/>
      <c r="C298" s="207"/>
      <c r="D298" s="199" t="s">
        <v>176</v>
      </c>
      <c r="E298" s="208" t="s">
        <v>1</v>
      </c>
      <c r="F298" s="209" t="s">
        <v>773</v>
      </c>
      <c r="G298" s="207"/>
      <c r="H298" s="210">
        <v>22.66</v>
      </c>
      <c r="I298" s="211"/>
      <c r="J298" s="207"/>
      <c r="K298" s="207"/>
      <c r="L298" s="212"/>
      <c r="M298" s="213"/>
      <c r="N298" s="214"/>
      <c r="O298" s="214"/>
      <c r="P298" s="214"/>
      <c r="Q298" s="214"/>
      <c r="R298" s="214"/>
      <c r="S298" s="214"/>
      <c r="T298" s="215"/>
      <c r="AT298" s="216" t="s">
        <v>176</v>
      </c>
      <c r="AU298" s="216" t="s">
        <v>87</v>
      </c>
      <c r="AV298" s="13" t="s">
        <v>87</v>
      </c>
      <c r="AW298" s="13" t="s">
        <v>34</v>
      </c>
      <c r="AX298" s="13" t="s">
        <v>77</v>
      </c>
      <c r="AY298" s="216" t="s">
        <v>146</v>
      </c>
    </row>
    <row r="299" spans="1:65" s="13" customFormat="1">
      <c r="B299" s="206"/>
      <c r="C299" s="207"/>
      <c r="D299" s="199" t="s">
        <v>176</v>
      </c>
      <c r="E299" s="208" t="s">
        <v>1</v>
      </c>
      <c r="F299" s="209" t="s">
        <v>774</v>
      </c>
      <c r="G299" s="207"/>
      <c r="H299" s="210">
        <v>5.6</v>
      </c>
      <c r="I299" s="211"/>
      <c r="J299" s="207"/>
      <c r="K299" s="207"/>
      <c r="L299" s="212"/>
      <c r="M299" s="213"/>
      <c r="N299" s="214"/>
      <c r="O299" s="214"/>
      <c r="P299" s="214"/>
      <c r="Q299" s="214"/>
      <c r="R299" s="214"/>
      <c r="S299" s="214"/>
      <c r="T299" s="215"/>
      <c r="AT299" s="216" t="s">
        <v>176</v>
      </c>
      <c r="AU299" s="216" t="s">
        <v>87</v>
      </c>
      <c r="AV299" s="13" t="s">
        <v>87</v>
      </c>
      <c r="AW299" s="13" t="s">
        <v>34</v>
      </c>
      <c r="AX299" s="13" t="s">
        <v>77</v>
      </c>
      <c r="AY299" s="216" t="s">
        <v>146</v>
      </c>
    </row>
    <row r="300" spans="1:65" s="13" customFormat="1">
      <c r="B300" s="206"/>
      <c r="C300" s="207"/>
      <c r="D300" s="199" t="s">
        <v>176</v>
      </c>
      <c r="E300" s="208" t="s">
        <v>1</v>
      </c>
      <c r="F300" s="209" t="s">
        <v>775</v>
      </c>
      <c r="G300" s="207"/>
      <c r="H300" s="210">
        <v>29.82</v>
      </c>
      <c r="I300" s="211"/>
      <c r="J300" s="207"/>
      <c r="K300" s="207"/>
      <c r="L300" s="212"/>
      <c r="M300" s="213"/>
      <c r="N300" s="214"/>
      <c r="O300" s="214"/>
      <c r="P300" s="214"/>
      <c r="Q300" s="214"/>
      <c r="R300" s="214"/>
      <c r="S300" s="214"/>
      <c r="T300" s="215"/>
      <c r="AT300" s="216" t="s">
        <v>176</v>
      </c>
      <c r="AU300" s="216" t="s">
        <v>87</v>
      </c>
      <c r="AV300" s="13" t="s">
        <v>87</v>
      </c>
      <c r="AW300" s="13" t="s">
        <v>34</v>
      </c>
      <c r="AX300" s="13" t="s">
        <v>77</v>
      </c>
      <c r="AY300" s="216" t="s">
        <v>146</v>
      </c>
    </row>
    <row r="301" spans="1:65" s="14" customFormat="1">
      <c r="B301" s="228"/>
      <c r="C301" s="229"/>
      <c r="D301" s="199" t="s">
        <v>176</v>
      </c>
      <c r="E301" s="230" t="s">
        <v>1</v>
      </c>
      <c r="F301" s="231" t="s">
        <v>254</v>
      </c>
      <c r="G301" s="229"/>
      <c r="H301" s="232">
        <v>183.04</v>
      </c>
      <c r="I301" s="233"/>
      <c r="J301" s="229"/>
      <c r="K301" s="229"/>
      <c r="L301" s="234"/>
      <c r="M301" s="235"/>
      <c r="N301" s="236"/>
      <c r="O301" s="236"/>
      <c r="P301" s="236"/>
      <c r="Q301" s="236"/>
      <c r="R301" s="236"/>
      <c r="S301" s="236"/>
      <c r="T301" s="237"/>
      <c r="AT301" s="238" t="s">
        <v>176</v>
      </c>
      <c r="AU301" s="238" t="s">
        <v>87</v>
      </c>
      <c r="AV301" s="14" t="s">
        <v>145</v>
      </c>
      <c r="AW301" s="14" t="s">
        <v>34</v>
      </c>
      <c r="AX301" s="14" t="s">
        <v>85</v>
      </c>
      <c r="AY301" s="238" t="s">
        <v>146</v>
      </c>
    </row>
    <row r="302" spans="1:65" s="2" customFormat="1" ht="21.75" customHeight="1">
      <c r="A302" s="34"/>
      <c r="B302" s="35"/>
      <c r="C302" s="185" t="s">
        <v>776</v>
      </c>
      <c r="D302" s="185" t="s">
        <v>147</v>
      </c>
      <c r="E302" s="186" t="s">
        <v>777</v>
      </c>
      <c r="F302" s="187" t="s">
        <v>778</v>
      </c>
      <c r="G302" s="188" t="s">
        <v>181</v>
      </c>
      <c r="H302" s="189">
        <v>183.04</v>
      </c>
      <c r="I302" s="190"/>
      <c r="J302" s="191">
        <f>ROUND(I302*H302,2)</f>
        <v>0</v>
      </c>
      <c r="K302" s="192"/>
      <c r="L302" s="39"/>
      <c r="M302" s="193" t="s">
        <v>1</v>
      </c>
      <c r="N302" s="194" t="s">
        <v>42</v>
      </c>
      <c r="O302" s="71"/>
      <c r="P302" s="195">
        <f>O302*H302</f>
        <v>0</v>
      </c>
      <c r="Q302" s="195">
        <v>0</v>
      </c>
      <c r="R302" s="195">
        <f>Q302*H302</f>
        <v>0</v>
      </c>
      <c r="S302" s="195">
        <v>0</v>
      </c>
      <c r="T302" s="196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97" t="s">
        <v>188</v>
      </c>
      <c r="AT302" s="197" t="s">
        <v>147</v>
      </c>
      <c r="AU302" s="197" t="s">
        <v>87</v>
      </c>
      <c r="AY302" s="17" t="s">
        <v>146</v>
      </c>
      <c r="BE302" s="198">
        <f>IF(N302="základní",J302,0)</f>
        <v>0</v>
      </c>
      <c r="BF302" s="198">
        <f>IF(N302="snížená",J302,0)</f>
        <v>0</v>
      </c>
      <c r="BG302" s="198">
        <f>IF(N302="zákl. přenesená",J302,0)</f>
        <v>0</v>
      </c>
      <c r="BH302" s="198">
        <f>IF(N302="sníž. přenesená",J302,0)</f>
        <v>0</v>
      </c>
      <c r="BI302" s="198">
        <f>IF(N302="nulová",J302,0)</f>
        <v>0</v>
      </c>
      <c r="BJ302" s="17" t="s">
        <v>85</v>
      </c>
      <c r="BK302" s="198">
        <f>ROUND(I302*H302,2)</f>
        <v>0</v>
      </c>
      <c r="BL302" s="17" t="s">
        <v>188</v>
      </c>
      <c r="BM302" s="197" t="s">
        <v>779</v>
      </c>
    </row>
    <row r="303" spans="1:65" s="2" customFormat="1" ht="16.5" customHeight="1">
      <c r="A303" s="34"/>
      <c r="B303" s="35"/>
      <c r="C303" s="217" t="s">
        <v>780</v>
      </c>
      <c r="D303" s="217" t="s">
        <v>235</v>
      </c>
      <c r="E303" s="218" t="s">
        <v>781</v>
      </c>
      <c r="F303" s="219" t="s">
        <v>782</v>
      </c>
      <c r="G303" s="220" t="s">
        <v>195</v>
      </c>
      <c r="H303" s="221">
        <v>1.83</v>
      </c>
      <c r="I303" s="222"/>
      <c r="J303" s="223">
        <f>ROUND(I303*H303,2)</f>
        <v>0</v>
      </c>
      <c r="K303" s="224"/>
      <c r="L303" s="225"/>
      <c r="M303" s="226" t="s">
        <v>1</v>
      </c>
      <c r="N303" s="227" t="s">
        <v>42</v>
      </c>
      <c r="O303" s="71"/>
      <c r="P303" s="195">
        <f>O303*H303</f>
        <v>0</v>
      </c>
      <c r="Q303" s="195">
        <v>1</v>
      </c>
      <c r="R303" s="195">
        <f>Q303*H303</f>
        <v>1.83</v>
      </c>
      <c r="S303" s="195">
        <v>0</v>
      </c>
      <c r="T303" s="196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97" t="s">
        <v>238</v>
      </c>
      <c r="AT303" s="197" t="s">
        <v>235</v>
      </c>
      <c r="AU303" s="197" t="s">
        <v>87</v>
      </c>
      <c r="AY303" s="17" t="s">
        <v>146</v>
      </c>
      <c r="BE303" s="198">
        <f>IF(N303="základní",J303,0)</f>
        <v>0</v>
      </c>
      <c r="BF303" s="198">
        <f>IF(N303="snížená",J303,0)</f>
        <v>0</v>
      </c>
      <c r="BG303" s="198">
        <f>IF(N303="zákl. přenesená",J303,0)</f>
        <v>0</v>
      </c>
      <c r="BH303" s="198">
        <f>IF(N303="sníž. přenesená",J303,0)</f>
        <v>0</v>
      </c>
      <c r="BI303" s="198">
        <f>IF(N303="nulová",J303,0)</f>
        <v>0</v>
      </c>
      <c r="BJ303" s="17" t="s">
        <v>85</v>
      </c>
      <c r="BK303" s="198">
        <f>ROUND(I303*H303,2)</f>
        <v>0</v>
      </c>
      <c r="BL303" s="17" t="s">
        <v>188</v>
      </c>
      <c r="BM303" s="197" t="s">
        <v>783</v>
      </c>
    </row>
    <row r="304" spans="1:65" s="13" customFormat="1">
      <c r="B304" s="206"/>
      <c r="C304" s="207"/>
      <c r="D304" s="199" t="s">
        <v>176</v>
      </c>
      <c r="E304" s="207"/>
      <c r="F304" s="209" t="s">
        <v>784</v>
      </c>
      <c r="G304" s="207"/>
      <c r="H304" s="210">
        <v>1.83</v>
      </c>
      <c r="I304" s="211"/>
      <c r="J304" s="207"/>
      <c r="K304" s="207"/>
      <c r="L304" s="212"/>
      <c r="M304" s="213"/>
      <c r="N304" s="214"/>
      <c r="O304" s="214"/>
      <c r="P304" s="214"/>
      <c r="Q304" s="214"/>
      <c r="R304" s="214"/>
      <c r="S304" s="214"/>
      <c r="T304" s="215"/>
      <c r="AT304" s="216" t="s">
        <v>176</v>
      </c>
      <c r="AU304" s="216" t="s">
        <v>87</v>
      </c>
      <c r="AV304" s="13" t="s">
        <v>87</v>
      </c>
      <c r="AW304" s="13" t="s">
        <v>4</v>
      </c>
      <c r="AX304" s="13" t="s">
        <v>85</v>
      </c>
      <c r="AY304" s="216" t="s">
        <v>146</v>
      </c>
    </row>
    <row r="305" spans="1:65" s="2" customFormat="1" ht="21.75" customHeight="1">
      <c r="A305" s="34"/>
      <c r="B305" s="35"/>
      <c r="C305" s="185" t="s">
        <v>785</v>
      </c>
      <c r="D305" s="185" t="s">
        <v>147</v>
      </c>
      <c r="E305" s="186" t="s">
        <v>786</v>
      </c>
      <c r="F305" s="187" t="s">
        <v>787</v>
      </c>
      <c r="G305" s="188" t="s">
        <v>181</v>
      </c>
      <c r="H305" s="189">
        <v>183.04</v>
      </c>
      <c r="I305" s="190"/>
      <c r="J305" s="191">
        <f>ROUND(I305*H305,2)</f>
        <v>0</v>
      </c>
      <c r="K305" s="192"/>
      <c r="L305" s="39"/>
      <c r="M305" s="193" t="s">
        <v>1</v>
      </c>
      <c r="N305" s="194" t="s">
        <v>42</v>
      </c>
      <c r="O305" s="71"/>
      <c r="P305" s="195">
        <f>O305*H305</f>
        <v>0</v>
      </c>
      <c r="Q305" s="195">
        <v>6.9999999999999994E-5</v>
      </c>
      <c r="R305" s="195">
        <f>Q305*H305</f>
        <v>1.2812799999999997E-2</v>
      </c>
      <c r="S305" s="195">
        <v>0</v>
      </c>
      <c r="T305" s="196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97" t="s">
        <v>188</v>
      </c>
      <c r="AT305" s="197" t="s">
        <v>147</v>
      </c>
      <c r="AU305" s="197" t="s">
        <v>87</v>
      </c>
      <c r="AY305" s="17" t="s">
        <v>146</v>
      </c>
      <c r="BE305" s="198">
        <f>IF(N305="základní",J305,0)</f>
        <v>0</v>
      </c>
      <c r="BF305" s="198">
        <f>IF(N305="snížená",J305,0)</f>
        <v>0</v>
      </c>
      <c r="BG305" s="198">
        <f>IF(N305="zákl. přenesená",J305,0)</f>
        <v>0</v>
      </c>
      <c r="BH305" s="198">
        <f>IF(N305="sníž. přenesená",J305,0)</f>
        <v>0</v>
      </c>
      <c r="BI305" s="198">
        <f>IF(N305="nulová",J305,0)</f>
        <v>0</v>
      </c>
      <c r="BJ305" s="17" t="s">
        <v>85</v>
      </c>
      <c r="BK305" s="198">
        <f>ROUND(I305*H305,2)</f>
        <v>0</v>
      </c>
      <c r="BL305" s="17" t="s">
        <v>188</v>
      </c>
      <c r="BM305" s="197" t="s">
        <v>788</v>
      </c>
    </row>
    <row r="306" spans="1:65" s="2" customFormat="1" ht="16.5" customHeight="1">
      <c r="A306" s="34"/>
      <c r="B306" s="35"/>
      <c r="C306" s="185" t="s">
        <v>789</v>
      </c>
      <c r="D306" s="185" t="s">
        <v>147</v>
      </c>
      <c r="E306" s="186" t="s">
        <v>790</v>
      </c>
      <c r="F306" s="187" t="s">
        <v>791</v>
      </c>
      <c r="G306" s="188" t="s">
        <v>181</v>
      </c>
      <c r="H306" s="189">
        <v>183.04</v>
      </c>
      <c r="I306" s="190"/>
      <c r="J306" s="191">
        <f>ROUND(I306*H306,2)</f>
        <v>0</v>
      </c>
      <c r="K306" s="192"/>
      <c r="L306" s="39"/>
      <c r="M306" s="193" t="s">
        <v>1</v>
      </c>
      <c r="N306" s="194" t="s">
        <v>42</v>
      </c>
      <c r="O306" s="71"/>
      <c r="P306" s="195">
        <f>O306*H306</f>
        <v>0</v>
      </c>
      <c r="Q306" s="195">
        <v>0</v>
      </c>
      <c r="R306" s="195">
        <f>Q306*H306</f>
        <v>0</v>
      </c>
      <c r="S306" s="195">
        <v>0</v>
      </c>
      <c r="T306" s="196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97" t="s">
        <v>188</v>
      </c>
      <c r="AT306" s="197" t="s">
        <v>147</v>
      </c>
      <c r="AU306" s="197" t="s">
        <v>87</v>
      </c>
      <c r="AY306" s="17" t="s">
        <v>146</v>
      </c>
      <c r="BE306" s="198">
        <f>IF(N306="základní",J306,0)</f>
        <v>0</v>
      </c>
      <c r="BF306" s="198">
        <f>IF(N306="snížená",J306,0)</f>
        <v>0</v>
      </c>
      <c r="BG306" s="198">
        <f>IF(N306="zákl. přenesená",J306,0)</f>
        <v>0</v>
      </c>
      <c r="BH306" s="198">
        <f>IF(N306="sníž. přenesená",J306,0)</f>
        <v>0</v>
      </c>
      <c r="BI306" s="198">
        <f>IF(N306="nulová",J306,0)</f>
        <v>0</v>
      </c>
      <c r="BJ306" s="17" t="s">
        <v>85</v>
      </c>
      <c r="BK306" s="198">
        <f>ROUND(I306*H306,2)</f>
        <v>0</v>
      </c>
      <c r="BL306" s="17" t="s">
        <v>188</v>
      </c>
      <c r="BM306" s="197" t="s">
        <v>792</v>
      </c>
    </row>
    <row r="307" spans="1:65" s="2" customFormat="1" ht="21.75" customHeight="1">
      <c r="A307" s="34"/>
      <c r="B307" s="35"/>
      <c r="C307" s="185" t="s">
        <v>793</v>
      </c>
      <c r="D307" s="185" t="s">
        <v>147</v>
      </c>
      <c r="E307" s="186" t="s">
        <v>794</v>
      </c>
      <c r="F307" s="187" t="s">
        <v>795</v>
      </c>
      <c r="G307" s="188" t="s">
        <v>181</v>
      </c>
      <c r="H307" s="189">
        <v>183.04</v>
      </c>
      <c r="I307" s="190"/>
      <c r="J307" s="191">
        <f>ROUND(I307*H307,2)</f>
        <v>0</v>
      </c>
      <c r="K307" s="192"/>
      <c r="L307" s="39"/>
      <c r="M307" s="193" t="s">
        <v>1</v>
      </c>
      <c r="N307" s="194" t="s">
        <v>42</v>
      </c>
      <c r="O307" s="71"/>
      <c r="P307" s="195">
        <f>O307*H307</f>
        <v>0</v>
      </c>
      <c r="Q307" s="195">
        <v>6.6E-4</v>
      </c>
      <c r="R307" s="195">
        <f>Q307*H307</f>
        <v>0.12080639999999999</v>
      </c>
      <c r="S307" s="195">
        <v>0</v>
      </c>
      <c r="T307" s="196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97" t="s">
        <v>188</v>
      </c>
      <c r="AT307" s="197" t="s">
        <v>147</v>
      </c>
      <c r="AU307" s="197" t="s">
        <v>87</v>
      </c>
      <c r="AY307" s="17" t="s">
        <v>146</v>
      </c>
      <c r="BE307" s="198">
        <f>IF(N307="základní",J307,0)</f>
        <v>0</v>
      </c>
      <c r="BF307" s="198">
        <f>IF(N307="snížená",J307,0)</f>
        <v>0</v>
      </c>
      <c r="BG307" s="198">
        <f>IF(N307="zákl. přenesená",J307,0)</f>
        <v>0</v>
      </c>
      <c r="BH307" s="198">
        <f>IF(N307="sníž. přenesená",J307,0)</f>
        <v>0</v>
      </c>
      <c r="BI307" s="198">
        <f>IF(N307="nulová",J307,0)</f>
        <v>0</v>
      </c>
      <c r="BJ307" s="17" t="s">
        <v>85</v>
      </c>
      <c r="BK307" s="198">
        <f>ROUND(I307*H307,2)</f>
        <v>0</v>
      </c>
      <c r="BL307" s="17" t="s">
        <v>188</v>
      </c>
      <c r="BM307" s="197" t="s">
        <v>796</v>
      </c>
    </row>
    <row r="308" spans="1:65" s="2" customFormat="1" ht="29.25">
      <c r="A308" s="34"/>
      <c r="B308" s="35"/>
      <c r="C308" s="36"/>
      <c r="D308" s="199" t="s">
        <v>151</v>
      </c>
      <c r="E308" s="36"/>
      <c r="F308" s="200" t="s">
        <v>535</v>
      </c>
      <c r="G308" s="36"/>
      <c r="H308" s="36"/>
      <c r="I308" s="201"/>
      <c r="J308" s="36"/>
      <c r="K308" s="36"/>
      <c r="L308" s="39"/>
      <c r="M308" s="202"/>
      <c r="N308" s="203"/>
      <c r="O308" s="71"/>
      <c r="P308" s="71"/>
      <c r="Q308" s="71"/>
      <c r="R308" s="71"/>
      <c r="S308" s="71"/>
      <c r="T308" s="72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7" t="s">
        <v>151</v>
      </c>
      <c r="AU308" s="17" t="s">
        <v>87</v>
      </c>
    </row>
    <row r="309" spans="1:65" s="12" customFormat="1" ht="25.9" customHeight="1">
      <c r="B309" s="171"/>
      <c r="C309" s="172"/>
      <c r="D309" s="173" t="s">
        <v>76</v>
      </c>
      <c r="E309" s="174" t="s">
        <v>797</v>
      </c>
      <c r="F309" s="174" t="s">
        <v>798</v>
      </c>
      <c r="G309" s="172"/>
      <c r="H309" s="172"/>
      <c r="I309" s="175"/>
      <c r="J309" s="176">
        <f>BK309</f>
        <v>0</v>
      </c>
      <c r="K309" s="172"/>
      <c r="L309" s="177"/>
      <c r="M309" s="178"/>
      <c r="N309" s="179"/>
      <c r="O309" s="179"/>
      <c r="P309" s="180">
        <f>SUM(P310:P312)</f>
        <v>0</v>
      </c>
      <c r="Q309" s="179"/>
      <c r="R309" s="180">
        <f>SUM(R310:R312)</f>
        <v>0</v>
      </c>
      <c r="S309" s="179"/>
      <c r="T309" s="181">
        <f>SUM(T310:T312)</f>
        <v>0</v>
      </c>
      <c r="AR309" s="182" t="s">
        <v>87</v>
      </c>
      <c r="AT309" s="183" t="s">
        <v>76</v>
      </c>
      <c r="AU309" s="183" t="s">
        <v>77</v>
      </c>
      <c r="AY309" s="182" t="s">
        <v>146</v>
      </c>
      <c r="BK309" s="184">
        <f>SUM(BK310:BK312)</f>
        <v>0</v>
      </c>
    </row>
    <row r="310" spans="1:65" s="2" customFormat="1" ht="16.5" customHeight="1">
      <c r="A310" s="34"/>
      <c r="B310" s="35"/>
      <c r="C310" s="185" t="s">
        <v>799</v>
      </c>
      <c r="D310" s="185" t="s">
        <v>147</v>
      </c>
      <c r="E310" s="186" t="s">
        <v>800</v>
      </c>
      <c r="F310" s="187" t="s">
        <v>801</v>
      </c>
      <c r="G310" s="188" t="s">
        <v>159</v>
      </c>
      <c r="H310" s="189">
        <v>2</v>
      </c>
      <c r="I310" s="190"/>
      <c r="J310" s="191">
        <f>ROUND(I310*H310,2)</f>
        <v>0</v>
      </c>
      <c r="K310" s="192"/>
      <c r="L310" s="39"/>
      <c r="M310" s="193" t="s">
        <v>1</v>
      </c>
      <c r="N310" s="194" t="s">
        <v>42</v>
      </c>
      <c r="O310" s="71"/>
      <c r="P310" s="195">
        <f>O310*H310</f>
        <v>0</v>
      </c>
      <c r="Q310" s="195">
        <v>0</v>
      </c>
      <c r="R310" s="195">
        <f>Q310*H310</f>
        <v>0</v>
      </c>
      <c r="S310" s="195">
        <v>0</v>
      </c>
      <c r="T310" s="196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97" t="s">
        <v>478</v>
      </c>
      <c r="AT310" s="197" t="s">
        <v>147</v>
      </c>
      <c r="AU310" s="197" t="s">
        <v>85</v>
      </c>
      <c r="AY310" s="17" t="s">
        <v>146</v>
      </c>
      <c r="BE310" s="198">
        <f>IF(N310="základní",J310,0)</f>
        <v>0</v>
      </c>
      <c r="BF310" s="198">
        <f>IF(N310="snížená",J310,0)</f>
        <v>0</v>
      </c>
      <c r="BG310" s="198">
        <f>IF(N310="zákl. přenesená",J310,0)</f>
        <v>0</v>
      </c>
      <c r="BH310" s="198">
        <f>IF(N310="sníž. přenesená",J310,0)</f>
        <v>0</v>
      </c>
      <c r="BI310" s="198">
        <f>IF(N310="nulová",J310,0)</f>
        <v>0</v>
      </c>
      <c r="BJ310" s="17" t="s">
        <v>85</v>
      </c>
      <c r="BK310" s="198">
        <f>ROUND(I310*H310,2)</f>
        <v>0</v>
      </c>
      <c r="BL310" s="17" t="s">
        <v>478</v>
      </c>
      <c r="BM310" s="197" t="s">
        <v>802</v>
      </c>
    </row>
    <row r="311" spans="1:65" s="2" customFormat="1" ht="33" customHeight="1">
      <c r="A311" s="34"/>
      <c r="B311" s="35"/>
      <c r="C311" s="185" t="s">
        <v>803</v>
      </c>
      <c r="D311" s="185" t="s">
        <v>147</v>
      </c>
      <c r="E311" s="186" t="s">
        <v>804</v>
      </c>
      <c r="F311" s="187" t="s">
        <v>805</v>
      </c>
      <c r="G311" s="188" t="s">
        <v>806</v>
      </c>
      <c r="H311" s="189">
        <v>2</v>
      </c>
      <c r="I311" s="190"/>
      <c r="J311" s="191">
        <f>ROUND(I311*H311,2)</f>
        <v>0</v>
      </c>
      <c r="K311" s="192"/>
      <c r="L311" s="39"/>
      <c r="M311" s="193" t="s">
        <v>1</v>
      </c>
      <c r="N311" s="194" t="s">
        <v>42</v>
      </c>
      <c r="O311" s="71"/>
      <c r="P311" s="195">
        <f>O311*H311</f>
        <v>0</v>
      </c>
      <c r="Q311" s="195">
        <v>0</v>
      </c>
      <c r="R311" s="195">
        <f>Q311*H311</f>
        <v>0</v>
      </c>
      <c r="S311" s="195">
        <v>0</v>
      </c>
      <c r="T311" s="196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97" t="s">
        <v>478</v>
      </c>
      <c r="AT311" s="197" t="s">
        <v>147</v>
      </c>
      <c r="AU311" s="197" t="s">
        <v>85</v>
      </c>
      <c r="AY311" s="17" t="s">
        <v>146</v>
      </c>
      <c r="BE311" s="198">
        <f>IF(N311="základní",J311,0)</f>
        <v>0</v>
      </c>
      <c r="BF311" s="198">
        <f>IF(N311="snížená",J311,0)</f>
        <v>0</v>
      </c>
      <c r="BG311" s="198">
        <f>IF(N311="zákl. přenesená",J311,0)</f>
        <v>0</v>
      </c>
      <c r="BH311" s="198">
        <f>IF(N311="sníž. přenesená",J311,0)</f>
        <v>0</v>
      </c>
      <c r="BI311" s="198">
        <f>IF(N311="nulová",J311,0)</f>
        <v>0</v>
      </c>
      <c r="BJ311" s="17" t="s">
        <v>85</v>
      </c>
      <c r="BK311" s="198">
        <f>ROUND(I311*H311,2)</f>
        <v>0</v>
      </c>
      <c r="BL311" s="17" t="s">
        <v>478</v>
      </c>
      <c r="BM311" s="197" t="s">
        <v>807</v>
      </c>
    </row>
    <row r="312" spans="1:65" s="2" customFormat="1" ht="58.5">
      <c r="A312" s="34"/>
      <c r="B312" s="35"/>
      <c r="C312" s="36"/>
      <c r="D312" s="199" t="s">
        <v>151</v>
      </c>
      <c r="E312" s="36"/>
      <c r="F312" s="200" t="s">
        <v>808</v>
      </c>
      <c r="G312" s="36"/>
      <c r="H312" s="36"/>
      <c r="I312" s="201"/>
      <c r="J312" s="36"/>
      <c r="K312" s="36"/>
      <c r="L312" s="39"/>
      <c r="M312" s="202"/>
      <c r="N312" s="203"/>
      <c r="O312" s="71"/>
      <c r="P312" s="71"/>
      <c r="Q312" s="71"/>
      <c r="R312" s="71"/>
      <c r="S312" s="71"/>
      <c r="T312" s="72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7" t="s">
        <v>151</v>
      </c>
      <c r="AU312" s="17" t="s">
        <v>85</v>
      </c>
    </row>
    <row r="313" spans="1:65" s="12" customFormat="1" ht="25.9" customHeight="1">
      <c r="B313" s="171"/>
      <c r="C313" s="172"/>
      <c r="D313" s="173" t="s">
        <v>76</v>
      </c>
      <c r="E313" s="174" t="s">
        <v>809</v>
      </c>
      <c r="F313" s="174" t="s">
        <v>810</v>
      </c>
      <c r="G313" s="172"/>
      <c r="H313" s="172"/>
      <c r="I313" s="175"/>
      <c r="J313" s="176">
        <f>BK313</f>
        <v>0</v>
      </c>
      <c r="K313" s="172"/>
      <c r="L313" s="177"/>
      <c r="M313" s="178"/>
      <c r="N313" s="179"/>
      <c r="O313" s="179"/>
      <c r="P313" s="180">
        <f>SUM(P314:P318)</f>
        <v>0</v>
      </c>
      <c r="Q313" s="179"/>
      <c r="R313" s="180">
        <f>SUM(R314:R318)</f>
        <v>2.1360000000000001E-2</v>
      </c>
      <c r="S313" s="179"/>
      <c r="T313" s="181">
        <f>SUM(T314:T318)</f>
        <v>0</v>
      </c>
      <c r="AR313" s="182" t="s">
        <v>155</v>
      </c>
      <c r="AT313" s="183" t="s">
        <v>76</v>
      </c>
      <c r="AU313" s="183" t="s">
        <v>77</v>
      </c>
      <c r="AY313" s="182" t="s">
        <v>146</v>
      </c>
      <c r="BK313" s="184">
        <f>SUM(BK314:BK318)</f>
        <v>0</v>
      </c>
    </row>
    <row r="314" spans="1:65" s="2" customFormat="1" ht="16.5" customHeight="1">
      <c r="A314" s="34"/>
      <c r="B314" s="35"/>
      <c r="C314" s="185" t="s">
        <v>811</v>
      </c>
      <c r="D314" s="185" t="s">
        <v>147</v>
      </c>
      <c r="E314" s="186" t="s">
        <v>812</v>
      </c>
      <c r="F314" s="187" t="s">
        <v>813</v>
      </c>
      <c r="G314" s="188" t="s">
        <v>187</v>
      </c>
      <c r="H314" s="189">
        <v>1</v>
      </c>
      <c r="I314" s="190"/>
      <c r="J314" s="191">
        <f>ROUND(I314*H314,2)</f>
        <v>0</v>
      </c>
      <c r="K314" s="192"/>
      <c r="L314" s="39"/>
      <c r="M314" s="193" t="s">
        <v>1</v>
      </c>
      <c r="N314" s="194" t="s">
        <v>42</v>
      </c>
      <c r="O314" s="71"/>
      <c r="P314" s="195">
        <f>O314*H314</f>
        <v>0</v>
      </c>
      <c r="Q314" s="195">
        <v>1.3600000000000001E-3</v>
      </c>
      <c r="R314" s="195">
        <f>Q314*H314</f>
        <v>1.3600000000000001E-3</v>
      </c>
      <c r="S314" s="195">
        <v>0</v>
      </c>
      <c r="T314" s="196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97" t="s">
        <v>478</v>
      </c>
      <c r="AT314" s="197" t="s">
        <v>147</v>
      </c>
      <c r="AU314" s="197" t="s">
        <v>85</v>
      </c>
      <c r="AY314" s="17" t="s">
        <v>146</v>
      </c>
      <c r="BE314" s="198">
        <f>IF(N314="základní",J314,0)</f>
        <v>0</v>
      </c>
      <c r="BF314" s="198">
        <f>IF(N314="snížená",J314,0)</f>
        <v>0</v>
      </c>
      <c r="BG314" s="198">
        <f>IF(N314="zákl. přenesená",J314,0)</f>
        <v>0</v>
      </c>
      <c r="BH314" s="198">
        <f>IF(N314="sníž. přenesená",J314,0)</f>
        <v>0</v>
      </c>
      <c r="BI314" s="198">
        <f>IF(N314="nulová",J314,0)</f>
        <v>0</v>
      </c>
      <c r="BJ314" s="17" t="s">
        <v>85</v>
      </c>
      <c r="BK314" s="198">
        <f>ROUND(I314*H314,2)</f>
        <v>0</v>
      </c>
      <c r="BL314" s="17" t="s">
        <v>478</v>
      </c>
      <c r="BM314" s="197" t="s">
        <v>814</v>
      </c>
    </row>
    <row r="315" spans="1:65" s="2" customFormat="1" ht="55.5" customHeight="1">
      <c r="A315" s="34"/>
      <c r="B315" s="35"/>
      <c r="C315" s="185" t="s">
        <v>815</v>
      </c>
      <c r="D315" s="185" t="s">
        <v>147</v>
      </c>
      <c r="E315" s="186" t="s">
        <v>816</v>
      </c>
      <c r="F315" s="187" t="s">
        <v>817</v>
      </c>
      <c r="G315" s="188" t="s">
        <v>159</v>
      </c>
      <c r="H315" s="189">
        <v>1</v>
      </c>
      <c r="I315" s="190"/>
      <c r="J315" s="191">
        <f>ROUND(I315*H315,2)</f>
        <v>0</v>
      </c>
      <c r="K315" s="192"/>
      <c r="L315" s="39"/>
      <c r="M315" s="193" t="s">
        <v>1</v>
      </c>
      <c r="N315" s="194" t="s">
        <v>42</v>
      </c>
      <c r="O315" s="71"/>
      <c r="P315" s="195">
        <f>O315*H315</f>
        <v>0</v>
      </c>
      <c r="Q315" s="195">
        <v>0.01</v>
      </c>
      <c r="R315" s="195">
        <f>Q315*H315</f>
        <v>0.01</v>
      </c>
      <c r="S315" s="195">
        <v>0</v>
      </c>
      <c r="T315" s="196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97" t="s">
        <v>478</v>
      </c>
      <c r="AT315" s="197" t="s">
        <v>147</v>
      </c>
      <c r="AU315" s="197" t="s">
        <v>85</v>
      </c>
      <c r="AY315" s="17" t="s">
        <v>146</v>
      </c>
      <c r="BE315" s="198">
        <f>IF(N315="základní",J315,0)</f>
        <v>0</v>
      </c>
      <c r="BF315" s="198">
        <f>IF(N315="snížená",J315,0)</f>
        <v>0</v>
      </c>
      <c r="BG315" s="198">
        <f>IF(N315="zákl. přenesená",J315,0)</f>
        <v>0</v>
      </c>
      <c r="BH315" s="198">
        <f>IF(N315="sníž. přenesená",J315,0)</f>
        <v>0</v>
      </c>
      <c r="BI315" s="198">
        <f>IF(N315="nulová",J315,0)</f>
        <v>0</v>
      </c>
      <c r="BJ315" s="17" t="s">
        <v>85</v>
      </c>
      <c r="BK315" s="198">
        <f>ROUND(I315*H315,2)</f>
        <v>0</v>
      </c>
      <c r="BL315" s="17" t="s">
        <v>478</v>
      </c>
      <c r="BM315" s="197" t="s">
        <v>818</v>
      </c>
    </row>
    <row r="316" spans="1:65" s="2" customFormat="1" ht="44.25" customHeight="1">
      <c r="A316" s="34"/>
      <c r="B316" s="35"/>
      <c r="C316" s="185" t="s">
        <v>819</v>
      </c>
      <c r="D316" s="185" t="s">
        <v>147</v>
      </c>
      <c r="E316" s="186" t="s">
        <v>820</v>
      </c>
      <c r="F316" s="187" t="s">
        <v>821</v>
      </c>
      <c r="G316" s="188" t="s">
        <v>159</v>
      </c>
      <c r="H316" s="189">
        <v>1</v>
      </c>
      <c r="I316" s="190"/>
      <c r="J316" s="191">
        <f>ROUND(I316*H316,2)</f>
        <v>0</v>
      </c>
      <c r="K316" s="192"/>
      <c r="L316" s="39"/>
      <c r="M316" s="193" t="s">
        <v>1</v>
      </c>
      <c r="N316" s="194" t="s">
        <v>42</v>
      </c>
      <c r="O316" s="71"/>
      <c r="P316" s="195">
        <f>O316*H316</f>
        <v>0</v>
      </c>
      <c r="Q316" s="195">
        <v>0.01</v>
      </c>
      <c r="R316" s="195">
        <f>Q316*H316</f>
        <v>0.01</v>
      </c>
      <c r="S316" s="195">
        <v>0</v>
      </c>
      <c r="T316" s="196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97" t="s">
        <v>478</v>
      </c>
      <c r="AT316" s="197" t="s">
        <v>147</v>
      </c>
      <c r="AU316" s="197" t="s">
        <v>85</v>
      </c>
      <c r="AY316" s="17" t="s">
        <v>146</v>
      </c>
      <c r="BE316" s="198">
        <f>IF(N316="základní",J316,0)</f>
        <v>0</v>
      </c>
      <c r="BF316" s="198">
        <f>IF(N316="snížená",J316,0)</f>
        <v>0</v>
      </c>
      <c r="BG316" s="198">
        <f>IF(N316="zákl. přenesená",J316,0)</f>
        <v>0</v>
      </c>
      <c r="BH316" s="198">
        <f>IF(N316="sníž. přenesená",J316,0)</f>
        <v>0</v>
      </c>
      <c r="BI316" s="198">
        <f>IF(N316="nulová",J316,0)</f>
        <v>0</v>
      </c>
      <c r="BJ316" s="17" t="s">
        <v>85</v>
      </c>
      <c r="BK316" s="198">
        <f>ROUND(I316*H316,2)</f>
        <v>0</v>
      </c>
      <c r="BL316" s="17" t="s">
        <v>478</v>
      </c>
      <c r="BM316" s="197" t="s">
        <v>822</v>
      </c>
    </row>
    <row r="317" spans="1:65" s="2" customFormat="1" ht="44.25" customHeight="1">
      <c r="A317" s="34"/>
      <c r="B317" s="35"/>
      <c r="C317" s="185" t="s">
        <v>823</v>
      </c>
      <c r="D317" s="185" t="s">
        <v>147</v>
      </c>
      <c r="E317" s="186" t="s">
        <v>824</v>
      </c>
      <c r="F317" s="187" t="s">
        <v>825</v>
      </c>
      <c r="G317" s="188" t="s">
        <v>249</v>
      </c>
      <c r="H317" s="189">
        <v>100</v>
      </c>
      <c r="I317" s="190"/>
      <c r="J317" s="191">
        <f>ROUND(I317*H317,2)</f>
        <v>0</v>
      </c>
      <c r="K317" s="192"/>
      <c r="L317" s="39"/>
      <c r="M317" s="193" t="s">
        <v>1</v>
      </c>
      <c r="N317" s="194" t="s">
        <v>42</v>
      </c>
      <c r="O317" s="71"/>
      <c r="P317" s="195">
        <f>O317*H317</f>
        <v>0</v>
      </c>
      <c r="Q317" s="195">
        <v>0</v>
      </c>
      <c r="R317" s="195">
        <f>Q317*H317</f>
        <v>0</v>
      </c>
      <c r="S317" s="195">
        <v>0</v>
      </c>
      <c r="T317" s="196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97" t="s">
        <v>478</v>
      </c>
      <c r="AT317" s="197" t="s">
        <v>147</v>
      </c>
      <c r="AU317" s="197" t="s">
        <v>85</v>
      </c>
      <c r="AY317" s="17" t="s">
        <v>146</v>
      </c>
      <c r="BE317" s="198">
        <f>IF(N317="základní",J317,0)</f>
        <v>0</v>
      </c>
      <c r="BF317" s="198">
        <f>IF(N317="snížená",J317,0)</f>
        <v>0</v>
      </c>
      <c r="BG317" s="198">
        <f>IF(N317="zákl. přenesená",J317,0)</f>
        <v>0</v>
      </c>
      <c r="BH317" s="198">
        <f>IF(N317="sníž. přenesená",J317,0)</f>
        <v>0</v>
      </c>
      <c r="BI317" s="198">
        <f>IF(N317="nulová",J317,0)</f>
        <v>0</v>
      </c>
      <c r="BJ317" s="17" t="s">
        <v>85</v>
      </c>
      <c r="BK317" s="198">
        <f>ROUND(I317*H317,2)</f>
        <v>0</v>
      </c>
      <c r="BL317" s="17" t="s">
        <v>478</v>
      </c>
      <c r="BM317" s="197" t="s">
        <v>826</v>
      </c>
    </row>
    <row r="318" spans="1:65" s="2" customFormat="1" ht="97.5">
      <c r="A318" s="34"/>
      <c r="B318" s="35"/>
      <c r="C318" s="36"/>
      <c r="D318" s="199" t="s">
        <v>151</v>
      </c>
      <c r="E318" s="36"/>
      <c r="F318" s="200" t="s">
        <v>827</v>
      </c>
      <c r="G318" s="36"/>
      <c r="H318" s="36"/>
      <c r="I318" s="201"/>
      <c r="J318" s="36"/>
      <c r="K318" s="36"/>
      <c r="L318" s="39"/>
      <c r="M318" s="256"/>
      <c r="N318" s="257"/>
      <c r="O318" s="253"/>
      <c r="P318" s="253"/>
      <c r="Q318" s="253"/>
      <c r="R318" s="253"/>
      <c r="S318" s="253"/>
      <c r="T318" s="258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7" t="s">
        <v>151</v>
      </c>
      <c r="AU318" s="17" t="s">
        <v>85</v>
      </c>
    </row>
    <row r="319" spans="1:65" s="2" customFormat="1" ht="6.95" customHeight="1">
      <c r="A319" s="34"/>
      <c r="B319" s="54"/>
      <c r="C319" s="55"/>
      <c r="D319" s="55"/>
      <c r="E319" s="55"/>
      <c r="F319" s="55"/>
      <c r="G319" s="55"/>
      <c r="H319" s="55"/>
      <c r="I319" s="55"/>
      <c r="J319" s="55"/>
      <c r="K319" s="55"/>
      <c r="L319" s="39"/>
      <c r="M319" s="34"/>
      <c r="O319" s="34"/>
      <c r="P319" s="34"/>
      <c r="Q319" s="34"/>
      <c r="R319" s="34"/>
      <c r="S319" s="34"/>
      <c r="T319" s="34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</row>
  </sheetData>
  <sheetProtection algorithmName="SHA-512" hashValue="IU+5yGf2LUgQ2GOiplFyUKXIqLBqdWVZ2VyvRV5kqNwMjxQQ5ygnt30JzMeaT0D2+j2IcFy1XeY3V3fqBkbM2A==" saltValue="Trz9Lr6xmyFe9Pq919oavQ==" spinCount="100000" sheet="1" objects="1" scenarios="1" formatColumns="0" formatRows="0" autoFilter="0"/>
  <autoFilter ref="C132:K318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25"/>
  <sheetViews>
    <sheetView showGridLines="0" workbookViewId="0">
      <selection activeCell="E24" sqref="E2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AT2" s="17" t="s">
        <v>93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87</v>
      </c>
    </row>
    <row r="4" spans="1:46" s="1" customFormat="1" ht="24.95" customHeight="1">
      <c r="B4" s="20"/>
      <c r="D4" s="110" t="s">
        <v>110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06" t="str">
        <f>'Rekapitulace zakázky'!K6</f>
        <v>Velim ON - oprava</v>
      </c>
      <c r="F7" s="307"/>
      <c r="G7" s="307"/>
      <c r="H7" s="307"/>
      <c r="L7" s="20"/>
    </row>
    <row r="8" spans="1:46" s="2" customFormat="1" ht="12" customHeight="1">
      <c r="A8" s="34"/>
      <c r="B8" s="39"/>
      <c r="C8" s="34"/>
      <c r="D8" s="112" t="s">
        <v>111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8" t="s">
        <v>828</v>
      </c>
      <c r="F9" s="309"/>
      <c r="G9" s="309"/>
      <c r="H9" s="30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zakázky'!AN8</f>
        <v>22. 2. 2021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0" t="str">
        <f>'Rekapitulace zakázky'!E14</f>
        <v>Vyplň údaj</v>
      </c>
      <c r="F18" s="311"/>
      <c r="G18" s="311"/>
      <c r="H18" s="311"/>
      <c r="I18" s="112" t="s">
        <v>28</v>
      </c>
      <c r="J18" s="30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zakázky'!E17="","",'Rekapitulace zakázky'!E17)</f>
        <v xml:space="preserve"> </v>
      </c>
      <c r="F21" s="34"/>
      <c r="G21" s="34"/>
      <c r="H21" s="34"/>
      <c r="I21" s="112" t="s">
        <v>28</v>
      </c>
      <c r="J21" s="11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35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/>
      <c r="F24" s="34"/>
      <c r="G24" s="34"/>
      <c r="H24" s="34"/>
      <c r="I24" s="112" t="s">
        <v>28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12" t="s">
        <v>1</v>
      </c>
      <c r="F27" s="312"/>
      <c r="G27" s="312"/>
      <c r="H27" s="312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ROUND(J135,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ROUND((SUM(BE135:BE424)),  2)</f>
        <v>0</v>
      </c>
      <c r="G33" s="34"/>
      <c r="H33" s="34"/>
      <c r="I33" s="124">
        <v>0.21</v>
      </c>
      <c r="J33" s="123">
        <f>ROUND(((SUM(BE135:BE424))*I33),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ROUND((SUM(BF135:BF424)),  2)</f>
        <v>0</v>
      </c>
      <c r="G34" s="34"/>
      <c r="H34" s="34"/>
      <c r="I34" s="124">
        <v>0.15</v>
      </c>
      <c r="J34" s="123">
        <f>ROUND(((SUM(BF135:BF424))*I34),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ROUND((SUM(BG135:BG424)),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ROUND((SUM(BH135:BH424)),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ROUND((SUM(BI135:BI424)),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50</v>
      </c>
      <c r="E50" s="133"/>
      <c r="F50" s="133"/>
      <c r="G50" s="132" t="s">
        <v>51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52</v>
      </c>
      <c r="E61" s="135"/>
      <c r="F61" s="136" t="s">
        <v>53</v>
      </c>
      <c r="G61" s="134" t="s">
        <v>52</v>
      </c>
      <c r="H61" s="135"/>
      <c r="I61" s="135"/>
      <c r="J61" s="137" t="s">
        <v>53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54</v>
      </c>
      <c r="E65" s="138"/>
      <c r="F65" s="138"/>
      <c r="G65" s="132" t="s">
        <v>55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52</v>
      </c>
      <c r="E76" s="135"/>
      <c r="F76" s="136" t="s">
        <v>53</v>
      </c>
      <c r="G76" s="134" t="s">
        <v>52</v>
      </c>
      <c r="H76" s="135"/>
      <c r="I76" s="135"/>
      <c r="J76" s="137" t="s">
        <v>53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113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4" t="str">
        <f>E7</f>
        <v>Velim ON - oprava</v>
      </c>
      <c r="F85" s="305"/>
      <c r="G85" s="305"/>
      <c r="H85" s="30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111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92" t="str">
        <f>E9</f>
        <v>003 - Oprava vnějšího pláště</v>
      </c>
      <c r="F87" s="303"/>
      <c r="G87" s="303"/>
      <c r="H87" s="30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žst. Velim</v>
      </c>
      <c r="G89" s="36"/>
      <c r="H89" s="36"/>
      <c r="I89" s="29" t="s">
        <v>22</v>
      </c>
      <c r="J89" s="66" t="str">
        <f>IF(J12="","",J12)</f>
        <v>22. 2. 2021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>
        <f>E24</f>
        <v>0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114</v>
      </c>
      <c r="D94" s="144"/>
      <c r="E94" s="144"/>
      <c r="F94" s="144"/>
      <c r="G94" s="144"/>
      <c r="H94" s="144"/>
      <c r="I94" s="144"/>
      <c r="J94" s="145" t="s">
        <v>115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116</v>
      </c>
      <c r="D96" s="36"/>
      <c r="E96" s="36"/>
      <c r="F96" s="36"/>
      <c r="G96" s="36"/>
      <c r="H96" s="36"/>
      <c r="I96" s="36"/>
      <c r="J96" s="84">
        <f>J135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117</v>
      </c>
    </row>
    <row r="97" spans="2:12" s="9" customFormat="1" ht="24.95" customHeight="1">
      <c r="B97" s="147"/>
      <c r="C97" s="148"/>
      <c r="D97" s="149" t="s">
        <v>118</v>
      </c>
      <c r="E97" s="150"/>
      <c r="F97" s="150"/>
      <c r="G97" s="150"/>
      <c r="H97" s="150"/>
      <c r="I97" s="150"/>
      <c r="J97" s="151">
        <f>J136</f>
        <v>0</v>
      </c>
      <c r="K97" s="148"/>
      <c r="L97" s="152"/>
    </row>
    <row r="98" spans="2:12" s="9" customFormat="1" ht="24.95" customHeight="1">
      <c r="B98" s="147"/>
      <c r="C98" s="148"/>
      <c r="D98" s="149" t="s">
        <v>119</v>
      </c>
      <c r="E98" s="150"/>
      <c r="F98" s="150"/>
      <c r="G98" s="150"/>
      <c r="H98" s="150"/>
      <c r="I98" s="150"/>
      <c r="J98" s="151">
        <f>J138</f>
        <v>0</v>
      </c>
      <c r="K98" s="148"/>
      <c r="L98" s="152"/>
    </row>
    <row r="99" spans="2:12" s="10" customFormat="1" ht="19.899999999999999" customHeight="1">
      <c r="B99" s="153"/>
      <c r="C99" s="154"/>
      <c r="D99" s="155" t="s">
        <v>120</v>
      </c>
      <c r="E99" s="156"/>
      <c r="F99" s="156"/>
      <c r="G99" s="156"/>
      <c r="H99" s="156"/>
      <c r="I99" s="156"/>
      <c r="J99" s="157">
        <f>J139</f>
        <v>0</v>
      </c>
      <c r="K99" s="154"/>
      <c r="L99" s="158"/>
    </row>
    <row r="100" spans="2:12" s="10" customFormat="1" ht="19.899999999999999" customHeight="1">
      <c r="B100" s="153"/>
      <c r="C100" s="154"/>
      <c r="D100" s="155" t="s">
        <v>829</v>
      </c>
      <c r="E100" s="156"/>
      <c r="F100" s="156"/>
      <c r="G100" s="156"/>
      <c r="H100" s="156"/>
      <c r="I100" s="156"/>
      <c r="J100" s="157">
        <f>J158</f>
        <v>0</v>
      </c>
      <c r="K100" s="154"/>
      <c r="L100" s="158"/>
    </row>
    <row r="101" spans="2:12" s="10" customFormat="1" ht="19.899999999999999" customHeight="1">
      <c r="B101" s="153"/>
      <c r="C101" s="154"/>
      <c r="D101" s="155" t="s">
        <v>830</v>
      </c>
      <c r="E101" s="156"/>
      <c r="F101" s="156"/>
      <c r="G101" s="156"/>
      <c r="H101" s="156"/>
      <c r="I101" s="156"/>
      <c r="J101" s="157">
        <f>J189</f>
        <v>0</v>
      </c>
      <c r="K101" s="154"/>
      <c r="L101" s="158"/>
    </row>
    <row r="102" spans="2:12" s="10" customFormat="1" ht="19.899999999999999" customHeight="1">
      <c r="B102" s="153"/>
      <c r="C102" s="154"/>
      <c r="D102" s="155" t="s">
        <v>831</v>
      </c>
      <c r="E102" s="156"/>
      <c r="F102" s="156"/>
      <c r="G102" s="156"/>
      <c r="H102" s="156"/>
      <c r="I102" s="156"/>
      <c r="J102" s="157">
        <f>J256</f>
        <v>0</v>
      </c>
      <c r="K102" s="154"/>
      <c r="L102" s="158"/>
    </row>
    <row r="103" spans="2:12" s="10" customFormat="1" ht="19.899999999999999" customHeight="1">
      <c r="B103" s="153"/>
      <c r="C103" s="154"/>
      <c r="D103" s="155" t="s">
        <v>123</v>
      </c>
      <c r="E103" s="156"/>
      <c r="F103" s="156"/>
      <c r="G103" s="156"/>
      <c r="H103" s="156"/>
      <c r="I103" s="156"/>
      <c r="J103" s="157">
        <f>J268</f>
        <v>0</v>
      </c>
      <c r="K103" s="154"/>
      <c r="L103" s="158"/>
    </row>
    <row r="104" spans="2:12" s="9" customFormat="1" ht="24.95" customHeight="1">
      <c r="B104" s="147"/>
      <c r="C104" s="148"/>
      <c r="D104" s="149" t="s">
        <v>124</v>
      </c>
      <c r="E104" s="150"/>
      <c r="F104" s="150"/>
      <c r="G104" s="150"/>
      <c r="H104" s="150"/>
      <c r="I104" s="150"/>
      <c r="J104" s="151">
        <f>J270</f>
        <v>0</v>
      </c>
      <c r="K104" s="148"/>
      <c r="L104" s="152"/>
    </row>
    <row r="105" spans="2:12" s="10" customFormat="1" ht="19.899999999999999" customHeight="1">
      <c r="B105" s="153"/>
      <c r="C105" s="154"/>
      <c r="D105" s="155" t="s">
        <v>832</v>
      </c>
      <c r="E105" s="156"/>
      <c r="F105" s="156"/>
      <c r="G105" s="156"/>
      <c r="H105" s="156"/>
      <c r="I105" s="156"/>
      <c r="J105" s="157">
        <f>J271</f>
        <v>0</v>
      </c>
      <c r="K105" s="154"/>
      <c r="L105" s="158"/>
    </row>
    <row r="106" spans="2:12" s="10" customFormat="1" ht="19.899999999999999" customHeight="1">
      <c r="B106" s="153"/>
      <c r="C106" s="154"/>
      <c r="D106" s="155" t="s">
        <v>833</v>
      </c>
      <c r="E106" s="156"/>
      <c r="F106" s="156"/>
      <c r="G106" s="156"/>
      <c r="H106" s="156"/>
      <c r="I106" s="156"/>
      <c r="J106" s="157">
        <f>J276</f>
        <v>0</v>
      </c>
      <c r="K106" s="154"/>
      <c r="L106" s="158"/>
    </row>
    <row r="107" spans="2:12" s="10" customFormat="1" ht="19.899999999999999" customHeight="1">
      <c r="B107" s="153"/>
      <c r="C107" s="154"/>
      <c r="D107" s="155" t="s">
        <v>834</v>
      </c>
      <c r="E107" s="156"/>
      <c r="F107" s="156"/>
      <c r="G107" s="156"/>
      <c r="H107" s="156"/>
      <c r="I107" s="156"/>
      <c r="J107" s="157">
        <f>J294</f>
        <v>0</v>
      </c>
      <c r="K107" s="154"/>
      <c r="L107" s="158"/>
    </row>
    <row r="108" spans="2:12" s="10" customFormat="1" ht="19.899999999999999" customHeight="1">
      <c r="B108" s="153"/>
      <c r="C108" s="154"/>
      <c r="D108" s="155" t="s">
        <v>835</v>
      </c>
      <c r="E108" s="156"/>
      <c r="F108" s="156"/>
      <c r="G108" s="156"/>
      <c r="H108" s="156"/>
      <c r="I108" s="156"/>
      <c r="J108" s="157">
        <f>J298</f>
        <v>0</v>
      </c>
      <c r="K108" s="154"/>
      <c r="L108" s="158"/>
    </row>
    <row r="109" spans="2:12" s="10" customFormat="1" ht="19.899999999999999" customHeight="1">
      <c r="B109" s="153"/>
      <c r="C109" s="154"/>
      <c r="D109" s="155" t="s">
        <v>127</v>
      </c>
      <c r="E109" s="156"/>
      <c r="F109" s="156"/>
      <c r="G109" s="156"/>
      <c r="H109" s="156"/>
      <c r="I109" s="156"/>
      <c r="J109" s="157">
        <f>J301</f>
        <v>0</v>
      </c>
      <c r="K109" s="154"/>
      <c r="L109" s="158"/>
    </row>
    <row r="110" spans="2:12" s="10" customFormat="1" ht="19.899999999999999" customHeight="1">
      <c r="B110" s="153"/>
      <c r="C110" s="154"/>
      <c r="D110" s="155" t="s">
        <v>836</v>
      </c>
      <c r="E110" s="156"/>
      <c r="F110" s="156"/>
      <c r="G110" s="156"/>
      <c r="H110" s="156"/>
      <c r="I110" s="156"/>
      <c r="J110" s="157">
        <f>J317</f>
        <v>0</v>
      </c>
      <c r="K110" s="154"/>
      <c r="L110" s="158"/>
    </row>
    <row r="111" spans="2:12" s="10" customFormat="1" ht="19.899999999999999" customHeight="1">
      <c r="B111" s="153"/>
      <c r="C111" s="154"/>
      <c r="D111" s="155" t="s">
        <v>525</v>
      </c>
      <c r="E111" s="156"/>
      <c r="F111" s="156"/>
      <c r="G111" s="156"/>
      <c r="H111" s="156"/>
      <c r="I111" s="156"/>
      <c r="J111" s="157">
        <f>J370</f>
        <v>0</v>
      </c>
      <c r="K111" s="154"/>
      <c r="L111" s="158"/>
    </row>
    <row r="112" spans="2:12" s="10" customFormat="1" ht="19.899999999999999" customHeight="1">
      <c r="B112" s="153"/>
      <c r="C112" s="154"/>
      <c r="D112" s="155" t="s">
        <v>837</v>
      </c>
      <c r="E112" s="156"/>
      <c r="F112" s="156"/>
      <c r="G112" s="156"/>
      <c r="H112" s="156"/>
      <c r="I112" s="156"/>
      <c r="J112" s="157">
        <f>J392</f>
        <v>0</v>
      </c>
      <c r="K112" s="154"/>
      <c r="L112" s="158"/>
    </row>
    <row r="113" spans="1:31" s="10" customFormat="1" ht="19.899999999999999" customHeight="1">
      <c r="B113" s="153"/>
      <c r="C113" s="154"/>
      <c r="D113" s="155" t="s">
        <v>838</v>
      </c>
      <c r="E113" s="156"/>
      <c r="F113" s="156"/>
      <c r="G113" s="156"/>
      <c r="H113" s="156"/>
      <c r="I113" s="156"/>
      <c r="J113" s="157">
        <f>J402</f>
        <v>0</v>
      </c>
      <c r="K113" s="154"/>
      <c r="L113" s="158"/>
    </row>
    <row r="114" spans="1:31" s="9" customFormat="1" ht="24.95" customHeight="1">
      <c r="B114" s="147"/>
      <c r="C114" s="148"/>
      <c r="D114" s="149" t="s">
        <v>839</v>
      </c>
      <c r="E114" s="150"/>
      <c r="F114" s="150"/>
      <c r="G114" s="150"/>
      <c r="H114" s="150"/>
      <c r="I114" s="150"/>
      <c r="J114" s="151">
        <f>J409</f>
        <v>0</v>
      </c>
      <c r="K114" s="148"/>
      <c r="L114" s="152"/>
    </row>
    <row r="115" spans="1:31" s="9" customFormat="1" ht="24.95" customHeight="1">
      <c r="B115" s="147"/>
      <c r="C115" s="148"/>
      <c r="D115" s="149" t="s">
        <v>527</v>
      </c>
      <c r="E115" s="150"/>
      <c r="F115" s="150"/>
      <c r="G115" s="150"/>
      <c r="H115" s="150"/>
      <c r="I115" s="150"/>
      <c r="J115" s="151">
        <f>J415</f>
        <v>0</v>
      </c>
      <c r="K115" s="148"/>
      <c r="L115" s="152"/>
    </row>
    <row r="116" spans="1:31" s="2" customFormat="1" ht="21.7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2" customFormat="1" ht="6.95" customHeight="1">
      <c r="A117" s="34"/>
      <c r="B117" s="54"/>
      <c r="C117" s="55"/>
      <c r="D117" s="55"/>
      <c r="E117" s="55"/>
      <c r="F117" s="55"/>
      <c r="G117" s="55"/>
      <c r="H117" s="55"/>
      <c r="I117" s="55"/>
      <c r="J117" s="55"/>
      <c r="K117" s="55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21" spans="1:31" s="2" customFormat="1" ht="6.95" customHeight="1">
      <c r="A121" s="34"/>
      <c r="B121" s="56"/>
      <c r="C121" s="57"/>
      <c r="D121" s="57"/>
      <c r="E121" s="57"/>
      <c r="F121" s="57"/>
      <c r="G121" s="57"/>
      <c r="H121" s="57"/>
      <c r="I121" s="57"/>
      <c r="J121" s="57"/>
      <c r="K121" s="57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24.95" customHeight="1">
      <c r="A122" s="34"/>
      <c r="B122" s="35"/>
      <c r="C122" s="23" t="s">
        <v>130</v>
      </c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6.9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2" customHeight="1">
      <c r="A124" s="34"/>
      <c r="B124" s="35"/>
      <c r="C124" s="29" t="s">
        <v>16</v>
      </c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6.5" customHeight="1">
      <c r="A125" s="34"/>
      <c r="B125" s="35"/>
      <c r="C125" s="36"/>
      <c r="D125" s="36"/>
      <c r="E125" s="304" t="str">
        <f>E7</f>
        <v>Velim ON - oprava</v>
      </c>
      <c r="F125" s="305"/>
      <c r="G125" s="305"/>
      <c r="H125" s="305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2" customHeight="1">
      <c r="A126" s="34"/>
      <c r="B126" s="35"/>
      <c r="C126" s="29" t="s">
        <v>111</v>
      </c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6.5" customHeight="1">
      <c r="A127" s="34"/>
      <c r="B127" s="35"/>
      <c r="C127" s="36"/>
      <c r="D127" s="36"/>
      <c r="E127" s="292" t="str">
        <f>E9</f>
        <v>003 - Oprava vnějšího pláště</v>
      </c>
      <c r="F127" s="303"/>
      <c r="G127" s="303"/>
      <c r="H127" s="303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6.95" customHeight="1">
      <c r="A128" s="34"/>
      <c r="B128" s="35"/>
      <c r="C128" s="36"/>
      <c r="D128" s="36"/>
      <c r="E128" s="36"/>
      <c r="F128" s="36"/>
      <c r="G128" s="36"/>
      <c r="H128" s="36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2" customHeight="1">
      <c r="A129" s="34"/>
      <c r="B129" s="35"/>
      <c r="C129" s="29" t="s">
        <v>20</v>
      </c>
      <c r="D129" s="36"/>
      <c r="E129" s="36"/>
      <c r="F129" s="27" t="str">
        <f>F12</f>
        <v>žst. Velim</v>
      </c>
      <c r="G129" s="36"/>
      <c r="H129" s="36"/>
      <c r="I129" s="29" t="s">
        <v>22</v>
      </c>
      <c r="J129" s="66" t="str">
        <f>IF(J12="","",J12)</f>
        <v>22. 2. 2021</v>
      </c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6.95" customHeight="1">
      <c r="A130" s="34"/>
      <c r="B130" s="35"/>
      <c r="C130" s="36"/>
      <c r="D130" s="36"/>
      <c r="E130" s="36"/>
      <c r="F130" s="36"/>
      <c r="G130" s="36"/>
      <c r="H130" s="36"/>
      <c r="I130" s="36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5.2" customHeight="1">
      <c r="A131" s="34"/>
      <c r="B131" s="35"/>
      <c r="C131" s="29" t="s">
        <v>24</v>
      </c>
      <c r="D131" s="36"/>
      <c r="E131" s="36"/>
      <c r="F131" s="27" t="str">
        <f>E15</f>
        <v>Správa železnic, státní organizace</v>
      </c>
      <c r="G131" s="36"/>
      <c r="H131" s="36"/>
      <c r="I131" s="29" t="s">
        <v>32</v>
      </c>
      <c r="J131" s="32" t="str">
        <f>E21</f>
        <v xml:space="preserve"> </v>
      </c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15.2" customHeight="1">
      <c r="A132" s="34"/>
      <c r="B132" s="35"/>
      <c r="C132" s="29" t="s">
        <v>30</v>
      </c>
      <c r="D132" s="36"/>
      <c r="E132" s="36"/>
      <c r="F132" s="27" t="str">
        <f>IF(E18="","",E18)</f>
        <v>Vyplň údaj</v>
      </c>
      <c r="G132" s="36"/>
      <c r="H132" s="36"/>
      <c r="I132" s="29" t="s">
        <v>35</v>
      </c>
      <c r="J132" s="32">
        <f>E24</f>
        <v>0</v>
      </c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10.35" customHeight="1">
      <c r="A133" s="34"/>
      <c r="B133" s="35"/>
      <c r="C133" s="36"/>
      <c r="D133" s="36"/>
      <c r="E133" s="36"/>
      <c r="F133" s="36"/>
      <c r="G133" s="36"/>
      <c r="H133" s="36"/>
      <c r="I133" s="36"/>
      <c r="J133" s="36"/>
      <c r="K133" s="36"/>
      <c r="L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11" customFormat="1" ht="29.25" customHeight="1">
      <c r="A134" s="159"/>
      <c r="B134" s="160"/>
      <c r="C134" s="161" t="s">
        <v>131</v>
      </c>
      <c r="D134" s="162" t="s">
        <v>62</v>
      </c>
      <c r="E134" s="162" t="s">
        <v>58</v>
      </c>
      <c r="F134" s="162" t="s">
        <v>59</v>
      </c>
      <c r="G134" s="162" t="s">
        <v>132</v>
      </c>
      <c r="H134" s="162" t="s">
        <v>133</v>
      </c>
      <c r="I134" s="162" t="s">
        <v>134</v>
      </c>
      <c r="J134" s="163" t="s">
        <v>115</v>
      </c>
      <c r="K134" s="164" t="s">
        <v>135</v>
      </c>
      <c r="L134" s="165"/>
      <c r="M134" s="75" t="s">
        <v>1</v>
      </c>
      <c r="N134" s="76" t="s">
        <v>41</v>
      </c>
      <c r="O134" s="76" t="s">
        <v>136</v>
      </c>
      <c r="P134" s="76" t="s">
        <v>137</v>
      </c>
      <c r="Q134" s="76" t="s">
        <v>138</v>
      </c>
      <c r="R134" s="76" t="s">
        <v>139</v>
      </c>
      <c r="S134" s="76" t="s">
        <v>140</v>
      </c>
      <c r="T134" s="77" t="s">
        <v>141</v>
      </c>
      <c r="U134" s="159"/>
      <c r="V134" s="159"/>
      <c r="W134" s="159"/>
      <c r="X134" s="159"/>
      <c r="Y134" s="159"/>
      <c r="Z134" s="159"/>
      <c r="AA134" s="159"/>
      <c r="AB134" s="159"/>
      <c r="AC134" s="159"/>
      <c r="AD134" s="159"/>
      <c r="AE134" s="159"/>
    </row>
    <row r="135" spans="1:65" s="2" customFormat="1" ht="22.9" customHeight="1">
      <c r="A135" s="34"/>
      <c r="B135" s="35"/>
      <c r="C135" s="82" t="s">
        <v>142</v>
      </c>
      <c r="D135" s="36"/>
      <c r="E135" s="36"/>
      <c r="F135" s="36"/>
      <c r="G135" s="36"/>
      <c r="H135" s="36"/>
      <c r="I135" s="36"/>
      <c r="J135" s="166">
        <f>BK135</f>
        <v>0</v>
      </c>
      <c r="K135" s="36"/>
      <c r="L135" s="39"/>
      <c r="M135" s="78"/>
      <c r="N135" s="167"/>
      <c r="O135" s="79"/>
      <c r="P135" s="168">
        <f>P136+P138+P270+P409+P415</f>
        <v>0</v>
      </c>
      <c r="Q135" s="79"/>
      <c r="R135" s="168">
        <f>R136+R138+R270+R409+R415</f>
        <v>79.326680459999992</v>
      </c>
      <c r="S135" s="79"/>
      <c r="T135" s="169">
        <f>T136+T138+T270+T409+T415</f>
        <v>33.105041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76</v>
      </c>
      <c r="AU135" s="17" t="s">
        <v>117</v>
      </c>
      <c r="BK135" s="170">
        <f>BK136+BK138+BK270+BK409+BK415</f>
        <v>0</v>
      </c>
    </row>
    <row r="136" spans="1:65" s="12" customFormat="1" ht="25.9" customHeight="1">
      <c r="B136" s="171"/>
      <c r="C136" s="172"/>
      <c r="D136" s="173" t="s">
        <v>76</v>
      </c>
      <c r="E136" s="174" t="s">
        <v>143</v>
      </c>
      <c r="F136" s="174" t="s">
        <v>144</v>
      </c>
      <c r="G136" s="172"/>
      <c r="H136" s="172"/>
      <c r="I136" s="175"/>
      <c r="J136" s="176">
        <f>BK136</f>
        <v>0</v>
      </c>
      <c r="K136" s="172"/>
      <c r="L136" s="177"/>
      <c r="M136" s="178"/>
      <c r="N136" s="179"/>
      <c r="O136" s="179"/>
      <c r="P136" s="180">
        <f>P137</f>
        <v>0</v>
      </c>
      <c r="Q136" s="179"/>
      <c r="R136" s="180">
        <f>R137</f>
        <v>0</v>
      </c>
      <c r="S136" s="179"/>
      <c r="T136" s="181">
        <f>T137</f>
        <v>0</v>
      </c>
      <c r="AR136" s="182" t="s">
        <v>145</v>
      </c>
      <c r="AT136" s="183" t="s">
        <v>76</v>
      </c>
      <c r="AU136" s="183" t="s">
        <v>77</v>
      </c>
      <c r="AY136" s="182" t="s">
        <v>146</v>
      </c>
      <c r="BK136" s="184">
        <f>BK137</f>
        <v>0</v>
      </c>
    </row>
    <row r="137" spans="1:65" s="2" customFormat="1" ht="16.5" customHeight="1">
      <c r="A137" s="34"/>
      <c r="B137" s="35"/>
      <c r="C137" s="185" t="s">
        <v>85</v>
      </c>
      <c r="D137" s="185" t="s">
        <v>147</v>
      </c>
      <c r="E137" s="186" t="s">
        <v>148</v>
      </c>
      <c r="F137" s="187" t="s">
        <v>144</v>
      </c>
      <c r="G137" s="188" t="s">
        <v>1</v>
      </c>
      <c r="H137" s="189">
        <v>0</v>
      </c>
      <c r="I137" s="190"/>
      <c r="J137" s="191">
        <f>ROUND(I137*H137,2)</f>
        <v>0</v>
      </c>
      <c r="K137" s="192"/>
      <c r="L137" s="39"/>
      <c r="M137" s="193" t="s">
        <v>1</v>
      </c>
      <c r="N137" s="194" t="s">
        <v>42</v>
      </c>
      <c r="O137" s="71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149</v>
      </c>
      <c r="AT137" s="197" t="s">
        <v>147</v>
      </c>
      <c r="AU137" s="197" t="s">
        <v>85</v>
      </c>
      <c r="AY137" s="17" t="s">
        <v>146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7" t="s">
        <v>85</v>
      </c>
      <c r="BK137" s="198">
        <f>ROUND(I137*H137,2)</f>
        <v>0</v>
      </c>
      <c r="BL137" s="17" t="s">
        <v>149</v>
      </c>
      <c r="BM137" s="197" t="s">
        <v>840</v>
      </c>
    </row>
    <row r="138" spans="1:65" s="12" customFormat="1" ht="25.9" customHeight="1">
      <c r="B138" s="171"/>
      <c r="C138" s="172"/>
      <c r="D138" s="173" t="s">
        <v>76</v>
      </c>
      <c r="E138" s="174" t="s">
        <v>153</v>
      </c>
      <c r="F138" s="174" t="s">
        <v>154</v>
      </c>
      <c r="G138" s="172"/>
      <c r="H138" s="172"/>
      <c r="I138" s="175"/>
      <c r="J138" s="176">
        <f>BK138</f>
        <v>0</v>
      </c>
      <c r="K138" s="172"/>
      <c r="L138" s="177"/>
      <c r="M138" s="178"/>
      <c r="N138" s="179"/>
      <c r="O138" s="179"/>
      <c r="P138" s="180">
        <f>P139+P158+P189+P256+P268</f>
        <v>0</v>
      </c>
      <c r="Q138" s="179"/>
      <c r="R138" s="180">
        <f>R139+R158+R189+R256+R268</f>
        <v>76.321858759999998</v>
      </c>
      <c r="S138" s="179"/>
      <c r="T138" s="181">
        <f>T139+T158+T189+T256+T268</f>
        <v>32.579424000000003</v>
      </c>
      <c r="AR138" s="182" t="s">
        <v>85</v>
      </c>
      <c r="AT138" s="183" t="s">
        <v>76</v>
      </c>
      <c r="AU138" s="183" t="s">
        <v>77</v>
      </c>
      <c r="AY138" s="182" t="s">
        <v>146</v>
      </c>
      <c r="BK138" s="184">
        <f>BK139+BK158+BK189+BK256+BK268</f>
        <v>0</v>
      </c>
    </row>
    <row r="139" spans="1:65" s="12" customFormat="1" ht="22.9" customHeight="1">
      <c r="B139" s="171"/>
      <c r="C139" s="172"/>
      <c r="D139" s="173" t="s">
        <v>76</v>
      </c>
      <c r="E139" s="204" t="s">
        <v>155</v>
      </c>
      <c r="F139" s="204" t="s">
        <v>156</v>
      </c>
      <c r="G139" s="172"/>
      <c r="H139" s="172"/>
      <c r="I139" s="175"/>
      <c r="J139" s="205">
        <f>BK139</f>
        <v>0</v>
      </c>
      <c r="K139" s="172"/>
      <c r="L139" s="177"/>
      <c r="M139" s="178"/>
      <c r="N139" s="179"/>
      <c r="O139" s="179"/>
      <c r="P139" s="180">
        <f>SUM(P140:P157)</f>
        <v>0</v>
      </c>
      <c r="Q139" s="179"/>
      <c r="R139" s="180">
        <f>SUM(R140:R157)</f>
        <v>4.2871199999999998</v>
      </c>
      <c r="S139" s="179"/>
      <c r="T139" s="181">
        <f>SUM(T140:T157)</f>
        <v>0</v>
      </c>
      <c r="AR139" s="182" t="s">
        <v>85</v>
      </c>
      <c r="AT139" s="183" t="s">
        <v>76</v>
      </c>
      <c r="AU139" s="183" t="s">
        <v>85</v>
      </c>
      <c r="AY139" s="182" t="s">
        <v>146</v>
      </c>
      <c r="BK139" s="184">
        <f>SUM(BK140:BK157)</f>
        <v>0</v>
      </c>
    </row>
    <row r="140" spans="1:65" s="2" customFormat="1" ht="44.25" customHeight="1">
      <c r="A140" s="34"/>
      <c r="B140" s="35"/>
      <c r="C140" s="185" t="s">
        <v>87</v>
      </c>
      <c r="D140" s="185" t="s">
        <v>147</v>
      </c>
      <c r="E140" s="186" t="s">
        <v>841</v>
      </c>
      <c r="F140" s="187" t="s">
        <v>842</v>
      </c>
      <c r="G140" s="188" t="s">
        <v>159</v>
      </c>
      <c r="H140" s="189">
        <v>32</v>
      </c>
      <c r="I140" s="190"/>
      <c r="J140" s="191">
        <f>ROUND(I140*H140,2)</f>
        <v>0</v>
      </c>
      <c r="K140" s="192"/>
      <c r="L140" s="39"/>
      <c r="M140" s="193" t="s">
        <v>1</v>
      </c>
      <c r="N140" s="194" t="s">
        <v>42</v>
      </c>
      <c r="O140" s="71"/>
      <c r="P140" s="195">
        <f>O140*H140</f>
        <v>0</v>
      </c>
      <c r="Q140" s="195">
        <v>5.2170000000000001E-2</v>
      </c>
      <c r="R140" s="195">
        <f>Q140*H140</f>
        <v>1.66944</v>
      </c>
      <c r="S140" s="195">
        <v>0</v>
      </c>
      <c r="T140" s="19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145</v>
      </c>
      <c r="AT140" s="197" t="s">
        <v>147</v>
      </c>
      <c r="AU140" s="197" t="s">
        <v>87</v>
      </c>
      <c r="AY140" s="17" t="s">
        <v>146</v>
      </c>
      <c r="BE140" s="198">
        <f>IF(N140="základní",J140,0)</f>
        <v>0</v>
      </c>
      <c r="BF140" s="198">
        <f>IF(N140="snížená",J140,0)</f>
        <v>0</v>
      </c>
      <c r="BG140" s="198">
        <f>IF(N140="zákl. přenesená",J140,0)</f>
        <v>0</v>
      </c>
      <c r="BH140" s="198">
        <f>IF(N140="sníž. přenesená",J140,0)</f>
        <v>0</v>
      </c>
      <c r="BI140" s="198">
        <f>IF(N140="nulová",J140,0)</f>
        <v>0</v>
      </c>
      <c r="BJ140" s="17" t="s">
        <v>85</v>
      </c>
      <c r="BK140" s="198">
        <f>ROUND(I140*H140,2)</f>
        <v>0</v>
      </c>
      <c r="BL140" s="17" t="s">
        <v>145</v>
      </c>
      <c r="BM140" s="197" t="s">
        <v>843</v>
      </c>
    </row>
    <row r="141" spans="1:65" s="2" customFormat="1" ht="39">
      <c r="A141" s="34"/>
      <c r="B141" s="35"/>
      <c r="C141" s="36"/>
      <c r="D141" s="199" t="s">
        <v>151</v>
      </c>
      <c r="E141" s="36"/>
      <c r="F141" s="200" t="s">
        <v>844</v>
      </c>
      <c r="G141" s="36"/>
      <c r="H141" s="36"/>
      <c r="I141" s="201"/>
      <c r="J141" s="36"/>
      <c r="K141" s="36"/>
      <c r="L141" s="39"/>
      <c r="M141" s="202"/>
      <c r="N141" s="203"/>
      <c r="O141" s="71"/>
      <c r="P141" s="71"/>
      <c r="Q141" s="71"/>
      <c r="R141" s="71"/>
      <c r="S141" s="71"/>
      <c r="T141" s="72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151</v>
      </c>
      <c r="AU141" s="17" t="s">
        <v>87</v>
      </c>
    </row>
    <row r="142" spans="1:65" s="13" customFormat="1">
      <c r="B142" s="206"/>
      <c r="C142" s="207"/>
      <c r="D142" s="199" t="s">
        <v>176</v>
      </c>
      <c r="E142" s="208" t="s">
        <v>1</v>
      </c>
      <c r="F142" s="209" t="s">
        <v>845</v>
      </c>
      <c r="G142" s="207"/>
      <c r="H142" s="210">
        <v>4</v>
      </c>
      <c r="I142" s="211"/>
      <c r="J142" s="207"/>
      <c r="K142" s="207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176</v>
      </c>
      <c r="AU142" s="216" t="s">
        <v>87</v>
      </c>
      <c r="AV142" s="13" t="s">
        <v>87</v>
      </c>
      <c r="AW142" s="13" t="s">
        <v>34</v>
      </c>
      <c r="AX142" s="13" t="s">
        <v>77</v>
      </c>
      <c r="AY142" s="216" t="s">
        <v>146</v>
      </c>
    </row>
    <row r="143" spans="1:65" s="13" customFormat="1">
      <c r="B143" s="206"/>
      <c r="C143" s="207"/>
      <c r="D143" s="199" t="s">
        <v>176</v>
      </c>
      <c r="E143" s="208" t="s">
        <v>1</v>
      </c>
      <c r="F143" s="209" t="s">
        <v>846</v>
      </c>
      <c r="G143" s="207"/>
      <c r="H143" s="210">
        <v>7</v>
      </c>
      <c r="I143" s="211"/>
      <c r="J143" s="207"/>
      <c r="K143" s="207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176</v>
      </c>
      <c r="AU143" s="216" t="s">
        <v>87</v>
      </c>
      <c r="AV143" s="13" t="s">
        <v>87</v>
      </c>
      <c r="AW143" s="13" t="s">
        <v>34</v>
      </c>
      <c r="AX143" s="13" t="s">
        <v>77</v>
      </c>
      <c r="AY143" s="216" t="s">
        <v>146</v>
      </c>
    </row>
    <row r="144" spans="1:65" s="13" customFormat="1">
      <c r="B144" s="206"/>
      <c r="C144" s="207"/>
      <c r="D144" s="199" t="s">
        <v>176</v>
      </c>
      <c r="E144" s="208" t="s">
        <v>1</v>
      </c>
      <c r="F144" s="209" t="s">
        <v>847</v>
      </c>
      <c r="G144" s="207"/>
      <c r="H144" s="210">
        <v>1</v>
      </c>
      <c r="I144" s="211"/>
      <c r="J144" s="207"/>
      <c r="K144" s="207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176</v>
      </c>
      <c r="AU144" s="216" t="s">
        <v>87</v>
      </c>
      <c r="AV144" s="13" t="s">
        <v>87</v>
      </c>
      <c r="AW144" s="13" t="s">
        <v>34</v>
      </c>
      <c r="AX144" s="13" t="s">
        <v>77</v>
      </c>
      <c r="AY144" s="216" t="s">
        <v>146</v>
      </c>
    </row>
    <row r="145" spans="1:65" s="13" customFormat="1">
      <c r="B145" s="206"/>
      <c r="C145" s="207"/>
      <c r="D145" s="199" t="s">
        <v>176</v>
      </c>
      <c r="E145" s="208" t="s">
        <v>1</v>
      </c>
      <c r="F145" s="209" t="s">
        <v>848</v>
      </c>
      <c r="G145" s="207"/>
      <c r="H145" s="210">
        <v>2</v>
      </c>
      <c r="I145" s="211"/>
      <c r="J145" s="207"/>
      <c r="K145" s="207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176</v>
      </c>
      <c r="AU145" s="216" t="s">
        <v>87</v>
      </c>
      <c r="AV145" s="13" t="s">
        <v>87</v>
      </c>
      <c r="AW145" s="13" t="s">
        <v>34</v>
      </c>
      <c r="AX145" s="13" t="s">
        <v>77</v>
      </c>
      <c r="AY145" s="216" t="s">
        <v>146</v>
      </c>
    </row>
    <row r="146" spans="1:65" s="13" customFormat="1">
      <c r="B146" s="206"/>
      <c r="C146" s="207"/>
      <c r="D146" s="199" t="s">
        <v>176</v>
      </c>
      <c r="E146" s="208" t="s">
        <v>1</v>
      </c>
      <c r="F146" s="209" t="s">
        <v>849</v>
      </c>
      <c r="G146" s="207"/>
      <c r="H146" s="210">
        <v>4</v>
      </c>
      <c r="I146" s="211"/>
      <c r="J146" s="207"/>
      <c r="K146" s="207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176</v>
      </c>
      <c r="AU146" s="216" t="s">
        <v>87</v>
      </c>
      <c r="AV146" s="13" t="s">
        <v>87</v>
      </c>
      <c r="AW146" s="13" t="s">
        <v>34</v>
      </c>
      <c r="AX146" s="13" t="s">
        <v>77</v>
      </c>
      <c r="AY146" s="216" t="s">
        <v>146</v>
      </c>
    </row>
    <row r="147" spans="1:65" s="13" customFormat="1">
      <c r="B147" s="206"/>
      <c r="C147" s="207"/>
      <c r="D147" s="199" t="s">
        <v>176</v>
      </c>
      <c r="E147" s="208" t="s">
        <v>1</v>
      </c>
      <c r="F147" s="209" t="s">
        <v>850</v>
      </c>
      <c r="G147" s="207"/>
      <c r="H147" s="210">
        <v>4</v>
      </c>
      <c r="I147" s="211"/>
      <c r="J147" s="207"/>
      <c r="K147" s="207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176</v>
      </c>
      <c r="AU147" s="216" t="s">
        <v>87</v>
      </c>
      <c r="AV147" s="13" t="s">
        <v>87</v>
      </c>
      <c r="AW147" s="13" t="s">
        <v>34</v>
      </c>
      <c r="AX147" s="13" t="s">
        <v>77</v>
      </c>
      <c r="AY147" s="216" t="s">
        <v>146</v>
      </c>
    </row>
    <row r="148" spans="1:65" s="13" customFormat="1">
      <c r="B148" s="206"/>
      <c r="C148" s="207"/>
      <c r="D148" s="199" t="s">
        <v>176</v>
      </c>
      <c r="E148" s="208" t="s">
        <v>1</v>
      </c>
      <c r="F148" s="209" t="s">
        <v>851</v>
      </c>
      <c r="G148" s="207"/>
      <c r="H148" s="210">
        <v>8</v>
      </c>
      <c r="I148" s="211"/>
      <c r="J148" s="207"/>
      <c r="K148" s="207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176</v>
      </c>
      <c r="AU148" s="216" t="s">
        <v>87</v>
      </c>
      <c r="AV148" s="13" t="s">
        <v>87</v>
      </c>
      <c r="AW148" s="13" t="s">
        <v>34</v>
      </c>
      <c r="AX148" s="13" t="s">
        <v>77</v>
      </c>
      <c r="AY148" s="216" t="s">
        <v>146</v>
      </c>
    </row>
    <row r="149" spans="1:65" s="13" customFormat="1">
      <c r="B149" s="206"/>
      <c r="C149" s="207"/>
      <c r="D149" s="199" t="s">
        <v>176</v>
      </c>
      <c r="E149" s="208" t="s">
        <v>1</v>
      </c>
      <c r="F149" s="209" t="s">
        <v>852</v>
      </c>
      <c r="G149" s="207"/>
      <c r="H149" s="210">
        <v>2</v>
      </c>
      <c r="I149" s="211"/>
      <c r="J149" s="207"/>
      <c r="K149" s="207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176</v>
      </c>
      <c r="AU149" s="216" t="s">
        <v>87</v>
      </c>
      <c r="AV149" s="13" t="s">
        <v>87</v>
      </c>
      <c r="AW149" s="13" t="s">
        <v>34</v>
      </c>
      <c r="AX149" s="13" t="s">
        <v>77</v>
      </c>
      <c r="AY149" s="216" t="s">
        <v>146</v>
      </c>
    </row>
    <row r="150" spans="1:65" s="14" customFormat="1">
      <c r="B150" s="228"/>
      <c r="C150" s="229"/>
      <c r="D150" s="199" t="s">
        <v>176</v>
      </c>
      <c r="E150" s="230" t="s">
        <v>1</v>
      </c>
      <c r="F150" s="231" t="s">
        <v>254</v>
      </c>
      <c r="G150" s="229"/>
      <c r="H150" s="232">
        <v>32</v>
      </c>
      <c r="I150" s="233"/>
      <c r="J150" s="229"/>
      <c r="K150" s="229"/>
      <c r="L150" s="234"/>
      <c r="M150" s="235"/>
      <c r="N150" s="236"/>
      <c r="O150" s="236"/>
      <c r="P150" s="236"/>
      <c r="Q150" s="236"/>
      <c r="R150" s="236"/>
      <c r="S150" s="236"/>
      <c r="T150" s="237"/>
      <c r="AT150" s="238" t="s">
        <v>176</v>
      </c>
      <c r="AU150" s="238" t="s">
        <v>87</v>
      </c>
      <c r="AV150" s="14" t="s">
        <v>145</v>
      </c>
      <c r="AW150" s="14" t="s">
        <v>34</v>
      </c>
      <c r="AX150" s="14" t="s">
        <v>85</v>
      </c>
      <c r="AY150" s="238" t="s">
        <v>146</v>
      </c>
    </row>
    <row r="151" spans="1:65" s="2" customFormat="1" ht="21.75" customHeight="1">
      <c r="A151" s="34"/>
      <c r="B151" s="35"/>
      <c r="C151" s="185" t="s">
        <v>155</v>
      </c>
      <c r="D151" s="185" t="s">
        <v>147</v>
      </c>
      <c r="E151" s="186" t="s">
        <v>853</v>
      </c>
      <c r="F151" s="187" t="s">
        <v>854</v>
      </c>
      <c r="G151" s="188" t="s">
        <v>169</v>
      </c>
      <c r="H151" s="189">
        <v>1.2</v>
      </c>
      <c r="I151" s="190"/>
      <c r="J151" s="191">
        <f>ROUND(I151*H151,2)</f>
        <v>0</v>
      </c>
      <c r="K151" s="192"/>
      <c r="L151" s="39"/>
      <c r="M151" s="193" t="s">
        <v>1</v>
      </c>
      <c r="N151" s="194" t="s">
        <v>42</v>
      </c>
      <c r="O151" s="71"/>
      <c r="P151" s="195">
        <f>O151*H151</f>
        <v>0</v>
      </c>
      <c r="Q151" s="195">
        <v>1.8774999999999999</v>
      </c>
      <c r="R151" s="195">
        <f>Q151*H151</f>
        <v>2.2529999999999997</v>
      </c>
      <c r="S151" s="195">
        <v>0</v>
      </c>
      <c r="T151" s="19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145</v>
      </c>
      <c r="AT151" s="197" t="s">
        <v>147</v>
      </c>
      <c r="AU151" s="197" t="s">
        <v>87</v>
      </c>
      <c r="AY151" s="17" t="s">
        <v>146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7" t="s">
        <v>85</v>
      </c>
      <c r="BK151" s="198">
        <f>ROUND(I151*H151,2)</f>
        <v>0</v>
      </c>
      <c r="BL151" s="17" t="s">
        <v>145</v>
      </c>
      <c r="BM151" s="197" t="s">
        <v>855</v>
      </c>
    </row>
    <row r="152" spans="1:65" s="13" customFormat="1">
      <c r="B152" s="206"/>
      <c r="C152" s="207"/>
      <c r="D152" s="199" t="s">
        <v>176</v>
      </c>
      <c r="E152" s="208" t="s">
        <v>1</v>
      </c>
      <c r="F152" s="209" t="s">
        <v>856</v>
      </c>
      <c r="G152" s="207"/>
      <c r="H152" s="210">
        <v>0.49</v>
      </c>
      <c r="I152" s="211"/>
      <c r="J152" s="207"/>
      <c r="K152" s="207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176</v>
      </c>
      <c r="AU152" s="216" t="s">
        <v>87</v>
      </c>
      <c r="AV152" s="13" t="s">
        <v>87</v>
      </c>
      <c r="AW152" s="13" t="s">
        <v>34</v>
      </c>
      <c r="AX152" s="13" t="s">
        <v>77</v>
      </c>
      <c r="AY152" s="216" t="s">
        <v>146</v>
      </c>
    </row>
    <row r="153" spans="1:65" s="13" customFormat="1">
      <c r="B153" s="206"/>
      <c r="C153" s="207"/>
      <c r="D153" s="199" t="s">
        <v>176</v>
      </c>
      <c r="E153" s="208" t="s">
        <v>1</v>
      </c>
      <c r="F153" s="209" t="s">
        <v>857</v>
      </c>
      <c r="G153" s="207"/>
      <c r="H153" s="210">
        <v>0.62</v>
      </c>
      <c r="I153" s="211"/>
      <c r="J153" s="207"/>
      <c r="K153" s="207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176</v>
      </c>
      <c r="AU153" s="216" t="s">
        <v>87</v>
      </c>
      <c r="AV153" s="13" t="s">
        <v>87</v>
      </c>
      <c r="AW153" s="13" t="s">
        <v>34</v>
      </c>
      <c r="AX153" s="13" t="s">
        <v>77</v>
      </c>
      <c r="AY153" s="216" t="s">
        <v>146</v>
      </c>
    </row>
    <row r="154" spans="1:65" s="13" customFormat="1">
      <c r="B154" s="206"/>
      <c r="C154" s="207"/>
      <c r="D154" s="199" t="s">
        <v>176</v>
      </c>
      <c r="E154" s="208" t="s">
        <v>1</v>
      </c>
      <c r="F154" s="209" t="s">
        <v>858</v>
      </c>
      <c r="G154" s="207"/>
      <c r="H154" s="210">
        <v>0.09</v>
      </c>
      <c r="I154" s="211"/>
      <c r="J154" s="207"/>
      <c r="K154" s="207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176</v>
      </c>
      <c r="AU154" s="216" t="s">
        <v>87</v>
      </c>
      <c r="AV154" s="13" t="s">
        <v>87</v>
      </c>
      <c r="AW154" s="13" t="s">
        <v>34</v>
      </c>
      <c r="AX154" s="13" t="s">
        <v>77</v>
      </c>
      <c r="AY154" s="216" t="s">
        <v>146</v>
      </c>
    </row>
    <row r="155" spans="1:65" s="14" customFormat="1">
      <c r="B155" s="228"/>
      <c r="C155" s="229"/>
      <c r="D155" s="199" t="s">
        <v>176</v>
      </c>
      <c r="E155" s="230" t="s">
        <v>1</v>
      </c>
      <c r="F155" s="231" t="s">
        <v>254</v>
      </c>
      <c r="G155" s="229"/>
      <c r="H155" s="232">
        <v>1.2</v>
      </c>
      <c r="I155" s="233"/>
      <c r="J155" s="229"/>
      <c r="K155" s="229"/>
      <c r="L155" s="234"/>
      <c r="M155" s="235"/>
      <c r="N155" s="236"/>
      <c r="O155" s="236"/>
      <c r="P155" s="236"/>
      <c r="Q155" s="236"/>
      <c r="R155" s="236"/>
      <c r="S155" s="236"/>
      <c r="T155" s="237"/>
      <c r="AT155" s="238" t="s">
        <v>176</v>
      </c>
      <c r="AU155" s="238" t="s">
        <v>87</v>
      </c>
      <c r="AV155" s="14" t="s">
        <v>145</v>
      </c>
      <c r="AW155" s="14" t="s">
        <v>34</v>
      </c>
      <c r="AX155" s="14" t="s">
        <v>85</v>
      </c>
      <c r="AY155" s="238" t="s">
        <v>146</v>
      </c>
    </row>
    <row r="156" spans="1:65" s="2" customFormat="1" ht="44.25" customHeight="1">
      <c r="A156" s="34"/>
      <c r="B156" s="35"/>
      <c r="C156" s="185" t="s">
        <v>145</v>
      </c>
      <c r="D156" s="185" t="s">
        <v>147</v>
      </c>
      <c r="E156" s="186" t="s">
        <v>859</v>
      </c>
      <c r="F156" s="187" t="s">
        <v>860</v>
      </c>
      <c r="G156" s="188" t="s">
        <v>159</v>
      </c>
      <c r="H156" s="189">
        <v>3</v>
      </c>
      <c r="I156" s="190"/>
      <c r="J156" s="191">
        <f>ROUND(I156*H156,2)</f>
        <v>0</v>
      </c>
      <c r="K156" s="192"/>
      <c r="L156" s="39"/>
      <c r="M156" s="193" t="s">
        <v>1</v>
      </c>
      <c r="N156" s="194" t="s">
        <v>42</v>
      </c>
      <c r="O156" s="71"/>
      <c r="P156" s="195">
        <f>O156*H156</f>
        <v>0</v>
      </c>
      <c r="Q156" s="195">
        <v>0.12156</v>
      </c>
      <c r="R156" s="195">
        <f>Q156*H156</f>
        <v>0.36468</v>
      </c>
      <c r="S156" s="195">
        <v>0</v>
      </c>
      <c r="T156" s="19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145</v>
      </c>
      <c r="AT156" s="197" t="s">
        <v>147</v>
      </c>
      <c r="AU156" s="197" t="s">
        <v>87</v>
      </c>
      <c r="AY156" s="17" t="s">
        <v>146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7" t="s">
        <v>85</v>
      </c>
      <c r="BK156" s="198">
        <f>ROUND(I156*H156,2)</f>
        <v>0</v>
      </c>
      <c r="BL156" s="17" t="s">
        <v>145</v>
      </c>
      <c r="BM156" s="197" t="s">
        <v>861</v>
      </c>
    </row>
    <row r="157" spans="1:65" s="2" customFormat="1" ht="19.5">
      <c r="A157" s="34"/>
      <c r="B157" s="35"/>
      <c r="C157" s="36"/>
      <c r="D157" s="199" t="s">
        <v>151</v>
      </c>
      <c r="E157" s="36"/>
      <c r="F157" s="200" t="s">
        <v>862</v>
      </c>
      <c r="G157" s="36"/>
      <c r="H157" s="36"/>
      <c r="I157" s="201"/>
      <c r="J157" s="36"/>
      <c r="K157" s="36"/>
      <c r="L157" s="39"/>
      <c r="M157" s="202"/>
      <c r="N157" s="203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151</v>
      </c>
      <c r="AU157" s="17" t="s">
        <v>87</v>
      </c>
    </row>
    <row r="158" spans="1:65" s="12" customFormat="1" ht="22.9" customHeight="1">
      <c r="B158" s="171"/>
      <c r="C158" s="172"/>
      <c r="D158" s="173" t="s">
        <v>76</v>
      </c>
      <c r="E158" s="204" t="s">
        <v>178</v>
      </c>
      <c r="F158" s="204" t="s">
        <v>863</v>
      </c>
      <c r="G158" s="172"/>
      <c r="H158" s="172"/>
      <c r="I158" s="175"/>
      <c r="J158" s="205">
        <f>BK158</f>
        <v>0</v>
      </c>
      <c r="K158" s="172"/>
      <c r="L158" s="177"/>
      <c r="M158" s="178"/>
      <c r="N158" s="179"/>
      <c r="O158" s="179"/>
      <c r="P158" s="180">
        <f>SUM(P159:P188)</f>
        <v>0</v>
      </c>
      <c r="Q158" s="179"/>
      <c r="R158" s="180">
        <f>SUM(R159:R188)</f>
        <v>27.642122999999998</v>
      </c>
      <c r="S158" s="179"/>
      <c r="T158" s="181">
        <f>SUM(T159:T188)</f>
        <v>0</v>
      </c>
      <c r="AR158" s="182" t="s">
        <v>85</v>
      </c>
      <c r="AT158" s="183" t="s">
        <v>76</v>
      </c>
      <c r="AU158" s="183" t="s">
        <v>85</v>
      </c>
      <c r="AY158" s="182" t="s">
        <v>146</v>
      </c>
      <c r="BK158" s="184">
        <f>SUM(BK159:BK188)</f>
        <v>0</v>
      </c>
    </row>
    <row r="159" spans="1:65" s="2" customFormat="1" ht="21.75" customHeight="1">
      <c r="A159" s="34"/>
      <c r="B159" s="35"/>
      <c r="C159" s="185" t="s">
        <v>172</v>
      </c>
      <c r="D159" s="185" t="s">
        <v>147</v>
      </c>
      <c r="E159" s="186" t="s">
        <v>864</v>
      </c>
      <c r="F159" s="187" t="s">
        <v>865</v>
      </c>
      <c r="G159" s="188" t="s">
        <v>181</v>
      </c>
      <c r="H159" s="189">
        <v>298.45999999999998</v>
      </c>
      <c r="I159" s="190"/>
      <c r="J159" s="191">
        <f>ROUND(I159*H159,2)</f>
        <v>0</v>
      </c>
      <c r="K159" s="192"/>
      <c r="L159" s="39"/>
      <c r="M159" s="193" t="s">
        <v>1</v>
      </c>
      <c r="N159" s="194" t="s">
        <v>42</v>
      </c>
      <c r="O159" s="71"/>
      <c r="P159" s="195">
        <f>O159*H159</f>
        <v>0</v>
      </c>
      <c r="Q159" s="195">
        <v>0</v>
      </c>
      <c r="R159" s="195">
        <f>Q159*H159</f>
        <v>0</v>
      </c>
      <c r="S159" s="195">
        <v>0</v>
      </c>
      <c r="T159" s="19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145</v>
      </c>
      <c r="AT159" s="197" t="s">
        <v>147</v>
      </c>
      <c r="AU159" s="197" t="s">
        <v>87</v>
      </c>
      <c r="AY159" s="17" t="s">
        <v>146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17" t="s">
        <v>85</v>
      </c>
      <c r="BK159" s="198">
        <f>ROUND(I159*H159,2)</f>
        <v>0</v>
      </c>
      <c r="BL159" s="17" t="s">
        <v>145</v>
      </c>
      <c r="BM159" s="197" t="s">
        <v>866</v>
      </c>
    </row>
    <row r="160" spans="1:65" s="13" customFormat="1">
      <c r="B160" s="206"/>
      <c r="C160" s="207"/>
      <c r="D160" s="199" t="s">
        <v>176</v>
      </c>
      <c r="E160" s="208" t="s">
        <v>1</v>
      </c>
      <c r="F160" s="209" t="s">
        <v>867</v>
      </c>
      <c r="G160" s="207"/>
      <c r="H160" s="210">
        <v>6.18</v>
      </c>
      <c r="I160" s="211"/>
      <c r="J160" s="207"/>
      <c r="K160" s="207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176</v>
      </c>
      <c r="AU160" s="216" t="s">
        <v>87</v>
      </c>
      <c r="AV160" s="13" t="s">
        <v>87</v>
      </c>
      <c r="AW160" s="13" t="s">
        <v>34</v>
      </c>
      <c r="AX160" s="13" t="s">
        <v>77</v>
      </c>
      <c r="AY160" s="216" t="s">
        <v>146</v>
      </c>
    </row>
    <row r="161" spans="1:65" s="13" customFormat="1">
      <c r="B161" s="206"/>
      <c r="C161" s="207"/>
      <c r="D161" s="199" t="s">
        <v>176</v>
      </c>
      <c r="E161" s="208" t="s">
        <v>1</v>
      </c>
      <c r="F161" s="209" t="s">
        <v>868</v>
      </c>
      <c r="G161" s="207"/>
      <c r="H161" s="210">
        <v>33.700000000000003</v>
      </c>
      <c r="I161" s="211"/>
      <c r="J161" s="207"/>
      <c r="K161" s="207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176</v>
      </c>
      <c r="AU161" s="216" t="s">
        <v>87</v>
      </c>
      <c r="AV161" s="13" t="s">
        <v>87</v>
      </c>
      <c r="AW161" s="13" t="s">
        <v>34</v>
      </c>
      <c r="AX161" s="13" t="s">
        <v>77</v>
      </c>
      <c r="AY161" s="216" t="s">
        <v>146</v>
      </c>
    </row>
    <row r="162" spans="1:65" s="13" customFormat="1">
      <c r="B162" s="206"/>
      <c r="C162" s="207"/>
      <c r="D162" s="199" t="s">
        <v>176</v>
      </c>
      <c r="E162" s="208" t="s">
        <v>1</v>
      </c>
      <c r="F162" s="209" t="s">
        <v>869</v>
      </c>
      <c r="G162" s="207"/>
      <c r="H162" s="210">
        <v>8.16</v>
      </c>
      <c r="I162" s="211"/>
      <c r="J162" s="207"/>
      <c r="K162" s="207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176</v>
      </c>
      <c r="AU162" s="216" t="s">
        <v>87</v>
      </c>
      <c r="AV162" s="13" t="s">
        <v>87</v>
      </c>
      <c r="AW162" s="13" t="s">
        <v>34</v>
      </c>
      <c r="AX162" s="13" t="s">
        <v>77</v>
      </c>
      <c r="AY162" s="216" t="s">
        <v>146</v>
      </c>
    </row>
    <row r="163" spans="1:65" s="13" customFormat="1">
      <c r="B163" s="206"/>
      <c r="C163" s="207"/>
      <c r="D163" s="199" t="s">
        <v>176</v>
      </c>
      <c r="E163" s="208" t="s">
        <v>1</v>
      </c>
      <c r="F163" s="209" t="s">
        <v>870</v>
      </c>
      <c r="G163" s="207"/>
      <c r="H163" s="210">
        <v>48.38</v>
      </c>
      <c r="I163" s="211"/>
      <c r="J163" s="207"/>
      <c r="K163" s="207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176</v>
      </c>
      <c r="AU163" s="216" t="s">
        <v>87</v>
      </c>
      <c r="AV163" s="13" t="s">
        <v>87</v>
      </c>
      <c r="AW163" s="13" t="s">
        <v>34</v>
      </c>
      <c r="AX163" s="13" t="s">
        <v>77</v>
      </c>
      <c r="AY163" s="216" t="s">
        <v>146</v>
      </c>
    </row>
    <row r="164" spans="1:65" s="13" customFormat="1">
      <c r="B164" s="206"/>
      <c r="C164" s="207"/>
      <c r="D164" s="199" t="s">
        <v>176</v>
      </c>
      <c r="E164" s="208" t="s">
        <v>1</v>
      </c>
      <c r="F164" s="209" t="s">
        <v>871</v>
      </c>
      <c r="G164" s="207"/>
      <c r="H164" s="210">
        <v>1.2</v>
      </c>
      <c r="I164" s="211"/>
      <c r="J164" s="207"/>
      <c r="K164" s="207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176</v>
      </c>
      <c r="AU164" s="216" t="s">
        <v>87</v>
      </c>
      <c r="AV164" s="13" t="s">
        <v>87</v>
      </c>
      <c r="AW164" s="13" t="s">
        <v>34</v>
      </c>
      <c r="AX164" s="13" t="s">
        <v>77</v>
      </c>
      <c r="AY164" s="216" t="s">
        <v>146</v>
      </c>
    </row>
    <row r="165" spans="1:65" s="13" customFormat="1">
      <c r="B165" s="206"/>
      <c r="C165" s="207"/>
      <c r="D165" s="199" t="s">
        <v>176</v>
      </c>
      <c r="E165" s="208" t="s">
        <v>1</v>
      </c>
      <c r="F165" s="209" t="s">
        <v>872</v>
      </c>
      <c r="G165" s="207"/>
      <c r="H165" s="210">
        <v>68.599999999999994</v>
      </c>
      <c r="I165" s="211"/>
      <c r="J165" s="207"/>
      <c r="K165" s="207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176</v>
      </c>
      <c r="AU165" s="216" t="s">
        <v>87</v>
      </c>
      <c r="AV165" s="13" t="s">
        <v>87</v>
      </c>
      <c r="AW165" s="13" t="s">
        <v>34</v>
      </c>
      <c r="AX165" s="13" t="s">
        <v>77</v>
      </c>
      <c r="AY165" s="216" t="s">
        <v>146</v>
      </c>
    </row>
    <row r="166" spans="1:65" s="13" customFormat="1">
      <c r="B166" s="206"/>
      <c r="C166" s="207"/>
      <c r="D166" s="199" t="s">
        <v>176</v>
      </c>
      <c r="E166" s="208" t="s">
        <v>1</v>
      </c>
      <c r="F166" s="209" t="s">
        <v>873</v>
      </c>
      <c r="G166" s="207"/>
      <c r="H166" s="210">
        <v>132.24</v>
      </c>
      <c r="I166" s="211"/>
      <c r="J166" s="207"/>
      <c r="K166" s="207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176</v>
      </c>
      <c r="AU166" s="216" t="s">
        <v>87</v>
      </c>
      <c r="AV166" s="13" t="s">
        <v>87</v>
      </c>
      <c r="AW166" s="13" t="s">
        <v>34</v>
      </c>
      <c r="AX166" s="13" t="s">
        <v>77</v>
      </c>
      <c r="AY166" s="216" t="s">
        <v>146</v>
      </c>
    </row>
    <row r="167" spans="1:65" s="14" customFormat="1">
      <c r="B167" s="228"/>
      <c r="C167" s="229"/>
      <c r="D167" s="199" t="s">
        <v>176</v>
      </c>
      <c r="E167" s="230" t="s">
        <v>1</v>
      </c>
      <c r="F167" s="231" t="s">
        <v>254</v>
      </c>
      <c r="G167" s="229"/>
      <c r="H167" s="232">
        <v>298.45999999999998</v>
      </c>
      <c r="I167" s="233"/>
      <c r="J167" s="229"/>
      <c r="K167" s="229"/>
      <c r="L167" s="234"/>
      <c r="M167" s="235"/>
      <c r="N167" s="236"/>
      <c r="O167" s="236"/>
      <c r="P167" s="236"/>
      <c r="Q167" s="236"/>
      <c r="R167" s="236"/>
      <c r="S167" s="236"/>
      <c r="T167" s="237"/>
      <c r="AT167" s="238" t="s">
        <v>176</v>
      </c>
      <c r="AU167" s="238" t="s">
        <v>87</v>
      </c>
      <c r="AV167" s="14" t="s">
        <v>145</v>
      </c>
      <c r="AW167" s="14" t="s">
        <v>34</v>
      </c>
      <c r="AX167" s="14" t="s">
        <v>85</v>
      </c>
      <c r="AY167" s="238" t="s">
        <v>146</v>
      </c>
    </row>
    <row r="168" spans="1:65" s="2" customFormat="1" ht="16.5" customHeight="1">
      <c r="A168" s="34"/>
      <c r="B168" s="35"/>
      <c r="C168" s="185" t="s">
        <v>178</v>
      </c>
      <c r="D168" s="185" t="s">
        <v>147</v>
      </c>
      <c r="E168" s="186" t="s">
        <v>874</v>
      </c>
      <c r="F168" s="187" t="s">
        <v>875</v>
      </c>
      <c r="G168" s="188" t="s">
        <v>181</v>
      </c>
      <c r="H168" s="189">
        <v>503.28</v>
      </c>
      <c r="I168" s="190"/>
      <c r="J168" s="191">
        <f>ROUND(I168*H168,2)</f>
        <v>0</v>
      </c>
      <c r="K168" s="192"/>
      <c r="L168" s="39"/>
      <c r="M168" s="193" t="s">
        <v>1</v>
      </c>
      <c r="N168" s="194" t="s">
        <v>42</v>
      </c>
      <c r="O168" s="71"/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7" t="s">
        <v>145</v>
      </c>
      <c r="AT168" s="197" t="s">
        <v>147</v>
      </c>
      <c r="AU168" s="197" t="s">
        <v>87</v>
      </c>
      <c r="AY168" s="17" t="s">
        <v>146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7" t="s">
        <v>85</v>
      </c>
      <c r="BK168" s="198">
        <f>ROUND(I168*H168,2)</f>
        <v>0</v>
      </c>
      <c r="BL168" s="17" t="s">
        <v>145</v>
      </c>
      <c r="BM168" s="197" t="s">
        <v>876</v>
      </c>
    </row>
    <row r="169" spans="1:65" s="13" customFormat="1">
      <c r="B169" s="206"/>
      <c r="C169" s="207"/>
      <c r="D169" s="199" t="s">
        <v>176</v>
      </c>
      <c r="E169" s="208" t="s">
        <v>1</v>
      </c>
      <c r="F169" s="209" t="s">
        <v>877</v>
      </c>
      <c r="G169" s="207"/>
      <c r="H169" s="210">
        <v>174</v>
      </c>
      <c r="I169" s="211"/>
      <c r="J169" s="207"/>
      <c r="K169" s="207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176</v>
      </c>
      <c r="AU169" s="216" t="s">
        <v>87</v>
      </c>
      <c r="AV169" s="13" t="s">
        <v>87</v>
      </c>
      <c r="AW169" s="13" t="s">
        <v>34</v>
      </c>
      <c r="AX169" s="13" t="s">
        <v>77</v>
      </c>
      <c r="AY169" s="216" t="s">
        <v>146</v>
      </c>
    </row>
    <row r="170" spans="1:65" s="13" customFormat="1">
      <c r="B170" s="206"/>
      <c r="C170" s="207"/>
      <c r="D170" s="199" t="s">
        <v>176</v>
      </c>
      <c r="E170" s="208" t="s">
        <v>1</v>
      </c>
      <c r="F170" s="209" t="s">
        <v>878</v>
      </c>
      <c r="G170" s="207"/>
      <c r="H170" s="210">
        <v>144</v>
      </c>
      <c r="I170" s="211"/>
      <c r="J170" s="207"/>
      <c r="K170" s="207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176</v>
      </c>
      <c r="AU170" s="216" t="s">
        <v>87</v>
      </c>
      <c r="AV170" s="13" t="s">
        <v>87</v>
      </c>
      <c r="AW170" s="13" t="s">
        <v>34</v>
      </c>
      <c r="AX170" s="13" t="s">
        <v>77</v>
      </c>
      <c r="AY170" s="216" t="s">
        <v>146</v>
      </c>
    </row>
    <row r="171" spans="1:65" s="13" customFormat="1">
      <c r="B171" s="206"/>
      <c r="C171" s="207"/>
      <c r="D171" s="199" t="s">
        <v>176</v>
      </c>
      <c r="E171" s="208" t="s">
        <v>1</v>
      </c>
      <c r="F171" s="209" t="s">
        <v>879</v>
      </c>
      <c r="G171" s="207"/>
      <c r="H171" s="210">
        <v>185.28</v>
      </c>
      <c r="I171" s="211"/>
      <c r="J171" s="207"/>
      <c r="K171" s="207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176</v>
      </c>
      <c r="AU171" s="216" t="s">
        <v>87</v>
      </c>
      <c r="AV171" s="13" t="s">
        <v>87</v>
      </c>
      <c r="AW171" s="13" t="s">
        <v>34</v>
      </c>
      <c r="AX171" s="13" t="s">
        <v>77</v>
      </c>
      <c r="AY171" s="216" t="s">
        <v>146</v>
      </c>
    </row>
    <row r="172" spans="1:65" s="14" customFormat="1">
      <c r="B172" s="228"/>
      <c r="C172" s="229"/>
      <c r="D172" s="199" t="s">
        <v>176</v>
      </c>
      <c r="E172" s="230" t="s">
        <v>1</v>
      </c>
      <c r="F172" s="231" t="s">
        <v>254</v>
      </c>
      <c r="G172" s="229"/>
      <c r="H172" s="232">
        <v>503.28</v>
      </c>
      <c r="I172" s="233"/>
      <c r="J172" s="229"/>
      <c r="K172" s="229"/>
      <c r="L172" s="234"/>
      <c r="M172" s="235"/>
      <c r="N172" s="236"/>
      <c r="O172" s="236"/>
      <c r="P172" s="236"/>
      <c r="Q172" s="236"/>
      <c r="R172" s="236"/>
      <c r="S172" s="236"/>
      <c r="T172" s="237"/>
      <c r="AT172" s="238" t="s">
        <v>176</v>
      </c>
      <c r="AU172" s="238" t="s">
        <v>87</v>
      </c>
      <c r="AV172" s="14" t="s">
        <v>145</v>
      </c>
      <c r="AW172" s="14" t="s">
        <v>34</v>
      </c>
      <c r="AX172" s="14" t="s">
        <v>85</v>
      </c>
      <c r="AY172" s="238" t="s">
        <v>146</v>
      </c>
    </row>
    <row r="173" spans="1:65" s="2" customFormat="1" ht="21.75" customHeight="1">
      <c r="A173" s="34"/>
      <c r="B173" s="35"/>
      <c r="C173" s="185" t="s">
        <v>184</v>
      </c>
      <c r="D173" s="185" t="s">
        <v>147</v>
      </c>
      <c r="E173" s="186" t="s">
        <v>880</v>
      </c>
      <c r="F173" s="187" t="s">
        <v>881</v>
      </c>
      <c r="G173" s="188" t="s">
        <v>181</v>
      </c>
      <c r="H173" s="189">
        <v>370.3</v>
      </c>
      <c r="I173" s="190"/>
      <c r="J173" s="191">
        <f>ROUND(I173*H173,2)</f>
        <v>0</v>
      </c>
      <c r="K173" s="192"/>
      <c r="L173" s="39"/>
      <c r="M173" s="193" t="s">
        <v>1</v>
      </c>
      <c r="N173" s="194" t="s">
        <v>42</v>
      </c>
      <c r="O173" s="71"/>
      <c r="P173" s="195">
        <f>O173*H173</f>
        <v>0</v>
      </c>
      <c r="Q173" s="195">
        <v>2.5999999999999998E-4</v>
      </c>
      <c r="R173" s="195">
        <f>Q173*H173</f>
        <v>9.6277999999999989E-2</v>
      </c>
      <c r="S173" s="195">
        <v>0</v>
      </c>
      <c r="T173" s="196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7" t="s">
        <v>145</v>
      </c>
      <c r="AT173" s="197" t="s">
        <v>147</v>
      </c>
      <c r="AU173" s="197" t="s">
        <v>87</v>
      </c>
      <c r="AY173" s="17" t="s">
        <v>146</v>
      </c>
      <c r="BE173" s="198">
        <f>IF(N173="základní",J173,0)</f>
        <v>0</v>
      </c>
      <c r="BF173" s="198">
        <f>IF(N173="snížená",J173,0)</f>
        <v>0</v>
      </c>
      <c r="BG173" s="198">
        <f>IF(N173="zákl. přenesená",J173,0)</f>
        <v>0</v>
      </c>
      <c r="BH173" s="198">
        <f>IF(N173="sníž. přenesená",J173,0)</f>
        <v>0</v>
      </c>
      <c r="BI173" s="198">
        <f>IF(N173="nulová",J173,0)</f>
        <v>0</v>
      </c>
      <c r="BJ173" s="17" t="s">
        <v>85</v>
      </c>
      <c r="BK173" s="198">
        <f>ROUND(I173*H173,2)</f>
        <v>0</v>
      </c>
      <c r="BL173" s="17" t="s">
        <v>145</v>
      </c>
      <c r="BM173" s="197" t="s">
        <v>882</v>
      </c>
    </row>
    <row r="174" spans="1:65" s="13" customFormat="1">
      <c r="B174" s="206"/>
      <c r="C174" s="207"/>
      <c r="D174" s="199" t="s">
        <v>176</v>
      </c>
      <c r="E174" s="208" t="s">
        <v>1</v>
      </c>
      <c r="F174" s="209" t="s">
        <v>883</v>
      </c>
      <c r="G174" s="207"/>
      <c r="H174" s="210">
        <v>370.3</v>
      </c>
      <c r="I174" s="211"/>
      <c r="J174" s="207"/>
      <c r="K174" s="207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176</v>
      </c>
      <c r="AU174" s="216" t="s">
        <v>87</v>
      </c>
      <c r="AV174" s="13" t="s">
        <v>87</v>
      </c>
      <c r="AW174" s="13" t="s">
        <v>34</v>
      </c>
      <c r="AX174" s="13" t="s">
        <v>85</v>
      </c>
      <c r="AY174" s="216" t="s">
        <v>146</v>
      </c>
    </row>
    <row r="175" spans="1:65" s="2" customFormat="1" ht="21.75" customHeight="1">
      <c r="A175" s="34"/>
      <c r="B175" s="35"/>
      <c r="C175" s="185" t="s">
        <v>192</v>
      </c>
      <c r="D175" s="185" t="s">
        <v>147</v>
      </c>
      <c r="E175" s="186" t="s">
        <v>884</v>
      </c>
      <c r="F175" s="187" t="s">
        <v>885</v>
      </c>
      <c r="G175" s="188" t="s">
        <v>181</v>
      </c>
      <c r="H175" s="189">
        <v>370.3</v>
      </c>
      <c r="I175" s="190"/>
      <c r="J175" s="191">
        <f>ROUND(I175*H175,2)</f>
        <v>0</v>
      </c>
      <c r="K175" s="192"/>
      <c r="L175" s="39"/>
      <c r="M175" s="193" t="s">
        <v>1</v>
      </c>
      <c r="N175" s="194" t="s">
        <v>42</v>
      </c>
      <c r="O175" s="71"/>
      <c r="P175" s="195">
        <f>O175*H175</f>
        <v>0</v>
      </c>
      <c r="Q175" s="195">
        <v>2.0480000000000002E-2</v>
      </c>
      <c r="R175" s="195">
        <f>Q175*H175</f>
        <v>7.5837440000000012</v>
      </c>
      <c r="S175" s="195">
        <v>0</v>
      </c>
      <c r="T175" s="196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7" t="s">
        <v>145</v>
      </c>
      <c r="AT175" s="197" t="s">
        <v>147</v>
      </c>
      <c r="AU175" s="197" t="s">
        <v>87</v>
      </c>
      <c r="AY175" s="17" t="s">
        <v>146</v>
      </c>
      <c r="BE175" s="198">
        <f>IF(N175="základní",J175,0)</f>
        <v>0</v>
      </c>
      <c r="BF175" s="198">
        <f>IF(N175="snížená",J175,0)</f>
        <v>0</v>
      </c>
      <c r="BG175" s="198">
        <f>IF(N175="zákl. přenesená",J175,0)</f>
        <v>0</v>
      </c>
      <c r="BH175" s="198">
        <f>IF(N175="sníž. přenesená",J175,0)</f>
        <v>0</v>
      </c>
      <c r="BI175" s="198">
        <f>IF(N175="nulová",J175,0)</f>
        <v>0</v>
      </c>
      <c r="BJ175" s="17" t="s">
        <v>85</v>
      </c>
      <c r="BK175" s="198">
        <f>ROUND(I175*H175,2)</f>
        <v>0</v>
      </c>
      <c r="BL175" s="17" t="s">
        <v>145</v>
      </c>
      <c r="BM175" s="197" t="s">
        <v>886</v>
      </c>
    </row>
    <row r="176" spans="1:65" s="2" customFormat="1" ht="21.75" customHeight="1">
      <c r="A176" s="34"/>
      <c r="B176" s="35"/>
      <c r="C176" s="185" t="s">
        <v>161</v>
      </c>
      <c r="D176" s="185" t="s">
        <v>147</v>
      </c>
      <c r="E176" s="186" t="s">
        <v>887</v>
      </c>
      <c r="F176" s="187" t="s">
        <v>888</v>
      </c>
      <c r="G176" s="188" t="s">
        <v>181</v>
      </c>
      <c r="H176" s="189">
        <v>370.3</v>
      </c>
      <c r="I176" s="190"/>
      <c r="J176" s="191">
        <f>ROUND(I176*H176,2)</f>
        <v>0</v>
      </c>
      <c r="K176" s="192"/>
      <c r="L176" s="39"/>
      <c r="M176" s="193" t="s">
        <v>1</v>
      </c>
      <c r="N176" s="194" t="s">
        <v>42</v>
      </c>
      <c r="O176" s="71"/>
      <c r="P176" s="195">
        <f>O176*H176</f>
        <v>0</v>
      </c>
      <c r="Q176" s="195">
        <v>4.3800000000000002E-3</v>
      </c>
      <c r="R176" s="195">
        <f>Q176*H176</f>
        <v>1.6219140000000001</v>
      </c>
      <c r="S176" s="195">
        <v>0</v>
      </c>
      <c r="T176" s="196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7" t="s">
        <v>145</v>
      </c>
      <c r="AT176" s="197" t="s">
        <v>147</v>
      </c>
      <c r="AU176" s="197" t="s">
        <v>87</v>
      </c>
      <c r="AY176" s="17" t="s">
        <v>146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17" t="s">
        <v>85</v>
      </c>
      <c r="BK176" s="198">
        <f>ROUND(I176*H176,2)</f>
        <v>0</v>
      </c>
      <c r="BL176" s="17" t="s">
        <v>145</v>
      </c>
      <c r="BM176" s="197" t="s">
        <v>889</v>
      </c>
    </row>
    <row r="177" spans="1:65" s="2" customFormat="1" ht="21.75" customHeight="1">
      <c r="A177" s="34"/>
      <c r="B177" s="35"/>
      <c r="C177" s="185" t="s">
        <v>200</v>
      </c>
      <c r="D177" s="185" t="s">
        <v>147</v>
      </c>
      <c r="E177" s="186" t="s">
        <v>890</v>
      </c>
      <c r="F177" s="187" t="s">
        <v>891</v>
      </c>
      <c r="G177" s="188" t="s">
        <v>181</v>
      </c>
      <c r="H177" s="189">
        <v>370.3</v>
      </c>
      <c r="I177" s="190"/>
      <c r="J177" s="191">
        <f>ROUND(I177*H177,2)</f>
        <v>0</v>
      </c>
      <c r="K177" s="192"/>
      <c r="L177" s="39"/>
      <c r="M177" s="193" t="s">
        <v>1</v>
      </c>
      <c r="N177" s="194" t="s">
        <v>42</v>
      </c>
      <c r="O177" s="71"/>
      <c r="P177" s="195">
        <f>O177*H177</f>
        <v>0</v>
      </c>
      <c r="Q177" s="195">
        <v>4.7239999999999997E-2</v>
      </c>
      <c r="R177" s="195">
        <f>Q177*H177</f>
        <v>17.492971999999998</v>
      </c>
      <c r="S177" s="195">
        <v>0</v>
      </c>
      <c r="T177" s="196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7" t="s">
        <v>145</v>
      </c>
      <c r="AT177" s="197" t="s">
        <v>147</v>
      </c>
      <c r="AU177" s="197" t="s">
        <v>87</v>
      </c>
      <c r="AY177" s="17" t="s">
        <v>146</v>
      </c>
      <c r="BE177" s="198">
        <f>IF(N177="základní",J177,0)</f>
        <v>0</v>
      </c>
      <c r="BF177" s="198">
        <f>IF(N177="snížená",J177,0)</f>
        <v>0</v>
      </c>
      <c r="BG177" s="198">
        <f>IF(N177="zákl. přenesená",J177,0)</f>
        <v>0</v>
      </c>
      <c r="BH177" s="198">
        <f>IF(N177="sníž. přenesená",J177,0)</f>
        <v>0</v>
      </c>
      <c r="BI177" s="198">
        <f>IF(N177="nulová",J177,0)</f>
        <v>0</v>
      </c>
      <c r="BJ177" s="17" t="s">
        <v>85</v>
      </c>
      <c r="BK177" s="198">
        <f>ROUND(I177*H177,2)</f>
        <v>0</v>
      </c>
      <c r="BL177" s="17" t="s">
        <v>145</v>
      </c>
      <c r="BM177" s="197" t="s">
        <v>892</v>
      </c>
    </row>
    <row r="178" spans="1:65" s="2" customFormat="1" ht="21.75" customHeight="1">
      <c r="A178" s="34"/>
      <c r="B178" s="35"/>
      <c r="C178" s="185" t="s">
        <v>205</v>
      </c>
      <c r="D178" s="185" t="s">
        <v>147</v>
      </c>
      <c r="E178" s="186" t="s">
        <v>893</v>
      </c>
      <c r="F178" s="187" t="s">
        <v>894</v>
      </c>
      <c r="G178" s="188" t="s">
        <v>181</v>
      </c>
      <c r="H178" s="189">
        <v>370.3</v>
      </c>
      <c r="I178" s="190"/>
      <c r="J178" s="191">
        <f>ROUND(I178*H178,2)</f>
        <v>0</v>
      </c>
      <c r="K178" s="192"/>
      <c r="L178" s="39"/>
      <c r="M178" s="193" t="s">
        <v>1</v>
      </c>
      <c r="N178" s="194" t="s">
        <v>42</v>
      </c>
      <c r="O178" s="71"/>
      <c r="P178" s="195">
        <f>O178*H178</f>
        <v>0</v>
      </c>
      <c r="Q178" s="195">
        <v>1.2999999999999999E-4</v>
      </c>
      <c r="R178" s="195">
        <f>Q178*H178</f>
        <v>4.8138999999999994E-2</v>
      </c>
      <c r="S178" s="195">
        <v>0</v>
      </c>
      <c r="T178" s="196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7" t="s">
        <v>145</v>
      </c>
      <c r="AT178" s="197" t="s">
        <v>147</v>
      </c>
      <c r="AU178" s="197" t="s">
        <v>87</v>
      </c>
      <c r="AY178" s="17" t="s">
        <v>146</v>
      </c>
      <c r="BE178" s="198">
        <f>IF(N178="základní",J178,0)</f>
        <v>0</v>
      </c>
      <c r="BF178" s="198">
        <f>IF(N178="snížená",J178,0)</f>
        <v>0</v>
      </c>
      <c r="BG178" s="198">
        <f>IF(N178="zákl. přenesená",J178,0)</f>
        <v>0</v>
      </c>
      <c r="BH178" s="198">
        <f>IF(N178="sníž. přenesená",J178,0)</f>
        <v>0</v>
      </c>
      <c r="BI178" s="198">
        <f>IF(N178="nulová",J178,0)</f>
        <v>0</v>
      </c>
      <c r="BJ178" s="17" t="s">
        <v>85</v>
      </c>
      <c r="BK178" s="198">
        <f>ROUND(I178*H178,2)</f>
        <v>0</v>
      </c>
      <c r="BL178" s="17" t="s">
        <v>145</v>
      </c>
      <c r="BM178" s="197" t="s">
        <v>895</v>
      </c>
    </row>
    <row r="179" spans="1:65" s="2" customFormat="1" ht="39">
      <c r="A179" s="34"/>
      <c r="B179" s="35"/>
      <c r="C179" s="36"/>
      <c r="D179" s="199" t="s">
        <v>151</v>
      </c>
      <c r="E179" s="36"/>
      <c r="F179" s="200" t="s">
        <v>896</v>
      </c>
      <c r="G179" s="36"/>
      <c r="H179" s="36"/>
      <c r="I179" s="201"/>
      <c r="J179" s="36"/>
      <c r="K179" s="36"/>
      <c r="L179" s="39"/>
      <c r="M179" s="202"/>
      <c r="N179" s="203"/>
      <c r="O179" s="71"/>
      <c r="P179" s="71"/>
      <c r="Q179" s="71"/>
      <c r="R179" s="71"/>
      <c r="S179" s="71"/>
      <c r="T179" s="72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151</v>
      </c>
      <c r="AU179" s="17" t="s">
        <v>87</v>
      </c>
    </row>
    <row r="180" spans="1:65" s="2" customFormat="1" ht="44.25" customHeight="1">
      <c r="A180" s="34"/>
      <c r="B180" s="35"/>
      <c r="C180" s="185" t="s">
        <v>210</v>
      </c>
      <c r="D180" s="185" t="s">
        <v>147</v>
      </c>
      <c r="E180" s="186" t="s">
        <v>897</v>
      </c>
      <c r="F180" s="187" t="s">
        <v>898</v>
      </c>
      <c r="G180" s="188" t="s">
        <v>249</v>
      </c>
      <c r="H180" s="189">
        <v>37.04</v>
      </c>
      <c r="I180" s="190"/>
      <c r="J180" s="191">
        <f>ROUND(I180*H180,2)</f>
        <v>0</v>
      </c>
      <c r="K180" s="192"/>
      <c r="L180" s="39"/>
      <c r="M180" s="193" t="s">
        <v>1</v>
      </c>
      <c r="N180" s="194" t="s">
        <v>42</v>
      </c>
      <c r="O180" s="71"/>
      <c r="P180" s="195">
        <f>O180*H180</f>
        <v>0</v>
      </c>
      <c r="Q180" s="195">
        <v>2.0650000000000002E-2</v>
      </c>
      <c r="R180" s="195">
        <f>Q180*H180</f>
        <v>0.764876</v>
      </c>
      <c r="S180" s="195">
        <v>0</v>
      </c>
      <c r="T180" s="196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7" t="s">
        <v>145</v>
      </c>
      <c r="AT180" s="197" t="s">
        <v>147</v>
      </c>
      <c r="AU180" s="197" t="s">
        <v>87</v>
      </c>
      <c r="AY180" s="17" t="s">
        <v>146</v>
      </c>
      <c r="BE180" s="198">
        <f>IF(N180="základní",J180,0)</f>
        <v>0</v>
      </c>
      <c r="BF180" s="198">
        <f>IF(N180="snížená",J180,0)</f>
        <v>0</v>
      </c>
      <c r="BG180" s="198">
        <f>IF(N180="zákl. přenesená",J180,0)</f>
        <v>0</v>
      </c>
      <c r="BH180" s="198">
        <f>IF(N180="sníž. přenesená",J180,0)</f>
        <v>0</v>
      </c>
      <c r="BI180" s="198">
        <f>IF(N180="nulová",J180,0)</f>
        <v>0</v>
      </c>
      <c r="BJ180" s="17" t="s">
        <v>85</v>
      </c>
      <c r="BK180" s="198">
        <f>ROUND(I180*H180,2)</f>
        <v>0</v>
      </c>
      <c r="BL180" s="17" t="s">
        <v>145</v>
      </c>
      <c r="BM180" s="197" t="s">
        <v>899</v>
      </c>
    </row>
    <row r="181" spans="1:65" s="13" customFormat="1">
      <c r="B181" s="206"/>
      <c r="C181" s="207"/>
      <c r="D181" s="199" t="s">
        <v>176</v>
      </c>
      <c r="E181" s="208" t="s">
        <v>1</v>
      </c>
      <c r="F181" s="209" t="s">
        <v>900</v>
      </c>
      <c r="G181" s="207"/>
      <c r="H181" s="210">
        <v>4.04</v>
      </c>
      <c r="I181" s="211"/>
      <c r="J181" s="207"/>
      <c r="K181" s="207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176</v>
      </c>
      <c r="AU181" s="216" t="s">
        <v>87</v>
      </c>
      <c r="AV181" s="13" t="s">
        <v>87</v>
      </c>
      <c r="AW181" s="13" t="s">
        <v>34</v>
      </c>
      <c r="AX181" s="13" t="s">
        <v>77</v>
      </c>
      <c r="AY181" s="216" t="s">
        <v>146</v>
      </c>
    </row>
    <row r="182" spans="1:65" s="13" customFormat="1">
      <c r="B182" s="206"/>
      <c r="C182" s="207"/>
      <c r="D182" s="199" t="s">
        <v>176</v>
      </c>
      <c r="E182" s="208" t="s">
        <v>1</v>
      </c>
      <c r="F182" s="209" t="s">
        <v>901</v>
      </c>
      <c r="G182" s="207"/>
      <c r="H182" s="210">
        <v>12.5</v>
      </c>
      <c r="I182" s="211"/>
      <c r="J182" s="207"/>
      <c r="K182" s="207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176</v>
      </c>
      <c r="AU182" s="216" t="s">
        <v>87</v>
      </c>
      <c r="AV182" s="13" t="s">
        <v>87</v>
      </c>
      <c r="AW182" s="13" t="s">
        <v>34</v>
      </c>
      <c r="AX182" s="13" t="s">
        <v>77</v>
      </c>
      <c r="AY182" s="216" t="s">
        <v>146</v>
      </c>
    </row>
    <row r="183" spans="1:65" s="13" customFormat="1">
      <c r="B183" s="206"/>
      <c r="C183" s="207"/>
      <c r="D183" s="199" t="s">
        <v>176</v>
      </c>
      <c r="E183" s="208" t="s">
        <v>1</v>
      </c>
      <c r="F183" s="209" t="s">
        <v>902</v>
      </c>
      <c r="G183" s="207"/>
      <c r="H183" s="210">
        <v>4.5</v>
      </c>
      <c r="I183" s="211"/>
      <c r="J183" s="207"/>
      <c r="K183" s="207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176</v>
      </c>
      <c r="AU183" s="216" t="s">
        <v>87</v>
      </c>
      <c r="AV183" s="13" t="s">
        <v>87</v>
      </c>
      <c r="AW183" s="13" t="s">
        <v>34</v>
      </c>
      <c r="AX183" s="13" t="s">
        <v>77</v>
      </c>
      <c r="AY183" s="216" t="s">
        <v>146</v>
      </c>
    </row>
    <row r="184" spans="1:65" s="13" customFormat="1">
      <c r="B184" s="206"/>
      <c r="C184" s="207"/>
      <c r="D184" s="199" t="s">
        <v>176</v>
      </c>
      <c r="E184" s="208" t="s">
        <v>1</v>
      </c>
      <c r="F184" s="209" t="s">
        <v>903</v>
      </c>
      <c r="G184" s="207"/>
      <c r="H184" s="210">
        <v>16</v>
      </c>
      <c r="I184" s="211"/>
      <c r="J184" s="207"/>
      <c r="K184" s="207"/>
      <c r="L184" s="212"/>
      <c r="M184" s="213"/>
      <c r="N184" s="214"/>
      <c r="O184" s="214"/>
      <c r="P184" s="214"/>
      <c r="Q184" s="214"/>
      <c r="R184" s="214"/>
      <c r="S184" s="214"/>
      <c r="T184" s="215"/>
      <c r="AT184" s="216" t="s">
        <v>176</v>
      </c>
      <c r="AU184" s="216" t="s">
        <v>87</v>
      </c>
      <c r="AV184" s="13" t="s">
        <v>87</v>
      </c>
      <c r="AW184" s="13" t="s">
        <v>34</v>
      </c>
      <c r="AX184" s="13" t="s">
        <v>77</v>
      </c>
      <c r="AY184" s="216" t="s">
        <v>146</v>
      </c>
    </row>
    <row r="185" spans="1:65" s="14" customFormat="1">
      <c r="B185" s="228"/>
      <c r="C185" s="229"/>
      <c r="D185" s="199" t="s">
        <v>176</v>
      </c>
      <c r="E185" s="230" t="s">
        <v>1</v>
      </c>
      <c r="F185" s="231" t="s">
        <v>254</v>
      </c>
      <c r="G185" s="229"/>
      <c r="H185" s="232">
        <v>37.04</v>
      </c>
      <c r="I185" s="233"/>
      <c r="J185" s="229"/>
      <c r="K185" s="229"/>
      <c r="L185" s="234"/>
      <c r="M185" s="235"/>
      <c r="N185" s="236"/>
      <c r="O185" s="236"/>
      <c r="P185" s="236"/>
      <c r="Q185" s="236"/>
      <c r="R185" s="236"/>
      <c r="S185" s="236"/>
      <c r="T185" s="237"/>
      <c r="AT185" s="238" t="s">
        <v>176</v>
      </c>
      <c r="AU185" s="238" t="s">
        <v>87</v>
      </c>
      <c r="AV185" s="14" t="s">
        <v>145</v>
      </c>
      <c r="AW185" s="14" t="s">
        <v>34</v>
      </c>
      <c r="AX185" s="14" t="s">
        <v>85</v>
      </c>
      <c r="AY185" s="238" t="s">
        <v>146</v>
      </c>
    </row>
    <row r="186" spans="1:65" s="2" customFormat="1" ht="21.75" customHeight="1">
      <c r="A186" s="34"/>
      <c r="B186" s="35"/>
      <c r="C186" s="185" t="s">
        <v>214</v>
      </c>
      <c r="D186" s="185" t="s">
        <v>147</v>
      </c>
      <c r="E186" s="186" t="s">
        <v>904</v>
      </c>
      <c r="F186" s="187" t="s">
        <v>905</v>
      </c>
      <c r="G186" s="188" t="s">
        <v>249</v>
      </c>
      <c r="H186" s="189">
        <v>30</v>
      </c>
      <c r="I186" s="190"/>
      <c r="J186" s="191">
        <f>ROUND(I186*H186,2)</f>
        <v>0</v>
      </c>
      <c r="K186" s="192"/>
      <c r="L186" s="39"/>
      <c r="M186" s="193" t="s">
        <v>1</v>
      </c>
      <c r="N186" s="194" t="s">
        <v>42</v>
      </c>
      <c r="O186" s="71"/>
      <c r="P186" s="195">
        <f>O186*H186</f>
        <v>0</v>
      </c>
      <c r="Q186" s="195">
        <v>1.14E-3</v>
      </c>
      <c r="R186" s="195">
        <f>Q186*H186</f>
        <v>3.4200000000000001E-2</v>
      </c>
      <c r="S186" s="195">
        <v>0</v>
      </c>
      <c r="T186" s="196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7" t="s">
        <v>145</v>
      </c>
      <c r="AT186" s="197" t="s">
        <v>147</v>
      </c>
      <c r="AU186" s="197" t="s">
        <v>87</v>
      </c>
      <c r="AY186" s="17" t="s">
        <v>146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17" t="s">
        <v>85</v>
      </c>
      <c r="BK186" s="198">
        <f>ROUND(I186*H186,2)</f>
        <v>0</v>
      </c>
      <c r="BL186" s="17" t="s">
        <v>145</v>
      </c>
      <c r="BM186" s="197" t="s">
        <v>906</v>
      </c>
    </row>
    <row r="187" spans="1:65" s="13" customFormat="1">
      <c r="B187" s="206"/>
      <c r="C187" s="207"/>
      <c r="D187" s="199" t="s">
        <v>176</v>
      </c>
      <c r="E187" s="208" t="s">
        <v>1</v>
      </c>
      <c r="F187" s="209" t="s">
        <v>907</v>
      </c>
      <c r="G187" s="207"/>
      <c r="H187" s="210">
        <v>30</v>
      </c>
      <c r="I187" s="211"/>
      <c r="J187" s="207"/>
      <c r="K187" s="207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176</v>
      </c>
      <c r="AU187" s="216" t="s">
        <v>87</v>
      </c>
      <c r="AV187" s="13" t="s">
        <v>87</v>
      </c>
      <c r="AW187" s="13" t="s">
        <v>34</v>
      </c>
      <c r="AX187" s="13" t="s">
        <v>85</v>
      </c>
      <c r="AY187" s="216" t="s">
        <v>146</v>
      </c>
    </row>
    <row r="188" spans="1:65" s="2" customFormat="1" ht="44.25" customHeight="1">
      <c r="A188" s="34"/>
      <c r="B188" s="35"/>
      <c r="C188" s="185" t="s">
        <v>218</v>
      </c>
      <c r="D188" s="185" t="s">
        <v>147</v>
      </c>
      <c r="E188" s="186" t="s">
        <v>908</v>
      </c>
      <c r="F188" s="187" t="s">
        <v>909</v>
      </c>
      <c r="G188" s="188" t="s">
        <v>187</v>
      </c>
      <c r="H188" s="189">
        <v>1</v>
      </c>
      <c r="I188" s="190"/>
      <c r="J188" s="191">
        <f>ROUND(I188*H188,2)</f>
        <v>0</v>
      </c>
      <c r="K188" s="192"/>
      <c r="L188" s="39"/>
      <c r="M188" s="193" t="s">
        <v>1</v>
      </c>
      <c r="N188" s="194" t="s">
        <v>42</v>
      </c>
      <c r="O188" s="71"/>
      <c r="P188" s="195">
        <f>O188*H188</f>
        <v>0</v>
      </c>
      <c r="Q188" s="195">
        <v>0</v>
      </c>
      <c r="R188" s="195">
        <f>Q188*H188</f>
        <v>0</v>
      </c>
      <c r="S188" s="195">
        <v>0</v>
      </c>
      <c r="T188" s="196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7" t="s">
        <v>145</v>
      </c>
      <c r="AT188" s="197" t="s">
        <v>147</v>
      </c>
      <c r="AU188" s="197" t="s">
        <v>87</v>
      </c>
      <c r="AY188" s="17" t="s">
        <v>146</v>
      </c>
      <c r="BE188" s="198">
        <f>IF(N188="základní",J188,0)</f>
        <v>0</v>
      </c>
      <c r="BF188" s="198">
        <f>IF(N188="snížená",J188,0)</f>
        <v>0</v>
      </c>
      <c r="BG188" s="198">
        <f>IF(N188="zákl. přenesená",J188,0)</f>
        <v>0</v>
      </c>
      <c r="BH188" s="198">
        <f>IF(N188="sníž. přenesená",J188,0)</f>
        <v>0</v>
      </c>
      <c r="BI188" s="198">
        <f>IF(N188="nulová",J188,0)</f>
        <v>0</v>
      </c>
      <c r="BJ188" s="17" t="s">
        <v>85</v>
      </c>
      <c r="BK188" s="198">
        <f>ROUND(I188*H188,2)</f>
        <v>0</v>
      </c>
      <c r="BL188" s="17" t="s">
        <v>145</v>
      </c>
      <c r="BM188" s="197" t="s">
        <v>910</v>
      </c>
    </row>
    <row r="189" spans="1:65" s="12" customFormat="1" ht="22.9" customHeight="1">
      <c r="B189" s="171"/>
      <c r="C189" s="172"/>
      <c r="D189" s="173" t="s">
        <v>76</v>
      </c>
      <c r="E189" s="204" t="s">
        <v>161</v>
      </c>
      <c r="F189" s="204" t="s">
        <v>911</v>
      </c>
      <c r="G189" s="172"/>
      <c r="H189" s="172"/>
      <c r="I189" s="175"/>
      <c r="J189" s="205">
        <f>BK189</f>
        <v>0</v>
      </c>
      <c r="K189" s="172"/>
      <c r="L189" s="177"/>
      <c r="M189" s="178"/>
      <c r="N189" s="179"/>
      <c r="O189" s="179"/>
      <c r="P189" s="180">
        <f>SUM(P190:P255)</f>
        <v>0</v>
      </c>
      <c r="Q189" s="179"/>
      <c r="R189" s="180">
        <f>SUM(R190:R255)</f>
        <v>44.392615760000005</v>
      </c>
      <c r="S189" s="179"/>
      <c r="T189" s="181">
        <f>SUM(T190:T255)</f>
        <v>32.579424000000003</v>
      </c>
      <c r="AR189" s="182" t="s">
        <v>85</v>
      </c>
      <c r="AT189" s="183" t="s">
        <v>76</v>
      </c>
      <c r="AU189" s="183" t="s">
        <v>85</v>
      </c>
      <c r="AY189" s="182" t="s">
        <v>146</v>
      </c>
      <c r="BK189" s="184">
        <f>SUM(BK190:BK255)</f>
        <v>0</v>
      </c>
    </row>
    <row r="190" spans="1:65" s="2" customFormat="1" ht="44.25" customHeight="1">
      <c r="A190" s="34"/>
      <c r="B190" s="35"/>
      <c r="C190" s="185" t="s">
        <v>8</v>
      </c>
      <c r="D190" s="185" t="s">
        <v>147</v>
      </c>
      <c r="E190" s="186" t="s">
        <v>912</v>
      </c>
      <c r="F190" s="187" t="s">
        <v>913</v>
      </c>
      <c r="G190" s="188" t="s">
        <v>165</v>
      </c>
      <c r="H190" s="189">
        <v>1</v>
      </c>
      <c r="I190" s="190"/>
      <c r="J190" s="191">
        <f>ROUND(I190*H190,2)</f>
        <v>0</v>
      </c>
      <c r="K190" s="192"/>
      <c r="L190" s="39"/>
      <c r="M190" s="193" t="s">
        <v>1</v>
      </c>
      <c r="N190" s="194" t="s">
        <v>42</v>
      </c>
      <c r="O190" s="71"/>
      <c r="P190" s="195">
        <f>O190*H190</f>
        <v>0</v>
      </c>
      <c r="Q190" s="195">
        <v>0</v>
      </c>
      <c r="R190" s="195">
        <f>Q190*H190</f>
        <v>0</v>
      </c>
      <c r="S190" s="195">
        <v>0</v>
      </c>
      <c r="T190" s="196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7" t="s">
        <v>149</v>
      </c>
      <c r="AT190" s="197" t="s">
        <v>147</v>
      </c>
      <c r="AU190" s="197" t="s">
        <v>87</v>
      </c>
      <c r="AY190" s="17" t="s">
        <v>146</v>
      </c>
      <c r="BE190" s="198">
        <f>IF(N190="základní",J190,0)</f>
        <v>0</v>
      </c>
      <c r="BF190" s="198">
        <f>IF(N190="snížená",J190,0)</f>
        <v>0</v>
      </c>
      <c r="BG190" s="198">
        <f>IF(N190="zákl. přenesená",J190,0)</f>
        <v>0</v>
      </c>
      <c r="BH190" s="198">
        <f>IF(N190="sníž. přenesená",J190,0)</f>
        <v>0</v>
      </c>
      <c r="BI190" s="198">
        <f>IF(N190="nulová",J190,0)</f>
        <v>0</v>
      </c>
      <c r="BJ190" s="17" t="s">
        <v>85</v>
      </c>
      <c r="BK190" s="198">
        <f>ROUND(I190*H190,2)</f>
        <v>0</v>
      </c>
      <c r="BL190" s="17" t="s">
        <v>149</v>
      </c>
      <c r="BM190" s="197" t="s">
        <v>914</v>
      </c>
    </row>
    <row r="191" spans="1:65" s="2" customFormat="1" ht="58.5">
      <c r="A191" s="34"/>
      <c r="B191" s="35"/>
      <c r="C191" s="36"/>
      <c r="D191" s="199" t="s">
        <v>151</v>
      </c>
      <c r="E191" s="36"/>
      <c r="F191" s="200" t="s">
        <v>915</v>
      </c>
      <c r="G191" s="36"/>
      <c r="H191" s="36"/>
      <c r="I191" s="201"/>
      <c r="J191" s="36"/>
      <c r="K191" s="36"/>
      <c r="L191" s="39"/>
      <c r="M191" s="202"/>
      <c r="N191" s="203"/>
      <c r="O191" s="71"/>
      <c r="P191" s="71"/>
      <c r="Q191" s="71"/>
      <c r="R191" s="71"/>
      <c r="S191" s="71"/>
      <c r="T191" s="72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151</v>
      </c>
      <c r="AU191" s="17" t="s">
        <v>87</v>
      </c>
    </row>
    <row r="192" spans="1:65" s="2" customFormat="1" ht="66.75" customHeight="1">
      <c r="A192" s="34"/>
      <c r="B192" s="35"/>
      <c r="C192" s="185" t="s">
        <v>188</v>
      </c>
      <c r="D192" s="185" t="s">
        <v>147</v>
      </c>
      <c r="E192" s="186" t="s">
        <v>916</v>
      </c>
      <c r="F192" s="187" t="s">
        <v>917</v>
      </c>
      <c r="G192" s="188" t="s">
        <v>165</v>
      </c>
      <c r="H192" s="189">
        <v>1</v>
      </c>
      <c r="I192" s="190"/>
      <c r="J192" s="191">
        <f>ROUND(I192*H192,2)</f>
        <v>0</v>
      </c>
      <c r="K192" s="192"/>
      <c r="L192" s="39"/>
      <c r="M192" s="193" t="s">
        <v>1</v>
      </c>
      <c r="N192" s="194" t="s">
        <v>42</v>
      </c>
      <c r="O192" s="71"/>
      <c r="P192" s="195">
        <f>O192*H192</f>
        <v>0</v>
      </c>
      <c r="Q192" s="195">
        <v>0</v>
      </c>
      <c r="R192" s="195">
        <f>Q192*H192</f>
        <v>0</v>
      </c>
      <c r="S192" s="195">
        <v>0</v>
      </c>
      <c r="T192" s="196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7" t="s">
        <v>145</v>
      </c>
      <c r="AT192" s="197" t="s">
        <v>147</v>
      </c>
      <c r="AU192" s="197" t="s">
        <v>87</v>
      </c>
      <c r="AY192" s="17" t="s">
        <v>146</v>
      </c>
      <c r="BE192" s="198">
        <f>IF(N192="základní",J192,0)</f>
        <v>0</v>
      </c>
      <c r="BF192" s="198">
        <f>IF(N192="snížená",J192,0)</f>
        <v>0</v>
      </c>
      <c r="BG192" s="198">
        <f>IF(N192="zákl. přenesená",J192,0)</f>
        <v>0</v>
      </c>
      <c r="BH192" s="198">
        <f>IF(N192="sníž. přenesená",J192,0)</f>
        <v>0</v>
      </c>
      <c r="BI192" s="198">
        <f>IF(N192="nulová",J192,0)</f>
        <v>0</v>
      </c>
      <c r="BJ192" s="17" t="s">
        <v>85</v>
      </c>
      <c r="BK192" s="198">
        <f>ROUND(I192*H192,2)</f>
        <v>0</v>
      </c>
      <c r="BL192" s="17" t="s">
        <v>145</v>
      </c>
      <c r="BM192" s="197" t="s">
        <v>918</v>
      </c>
    </row>
    <row r="193" spans="1:65" s="2" customFormat="1" ht="33" customHeight="1">
      <c r="A193" s="34"/>
      <c r="B193" s="35"/>
      <c r="C193" s="185" t="s">
        <v>234</v>
      </c>
      <c r="D193" s="185" t="s">
        <v>147</v>
      </c>
      <c r="E193" s="186" t="s">
        <v>163</v>
      </c>
      <c r="F193" s="187" t="s">
        <v>919</v>
      </c>
      <c r="G193" s="188" t="s">
        <v>165</v>
      </c>
      <c r="H193" s="189">
        <v>1</v>
      </c>
      <c r="I193" s="190"/>
      <c r="J193" s="191">
        <f>ROUND(I193*H193,2)</f>
        <v>0</v>
      </c>
      <c r="K193" s="192"/>
      <c r="L193" s="39"/>
      <c r="M193" s="193" t="s">
        <v>1</v>
      </c>
      <c r="N193" s="194" t="s">
        <v>42</v>
      </c>
      <c r="O193" s="71"/>
      <c r="P193" s="195">
        <f>O193*H193</f>
        <v>0</v>
      </c>
      <c r="Q193" s="195">
        <v>0</v>
      </c>
      <c r="R193" s="195">
        <f>Q193*H193</f>
        <v>0</v>
      </c>
      <c r="S193" s="195">
        <v>0</v>
      </c>
      <c r="T193" s="196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7" t="s">
        <v>145</v>
      </c>
      <c r="AT193" s="197" t="s">
        <v>147</v>
      </c>
      <c r="AU193" s="197" t="s">
        <v>87</v>
      </c>
      <c r="AY193" s="17" t="s">
        <v>146</v>
      </c>
      <c r="BE193" s="198">
        <f>IF(N193="základní",J193,0)</f>
        <v>0</v>
      </c>
      <c r="BF193" s="198">
        <f>IF(N193="snížená",J193,0)</f>
        <v>0</v>
      </c>
      <c r="BG193" s="198">
        <f>IF(N193="zákl. přenesená",J193,0)</f>
        <v>0</v>
      </c>
      <c r="BH193" s="198">
        <f>IF(N193="sníž. přenesená",J193,0)</f>
        <v>0</v>
      </c>
      <c r="BI193" s="198">
        <f>IF(N193="nulová",J193,0)</f>
        <v>0</v>
      </c>
      <c r="BJ193" s="17" t="s">
        <v>85</v>
      </c>
      <c r="BK193" s="198">
        <f>ROUND(I193*H193,2)</f>
        <v>0</v>
      </c>
      <c r="BL193" s="17" t="s">
        <v>145</v>
      </c>
      <c r="BM193" s="197" t="s">
        <v>920</v>
      </c>
    </row>
    <row r="194" spans="1:65" s="2" customFormat="1" ht="21.75" customHeight="1">
      <c r="A194" s="34"/>
      <c r="B194" s="35"/>
      <c r="C194" s="185" t="s">
        <v>240</v>
      </c>
      <c r="D194" s="185" t="s">
        <v>147</v>
      </c>
      <c r="E194" s="186" t="s">
        <v>921</v>
      </c>
      <c r="F194" s="187" t="s">
        <v>922</v>
      </c>
      <c r="G194" s="188" t="s">
        <v>159</v>
      </c>
      <c r="H194" s="189">
        <v>2</v>
      </c>
      <c r="I194" s="190"/>
      <c r="J194" s="191">
        <f>ROUND(I194*H194,2)</f>
        <v>0</v>
      </c>
      <c r="K194" s="192"/>
      <c r="L194" s="39"/>
      <c r="M194" s="193" t="s">
        <v>1</v>
      </c>
      <c r="N194" s="194" t="s">
        <v>42</v>
      </c>
      <c r="O194" s="71"/>
      <c r="P194" s="195">
        <f>O194*H194</f>
        <v>0</v>
      </c>
      <c r="Q194" s="195">
        <v>2.3012700000000001</v>
      </c>
      <c r="R194" s="195">
        <f>Q194*H194</f>
        <v>4.6025400000000003</v>
      </c>
      <c r="S194" s="195">
        <v>0</v>
      </c>
      <c r="T194" s="196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7" t="s">
        <v>478</v>
      </c>
      <c r="AT194" s="197" t="s">
        <v>147</v>
      </c>
      <c r="AU194" s="197" t="s">
        <v>87</v>
      </c>
      <c r="AY194" s="17" t="s">
        <v>146</v>
      </c>
      <c r="BE194" s="198">
        <f>IF(N194="základní",J194,0)</f>
        <v>0</v>
      </c>
      <c r="BF194" s="198">
        <f>IF(N194="snížená",J194,0)</f>
        <v>0</v>
      </c>
      <c r="BG194" s="198">
        <f>IF(N194="zákl. přenesená",J194,0)</f>
        <v>0</v>
      </c>
      <c r="BH194" s="198">
        <f>IF(N194="sníž. přenesená",J194,0)</f>
        <v>0</v>
      </c>
      <c r="BI194" s="198">
        <f>IF(N194="nulová",J194,0)</f>
        <v>0</v>
      </c>
      <c r="BJ194" s="17" t="s">
        <v>85</v>
      </c>
      <c r="BK194" s="198">
        <f>ROUND(I194*H194,2)</f>
        <v>0</v>
      </c>
      <c r="BL194" s="17" t="s">
        <v>478</v>
      </c>
      <c r="BM194" s="197" t="s">
        <v>923</v>
      </c>
    </row>
    <row r="195" spans="1:65" s="13" customFormat="1">
      <c r="B195" s="206"/>
      <c r="C195" s="207"/>
      <c r="D195" s="199" t="s">
        <v>176</v>
      </c>
      <c r="E195" s="208" t="s">
        <v>1</v>
      </c>
      <c r="F195" s="209" t="s">
        <v>924</v>
      </c>
      <c r="G195" s="207"/>
      <c r="H195" s="210">
        <v>1</v>
      </c>
      <c r="I195" s="211"/>
      <c r="J195" s="207"/>
      <c r="K195" s="207"/>
      <c r="L195" s="212"/>
      <c r="M195" s="213"/>
      <c r="N195" s="214"/>
      <c r="O195" s="214"/>
      <c r="P195" s="214"/>
      <c r="Q195" s="214"/>
      <c r="R195" s="214"/>
      <c r="S195" s="214"/>
      <c r="T195" s="215"/>
      <c r="AT195" s="216" t="s">
        <v>176</v>
      </c>
      <c r="AU195" s="216" t="s">
        <v>87</v>
      </c>
      <c r="AV195" s="13" t="s">
        <v>87</v>
      </c>
      <c r="AW195" s="13" t="s">
        <v>34</v>
      </c>
      <c r="AX195" s="13" t="s">
        <v>77</v>
      </c>
      <c r="AY195" s="216" t="s">
        <v>146</v>
      </c>
    </row>
    <row r="196" spans="1:65" s="13" customFormat="1">
      <c r="B196" s="206"/>
      <c r="C196" s="207"/>
      <c r="D196" s="199" t="s">
        <v>176</v>
      </c>
      <c r="E196" s="208" t="s">
        <v>1</v>
      </c>
      <c r="F196" s="209" t="s">
        <v>925</v>
      </c>
      <c r="G196" s="207"/>
      <c r="H196" s="210">
        <v>1</v>
      </c>
      <c r="I196" s="211"/>
      <c r="J196" s="207"/>
      <c r="K196" s="207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176</v>
      </c>
      <c r="AU196" s="216" t="s">
        <v>87</v>
      </c>
      <c r="AV196" s="13" t="s">
        <v>87</v>
      </c>
      <c r="AW196" s="13" t="s">
        <v>34</v>
      </c>
      <c r="AX196" s="13" t="s">
        <v>77</v>
      </c>
      <c r="AY196" s="216" t="s">
        <v>146</v>
      </c>
    </row>
    <row r="197" spans="1:65" s="14" customFormat="1">
      <c r="B197" s="228"/>
      <c r="C197" s="229"/>
      <c r="D197" s="199" t="s">
        <v>176</v>
      </c>
      <c r="E197" s="230" t="s">
        <v>1</v>
      </c>
      <c r="F197" s="231" t="s">
        <v>254</v>
      </c>
      <c r="G197" s="229"/>
      <c r="H197" s="232">
        <v>2</v>
      </c>
      <c r="I197" s="233"/>
      <c r="J197" s="229"/>
      <c r="K197" s="229"/>
      <c r="L197" s="234"/>
      <c r="M197" s="235"/>
      <c r="N197" s="236"/>
      <c r="O197" s="236"/>
      <c r="P197" s="236"/>
      <c r="Q197" s="236"/>
      <c r="R197" s="236"/>
      <c r="S197" s="236"/>
      <c r="T197" s="237"/>
      <c r="AT197" s="238" t="s">
        <v>176</v>
      </c>
      <c r="AU197" s="238" t="s">
        <v>87</v>
      </c>
      <c r="AV197" s="14" t="s">
        <v>145</v>
      </c>
      <c r="AW197" s="14" t="s">
        <v>34</v>
      </c>
      <c r="AX197" s="14" t="s">
        <v>85</v>
      </c>
      <c r="AY197" s="238" t="s">
        <v>146</v>
      </c>
    </row>
    <row r="198" spans="1:65" s="2" customFormat="1" ht="21.75" customHeight="1">
      <c r="A198" s="34"/>
      <c r="B198" s="35"/>
      <c r="C198" s="185" t="s">
        <v>246</v>
      </c>
      <c r="D198" s="185" t="s">
        <v>147</v>
      </c>
      <c r="E198" s="186" t="s">
        <v>926</v>
      </c>
      <c r="F198" s="187" t="s">
        <v>927</v>
      </c>
      <c r="G198" s="188" t="s">
        <v>159</v>
      </c>
      <c r="H198" s="189">
        <v>2</v>
      </c>
      <c r="I198" s="190"/>
      <c r="J198" s="191">
        <f>ROUND(I198*H198,2)</f>
        <v>0</v>
      </c>
      <c r="K198" s="192"/>
      <c r="L198" s="39"/>
      <c r="M198" s="193" t="s">
        <v>1</v>
      </c>
      <c r="N198" s="194" t="s">
        <v>42</v>
      </c>
      <c r="O198" s="71"/>
      <c r="P198" s="195">
        <f>O198*H198</f>
        <v>0</v>
      </c>
      <c r="Q198" s="195">
        <v>2.3012700000000001</v>
      </c>
      <c r="R198" s="195">
        <f>Q198*H198</f>
        <v>4.6025400000000003</v>
      </c>
      <c r="S198" s="195">
        <v>0</v>
      </c>
      <c r="T198" s="196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7" t="s">
        <v>478</v>
      </c>
      <c r="AT198" s="197" t="s">
        <v>147</v>
      </c>
      <c r="AU198" s="197" t="s">
        <v>87</v>
      </c>
      <c r="AY198" s="17" t="s">
        <v>146</v>
      </c>
      <c r="BE198" s="198">
        <f>IF(N198="základní",J198,0)</f>
        <v>0</v>
      </c>
      <c r="BF198" s="198">
        <f>IF(N198="snížená",J198,0)</f>
        <v>0</v>
      </c>
      <c r="BG198" s="198">
        <f>IF(N198="zákl. přenesená",J198,0)</f>
        <v>0</v>
      </c>
      <c r="BH198" s="198">
        <f>IF(N198="sníž. přenesená",J198,0)</f>
        <v>0</v>
      </c>
      <c r="BI198" s="198">
        <f>IF(N198="nulová",J198,0)</f>
        <v>0</v>
      </c>
      <c r="BJ198" s="17" t="s">
        <v>85</v>
      </c>
      <c r="BK198" s="198">
        <f>ROUND(I198*H198,2)</f>
        <v>0</v>
      </c>
      <c r="BL198" s="17" t="s">
        <v>478</v>
      </c>
      <c r="BM198" s="197" t="s">
        <v>928</v>
      </c>
    </row>
    <row r="199" spans="1:65" s="13" customFormat="1">
      <c r="B199" s="206"/>
      <c r="C199" s="207"/>
      <c r="D199" s="199" t="s">
        <v>176</v>
      </c>
      <c r="E199" s="208" t="s">
        <v>1</v>
      </c>
      <c r="F199" s="209" t="s">
        <v>929</v>
      </c>
      <c r="G199" s="207"/>
      <c r="H199" s="210">
        <v>1</v>
      </c>
      <c r="I199" s="211"/>
      <c r="J199" s="207"/>
      <c r="K199" s="207"/>
      <c r="L199" s="212"/>
      <c r="M199" s="213"/>
      <c r="N199" s="214"/>
      <c r="O199" s="214"/>
      <c r="P199" s="214"/>
      <c r="Q199" s="214"/>
      <c r="R199" s="214"/>
      <c r="S199" s="214"/>
      <c r="T199" s="215"/>
      <c r="AT199" s="216" t="s">
        <v>176</v>
      </c>
      <c r="AU199" s="216" t="s">
        <v>87</v>
      </c>
      <c r="AV199" s="13" t="s">
        <v>87</v>
      </c>
      <c r="AW199" s="13" t="s">
        <v>34</v>
      </c>
      <c r="AX199" s="13" t="s">
        <v>77</v>
      </c>
      <c r="AY199" s="216" t="s">
        <v>146</v>
      </c>
    </row>
    <row r="200" spans="1:65" s="13" customFormat="1">
      <c r="B200" s="206"/>
      <c r="C200" s="207"/>
      <c r="D200" s="199" t="s">
        <v>176</v>
      </c>
      <c r="E200" s="208" t="s">
        <v>1</v>
      </c>
      <c r="F200" s="209" t="s">
        <v>930</v>
      </c>
      <c r="G200" s="207"/>
      <c r="H200" s="210">
        <v>1</v>
      </c>
      <c r="I200" s="211"/>
      <c r="J200" s="207"/>
      <c r="K200" s="207"/>
      <c r="L200" s="212"/>
      <c r="M200" s="213"/>
      <c r="N200" s="214"/>
      <c r="O200" s="214"/>
      <c r="P200" s="214"/>
      <c r="Q200" s="214"/>
      <c r="R200" s="214"/>
      <c r="S200" s="214"/>
      <c r="T200" s="215"/>
      <c r="AT200" s="216" t="s">
        <v>176</v>
      </c>
      <c r="AU200" s="216" t="s">
        <v>87</v>
      </c>
      <c r="AV200" s="13" t="s">
        <v>87</v>
      </c>
      <c r="AW200" s="13" t="s">
        <v>34</v>
      </c>
      <c r="AX200" s="13" t="s">
        <v>77</v>
      </c>
      <c r="AY200" s="216" t="s">
        <v>146</v>
      </c>
    </row>
    <row r="201" spans="1:65" s="14" customFormat="1">
      <c r="B201" s="228"/>
      <c r="C201" s="229"/>
      <c r="D201" s="199" t="s">
        <v>176</v>
      </c>
      <c r="E201" s="230" t="s">
        <v>1</v>
      </c>
      <c r="F201" s="231" t="s">
        <v>254</v>
      </c>
      <c r="G201" s="229"/>
      <c r="H201" s="232">
        <v>2</v>
      </c>
      <c r="I201" s="233"/>
      <c r="J201" s="229"/>
      <c r="K201" s="229"/>
      <c r="L201" s="234"/>
      <c r="M201" s="235"/>
      <c r="N201" s="236"/>
      <c r="O201" s="236"/>
      <c r="P201" s="236"/>
      <c r="Q201" s="236"/>
      <c r="R201" s="236"/>
      <c r="S201" s="236"/>
      <c r="T201" s="237"/>
      <c r="AT201" s="238" t="s">
        <v>176</v>
      </c>
      <c r="AU201" s="238" t="s">
        <v>87</v>
      </c>
      <c r="AV201" s="14" t="s">
        <v>145</v>
      </c>
      <c r="AW201" s="14" t="s">
        <v>34</v>
      </c>
      <c r="AX201" s="14" t="s">
        <v>85</v>
      </c>
      <c r="AY201" s="238" t="s">
        <v>146</v>
      </c>
    </row>
    <row r="202" spans="1:65" s="2" customFormat="1" ht="21.75" customHeight="1">
      <c r="A202" s="34"/>
      <c r="B202" s="35"/>
      <c r="C202" s="185" t="s">
        <v>255</v>
      </c>
      <c r="D202" s="185" t="s">
        <v>147</v>
      </c>
      <c r="E202" s="186" t="s">
        <v>931</v>
      </c>
      <c r="F202" s="187" t="s">
        <v>932</v>
      </c>
      <c r="G202" s="188" t="s">
        <v>159</v>
      </c>
      <c r="H202" s="189">
        <v>1</v>
      </c>
      <c r="I202" s="190"/>
      <c r="J202" s="191">
        <f>ROUND(I202*H202,2)</f>
        <v>0</v>
      </c>
      <c r="K202" s="192"/>
      <c r="L202" s="39"/>
      <c r="M202" s="193" t="s">
        <v>1</v>
      </c>
      <c r="N202" s="194" t="s">
        <v>42</v>
      </c>
      <c r="O202" s="71"/>
      <c r="P202" s="195">
        <f>O202*H202</f>
        <v>0</v>
      </c>
      <c r="Q202" s="195">
        <v>2.3012700000000001</v>
      </c>
      <c r="R202" s="195">
        <f>Q202*H202</f>
        <v>2.3012700000000001</v>
      </c>
      <c r="S202" s="195">
        <v>0</v>
      </c>
      <c r="T202" s="196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7" t="s">
        <v>478</v>
      </c>
      <c r="AT202" s="197" t="s">
        <v>147</v>
      </c>
      <c r="AU202" s="197" t="s">
        <v>87</v>
      </c>
      <c r="AY202" s="17" t="s">
        <v>146</v>
      </c>
      <c r="BE202" s="198">
        <f>IF(N202="základní",J202,0)</f>
        <v>0</v>
      </c>
      <c r="BF202" s="198">
        <f>IF(N202="snížená",J202,0)</f>
        <v>0</v>
      </c>
      <c r="BG202" s="198">
        <f>IF(N202="zákl. přenesená",J202,0)</f>
        <v>0</v>
      </c>
      <c r="BH202" s="198">
        <f>IF(N202="sníž. přenesená",J202,0)</f>
        <v>0</v>
      </c>
      <c r="BI202" s="198">
        <f>IF(N202="nulová",J202,0)</f>
        <v>0</v>
      </c>
      <c r="BJ202" s="17" t="s">
        <v>85</v>
      </c>
      <c r="BK202" s="198">
        <f>ROUND(I202*H202,2)</f>
        <v>0</v>
      </c>
      <c r="BL202" s="17" t="s">
        <v>478</v>
      </c>
      <c r="BM202" s="197" t="s">
        <v>933</v>
      </c>
    </row>
    <row r="203" spans="1:65" s="2" customFormat="1" ht="21.75" customHeight="1">
      <c r="A203" s="34"/>
      <c r="B203" s="35"/>
      <c r="C203" s="185" t="s">
        <v>7</v>
      </c>
      <c r="D203" s="185" t="s">
        <v>147</v>
      </c>
      <c r="E203" s="186" t="s">
        <v>934</v>
      </c>
      <c r="F203" s="187" t="s">
        <v>935</v>
      </c>
      <c r="G203" s="188" t="s">
        <v>249</v>
      </c>
      <c r="H203" s="189">
        <v>8</v>
      </c>
      <c r="I203" s="190"/>
      <c r="J203" s="191">
        <f>ROUND(I203*H203,2)</f>
        <v>0</v>
      </c>
      <c r="K203" s="192"/>
      <c r="L203" s="39"/>
      <c r="M203" s="193" t="s">
        <v>1</v>
      </c>
      <c r="N203" s="194" t="s">
        <v>42</v>
      </c>
      <c r="O203" s="71"/>
      <c r="P203" s="195">
        <f>O203*H203</f>
        <v>0</v>
      </c>
      <c r="Q203" s="195">
        <v>0</v>
      </c>
      <c r="R203" s="195">
        <f>Q203*H203</f>
        <v>0</v>
      </c>
      <c r="S203" s="195">
        <v>0</v>
      </c>
      <c r="T203" s="196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7" t="s">
        <v>145</v>
      </c>
      <c r="AT203" s="197" t="s">
        <v>147</v>
      </c>
      <c r="AU203" s="197" t="s">
        <v>87</v>
      </c>
      <c r="AY203" s="17" t="s">
        <v>146</v>
      </c>
      <c r="BE203" s="198">
        <f>IF(N203="základní",J203,0)</f>
        <v>0</v>
      </c>
      <c r="BF203" s="198">
        <f>IF(N203="snížená",J203,0)</f>
        <v>0</v>
      </c>
      <c r="BG203" s="198">
        <f>IF(N203="zákl. přenesená",J203,0)</f>
        <v>0</v>
      </c>
      <c r="BH203" s="198">
        <f>IF(N203="sníž. přenesená",J203,0)</f>
        <v>0</v>
      </c>
      <c r="BI203" s="198">
        <f>IF(N203="nulová",J203,0)</f>
        <v>0</v>
      </c>
      <c r="BJ203" s="17" t="s">
        <v>85</v>
      </c>
      <c r="BK203" s="198">
        <f>ROUND(I203*H203,2)</f>
        <v>0</v>
      </c>
      <c r="BL203" s="17" t="s">
        <v>145</v>
      </c>
      <c r="BM203" s="197" t="s">
        <v>936</v>
      </c>
    </row>
    <row r="204" spans="1:65" s="13" customFormat="1">
      <c r="B204" s="206"/>
      <c r="C204" s="207"/>
      <c r="D204" s="199" t="s">
        <v>176</v>
      </c>
      <c r="E204" s="208" t="s">
        <v>1</v>
      </c>
      <c r="F204" s="209" t="s">
        <v>937</v>
      </c>
      <c r="G204" s="207"/>
      <c r="H204" s="210">
        <v>8</v>
      </c>
      <c r="I204" s="211"/>
      <c r="J204" s="207"/>
      <c r="K204" s="207"/>
      <c r="L204" s="212"/>
      <c r="M204" s="213"/>
      <c r="N204" s="214"/>
      <c r="O204" s="214"/>
      <c r="P204" s="214"/>
      <c r="Q204" s="214"/>
      <c r="R204" s="214"/>
      <c r="S204" s="214"/>
      <c r="T204" s="215"/>
      <c r="AT204" s="216" t="s">
        <v>176</v>
      </c>
      <c r="AU204" s="216" t="s">
        <v>87</v>
      </c>
      <c r="AV204" s="13" t="s">
        <v>87</v>
      </c>
      <c r="AW204" s="13" t="s">
        <v>34</v>
      </c>
      <c r="AX204" s="13" t="s">
        <v>85</v>
      </c>
      <c r="AY204" s="216" t="s">
        <v>146</v>
      </c>
    </row>
    <row r="205" spans="1:65" s="2" customFormat="1" ht="21.75" customHeight="1">
      <c r="A205" s="34"/>
      <c r="B205" s="35"/>
      <c r="C205" s="185" t="s">
        <v>267</v>
      </c>
      <c r="D205" s="185" t="s">
        <v>147</v>
      </c>
      <c r="E205" s="186" t="s">
        <v>938</v>
      </c>
      <c r="F205" s="187" t="s">
        <v>939</v>
      </c>
      <c r="G205" s="188" t="s">
        <v>159</v>
      </c>
      <c r="H205" s="189">
        <v>2</v>
      </c>
      <c r="I205" s="190"/>
      <c r="J205" s="191">
        <f>ROUND(I205*H205,2)</f>
        <v>0</v>
      </c>
      <c r="K205" s="192"/>
      <c r="L205" s="39"/>
      <c r="M205" s="193" t="s">
        <v>1</v>
      </c>
      <c r="N205" s="194" t="s">
        <v>42</v>
      </c>
      <c r="O205" s="71"/>
      <c r="P205" s="195">
        <f>O205*H205</f>
        <v>0</v>
      </c>
      <c r="Q205" s="195">
        <v>1.175E-2</v>
      </c>
      <c r="R205" s="195">
        <f>Q205*H205</f>
        <v>2.35E-2</v>
      </c>
      <c r="S205" s="195">
        <v>0</v>
      </c>
      <c r="T205" s="196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7" t="s">
        <v>145</v>
      </c>
      <c r="AT205" s="197" t="s">
        <v>147</v>
      </c>
      <c r="AU205" s="197" t="s">
        <v>87</v>
      </c>
      <c r="AY205" s="17" t="s">
        <v>146</v>
      </c>
      <c r="BE205" s="198">
        <f>IF(N205="základní",J205,0)</f>
        <v>0</v>
      </c>
      <c r="BF205" s="198">
        <f>IF(N205="snížená",J205,0)</f>
        <v>0</v>
      </c>
      <c r="BG205" s="198">
        <f>IF(N205="zákl. přenesená",J205,0)</f>
        <v>0</v>
      </c>
      <c r="BH205" s="198">
        <f>IF(N205="sníž. přenesená",J205,0)</f>
        <v>0</v>
      </c>
      <c r="BI205" s="198">
        <f>IF(N205="nulová",J205,0)</f>
        <v>0</v>
      </c>
      <c r="BJ205" s="17" t="s">
        <v>85</v>
      </c>
      <c r="BK205" s="198">
        <f>ROUND(I205*H205,2)</f>
        <v>0</v>
      </c>
      <c r="BL205" s="17" t="s">
        <v>145</v>
      </c>
      <c r="BM205" s="197" t="s">
        <v>940</v>
      </c>
    </row>
    <row r="206" spans="1:65" s="2" customFormat="1" ht="21.75" customHeight="1">
      <c r="A206" s="34"/>
      <c r="B206" s="35"/>
      <c r="C206" s="217" t="s">
        <v>271</v>
      </c>
      <c r="D206" s="217" t="s">
        <v>235</v>
      </c>
      <c r="E206" s="218" t="s">
        <v>941</v>
      </c>
      <c r="F206" s="219" t="s">
        <v>942</v>
      </c>
      <c r="G206" s="220" t="s">
        <v>159</v>
      </c>
      <c r="H206" s="221">
        <v>2</v>
      </c>
      <c r="I206" s="222"/>
      <c r="J206" s="223">
        <f>ROUND(I206*H206,2)</f>
        <v>0</v>
      </c>
      <c r="K206" s="224"/>
      <c r="L206" s="225"/>
      <c r="M206" s="226" t="s">
        <v>1</v>
      </c>
      <c r="N206" s="227" t="s">
        <v>42</v>
      </c>
      <c r="O206" s="71"/>
      <c r="P206" s="195">
        <f>O206*H206</f>
        <v>0</v>
      </c>
      <c r="Q206" s="195">
        <v>3.0000000000000001E-3</v>
      </c>
      <c r="R206" s="195">
        <f>Q206*H206</f>
        <v>6.0000000000000001E-3</v>
      </c>
      <c r="S206" s="195">
        <v>0</v>
      </c>
      <c r="T206" s="196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7" t="s">
        <v>192</v>
      </c>
      <c r="AT206" s="197" t="s">
        <v>235</v>
      </c>
      <c r="AU206" s="197" t="s">
        <v>87</v>
      </c>
      <c r="AY206" s="17" t="s">
        <v>146</v>
      </c>
      <c r="BE206" s="198">
        <f>IF(N206="základní",J206,0)</f>
        <v>0</v>
      </c>
      <c r="BF206" s="198">
        <f>IF(N206="snížená",J206,0)</f>
        <v>0</v>
      </c>
      <c r="BG206" s="198">
        <f>IF(N206="zákl. přenesená",J206,0)</f>
        <v>0</v>
      </c>
      <c r="BH206" s="198">
        <f>IF(N206="sníž. přenesená",J206,0)</f>
        <v>0</v>
      </c>
      <c r="BI206" s="198">
        <f>IF(N206="nulová",J206,0)</f>
        <v>0</v>
      </c>
      <c r="BJ206" s="17" t="s">
        <v>85</v>
      </c>
      <c r="BK206" s="198">
        <f>ROUND(I206*H206,2)</f>
        <v>0</v>
      </c>
      <c r="BL206" s="17" t="s">
        <v>145</v>
      </c>
      <c r="BM206" s="197" t="s">
        <v>943</v>
      </c>
    </row>
    <row r="207" spans="1:65" s="2" customFormat="1" ht="33" customHeight="1">
      <c r="A207" s="34"/>
      <c r="B207" s="35"/>
      <c r="C207" s="185" t="s">
        <v>277</v>
      </c>
      <c r="D207" s="185" t="s">
        <v>147</v>
      </c>
      <c r="E207" s="186" t="s">
        <v>944</v>
      </c>
      <c r="F207" s="187" t="s">
        <v>945</v>
      </c>
      <c r="G207" s="188" t="s">
        <v>181</v>
      </c>
      <c r="H207" s="189">
        <v>749</v>
      </c>
      <c r="I207" s="190"/>
      <c r="J207" s="191">
        <f>ROUND(I207*H207,2)</f>
        <v>0</v>
      </c>
      <c r="K207" s="192"/>
      <c r="L207" s="39"/>
      <c r="M207" s="193" t="s">
        <v>1</v>
      </c>
      <c r="N207" s="194" t="s">
        <v>42</v>
      </c>
      <c r="O207" s="71"/>
      <c r="P207" s="195">
        <f>O207*H207</f>
        <v>0</v>
      </c>
      <c r="Q207" s="195">
        <v>0</v>
      </c>
      <c r="R207" s="195">
        <f>Q207*H207</f>
        <v>0</v>
      </c>
      <c r="S207" s="195">
        <v>0</v>
      </c>
      <c r="T207" s="196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7" t="s">
        <v>145</v>
      </c>
      <c r="AT207" s="197" t="s">
        <v>147</v>
      </c>
      <c r="AU207" s="197" t="s">
        <v>87</v>
      </c>
      <c r="AY207" s="17" t="s">
        <v>146</v>
      </c>
      <c r="BE207" s="198">
        <f>IF(N207="základní",J207,0)</f>
        <v>0</v>
      </c>
      <c r="BF207" s="198">
        <f>IF(N207="snížená",J207,0)</f>
        <v>0</v>
      </c>
      <c r="BG207" s="198">
        <f>IF(N207="zákl. přenesená",J207,0)</f>
        <v>0</v>
      </c>
      <c r="BH207" s="198">
        <f>IF(N207="sníž. přenesená",J207,0)</f>
        <v>0</v>
      </c>
      <c r="BI207" s="198">
        <f>IF(N207="nulová",J207,0)</f>
        <v>0</v>
      </c>
      <c r="BJ207" s="17" t="s">
        <v>85</v>
      </c>
      <c r="BK207" s="198">
        <f>ROUND(I207*H207,2)</f>
        <v>0</v>
      </c>
      <c r="BL207" s="17" t="s">
        <v>145</v>
      </c>
      <c r="BM207" s="197" t="s">
        <v>946</v>
      </c>
    </row>
    <row r="208" spans="1:65" s="13" customFormat="1">
      <c r="B208" s="206"/>
      <c r="C208" s="207"/>
      <c r="D208" s="199" t="s">
        <v>176</v>
      </c>
      <c r="E208" s="208" t="s">
        <v>1</v>
      </c>
      <c r="F208" s="209" t="s">
        <v>947</v>
      </c>
      <c r="G208" s="207"/>
      <c r="H208" s="210">
        <v>235.2</v>
      </c>
      <c r="I208" s="211"/>
      <c r="J208" s="207"/>
      <c r="K208" s="207"/>
      <c r="L208" s="212"/>
      <c r="M208" s="213"/>
      <c r="N208" s="214"/>
      <c r="O208" s="214"/>
      <c r="P208" s="214"/>
      <c r="Q208" s="214"/>
      <c r="R208" s="214"/>
      <c r="S208" s="214"/>
      <c r="T208" s="215"/>
      <c r="AT208" s="216" t="s">
        <v>176</v>
      </c>
      <c r="AU208" s="216" t="s">
        <v>87</v>
      </c>
      <c r="AV208" s="13" t="s">
        <v>87</v>
      </c>
      <c r="AW208" s="13" t="s">
        <v>34</v>
      </c>
      <c r="AX208" s="13" t="s">
        <v>77</v>
      </c>
      <c r="AY208" s="216" t="s">
        <v>146</v>
      </c>
    </row>
    <row r="209" spans="1:65" s="13" customFormat="1">
      <c r="B209" s="206"/>
      <c r="C209" s="207"/>
      <c r="D209" s="199" t="s">
        <v>176</v>
      </c>
      <c r="E209" s="208" t="s">
        <v>1</v>
      </c>
      <c r="F209" s="209" t="s">
        <v>948</v>
      </c>
      <c r="G209" s="207"/>
      <c r="H209" s="210">
        <v>210</v>
      </c>
      <c r="I209" s="211"/>
      <c r="J209" s="207"/>
      <c r="K209" s="207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176</v>
      </c>
      <c r="AU209" s="216" t="s">
        <v>87</v>
      </c>
      <c r="AV209" s="13" t="s">
        <v>87</v>
      </c>
      <c r="AW209" s="13" t="s">
        <v>34</v>
      </c>
      <c r="AX209" s="13" t="s">
        <v>77</v>
      </c>
      <c r="AY209" s="216" t="s">
        <v>146</v>
      </c>
    </row>
    <row r="210" spans="1:65" s="13" customFormat="1">
      <c r="B210" s="206"/>
      <c r="C210" s="207"/>
      <c r="D210" s="199" t="s">
        <v>176</v>
      </c>
      <c r="E210" s="208" t="s">
        <v>1</v>
      </c>
      <c r="F210" s="209" t="s">
        <v>949</v>
      </c>
      <c r="G210" s="207"/>
      <c r="H210" s="210">
        <v>303.8</v>
      </c>
      <c r="I210" s="211"/>
      <c r="J210" s="207"/>
      <c r="K210" s="207"/>
      <c r="L210" s="212"/>
      <c r="M210" s="213"/>
      <c r="N210" s="214"/>
      <c r="O210" s="214"/>
      <c r="P210" s="214"/>
      <c r="Q210" s="214"/>
      <c r="R210" s="214"/>
      <c r="S210" s="214"/>
      <c r="T210" s="215"/>
      <c r="AT210" s="216" t="s">
        <v>176</v>
      </c>
      <c r="AU210" s="216" t="s">
        <v>87</v>
      </c>
      <c r="AV210" s="13" t="s">
        <v>87</v>
      </c>
      <c r="AW210" s="13" t="s">
        <v>34</v>
      </c>
      <c r="AX210" s="13" t="s">
        <v>77</v>
      </c>
      <c r="AY210" s="216" t="s">
        <v>146</v>
      </c>
    </row>
    <row r="211" spans="1:65" s="14" customFormat="1">
      <c r="B211" s="228"/>
      <c r="C211" s="229"/>
      <c r="D211" s="199" t="s">
        <v>176</v>
      </c>
      <c r="E211" s="230" t="s">
        <v>1</v>
      </c>
      <c r="F211" s="231" t="s">
        <v>254</v>
      </c>
      <c r="G211" s="229"/>
      <c r="H211" s="232">
        <v>749</v>
      </c>
      <c r="I211" s="233"/>
      <c r="J211" s="229"/>
      <c r="K211" s="229"/>
      <c r="L211" s="234"/>
      <c r="M211" s="235"/>
      <c r="N211" s="236"/>
      <c r="O211" s="236"/>
      <c r="P211" s="236"/>
      <c r="Q211" s="236"/>
      <c r="R211" s="236"/>
      <c r="S211" s="236"/>
      <c r="T211" s="237"/>
      <c r="AT211" s="238" t="s">
        <v>176</v>
      </c>
      <c r="AU211" s="238" t="s">
        <v>87</v>
      </c>
      <c r="AV211" s="14" t="s">
        <v>145</v>
      </c>
      <c r="AW211" s="14" t="s">
        <v>34</v>
      </c>
      <c r="AX211" s="14" t="s">
        <v>85</v>
      </c>
      <c r="AY211" s="238" t="s">
        <v>146</v>
      </c>
    </row>
    <row r="212" spans="1:65" s="2" customFormat="1" ht="33" customHeight="1">
      <c r="A212" s="34"/>
      <c r="B212" s="35"/>
      <c r="C212" s="185" t="s">
        <v>285</v>
      </c>
      <c r="D212" s="185" t="s">
        <v>147</v>
      </c>
      <c r="E212" s="186" t="s">
        <v>950</v>
      </c>
      <c r="F212" s="187" t="s">
        <v>951</v>
      </c>
      <c r="G212" s="188" t="s">
        <v>181</v>
      </c>
      <c r="H212" s="189">
        <v>67410</v>
      </c>
      <c r="I212" s="190"/>
      <c r="J212" s="191">
        <f>ROUND(I212*H212,2)</f>
        <v>0</v>
      </c>
      <c r="K212" s="192"/>
      <c r="L212" s="39"/>
      <c r="M212" s="193" t="s">
        <v>1</v>
      </c>
      <c r="N212" s="194" t="s">
        <v>42</v>
      </c>
      <c r="O212" s="71"/>
      <c r="P212" s="195">
        <f>O212*H212</f>
        <v>0</v>
      </c>
      <c r="Q212" s="195">
        <v>0</v>
      </c>
      <c r="R212" s="195">
        <f>Q212*H212</f>
        <v>0</v>
      </c>
      <c r="S212" s="195">
        <v>0</v>
      </c>
      <c r="T212" s="196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7" t="s">
        <v>145</v>
      </c>
      <c r="AT212" s="197" t="s">
        <v>147</v>
      </c>
      <c r="AU212" s="197" t="s">
        <v>87</v>
      </c>
      <c r="AY212" s="17" t="s">
        <v>146</v>
      </c>
      <c r="BE212" s="198">
        <f>IF(N212="základní",J212,0)</f>
        <v>0</v>
      </c>
      <c r="BF212" s="198">
        <f>IF(N212="snížená",J212,0)</f>
        <v>0</v>
      </c>
      <c r="BG212" s="198">
        <f>IF(N212="zákl. přenesená",J212,0)</f>
        <v>0</v>
      </c>
      <c r="BH212" s="198">
        <f>IF(N212="sníž. přenesená",J212,0)</f>
        <v>0</v>
      </c>
      <c r="BI212" s="198">
        <f>IF(N212="nulová",J212,0)</f>
        <v>0</v>
      </c>
      <c r="BJ212" s="17" t="s">
        <v>85</v>
      </c>
      <c r="BK212" s="198">
        <f>ROUND(I212*H212,2)</f>
        <v>0</v>
      </c>
      <c r="BL212" s="17" t="s">
        <v>145</v>
      </c>
      <c r="BM212" s="197" t="s">
        <v>952</v>
      </c>
    </row>
    <row r="213" spans="1:65" s="13" customFormat="1">
      <c r="B213" s="206"/>
      <c r="C213" s="207"/>
      <c r="D213" s="199" t="s">
        <v>176</v>
      </c>
      <c r="E213" s="208" t="s">
        <v>1</v>
      </c>
      <c r="F213" s="209" t="s">
        <v>953</v>
      </c>
      <c r="G213" s="207"/>
      <c r="H213" s="210">
        <v>67410</v>
      </c>
      <c r="I213" s="211"/>
      <c r="J213" s="207"/>
      <c r="K213" s="207"/>
      <c r="L213" s="212"/>
      <c r="M213" s="213"/>
      <c r="N213" s="214"/>
      <c r="O213" s="214"/>
      <c r="P213" s="214"/>
      <c r="Q213" s="214"/>
      <c r="R213" s="214"/>
      <c r="S213" s="214"/>
      <c r="T213" s="215"/>
      <c r="AT213" s="216" t="s">
        <v>176</v>
      </c>
      <c r="AU213" s="216" t="s">
        <v>87</v>
      </c>
      <c r="AV213" s="13" t="s">
        <v>87</v>
      </c>
      <c r="AW213" s="13" t="s">
        <v>34</v>
      </c>
      <c r="AX213" s="13" t="s">
        <v>85</v>
      </c>
      <c r="AY213" s="216" t="s">
        <v>146</v>
      </c>
    </row>
    <row r="214" spans="1:65" s="2" customFormat="1" ht="33" customHeight="1">
      <c r="A214" s="34"/>
      <c r="B214" s="35"/>
      <c r="C214" s="185" t="s">
        <v>290</v>
      </c>
      <c r="D214" s="185" t="s">
        <v>147</v>
      </c>
      <c r="E214" s="186" t="s">
        <v>954</v>
      </c>
      <c r="F214" s="187" t="s">
        <v>955</v>
      </c>
      <c r="G214" s="188" t="s">
        <v>181</v>
      </c>
      <c r="H214" s="189">
        <v>749</v>
      </c>
      <c r="I214" s="190"/>
      <c r="J214" s="191">
        <f>ROUND(I214*H214,2)</f>
        <v>0</v>
      </c>
      <c r="K214" s="192"/>
      <c r="L214" s="39"/>
      <c r="M214" s="193" t="s">
        <v>1</v>
      </c>
      <c r="N214" s="194" t="s">
        <v>42</v>
      </c>
      <c r="O214" s="71"/>
      <c r="P214" s="195">
        <f>O214*H214</f>
        <v>0</v>
      </c>
      <c r="Q214" s="195">
        <v>0</v>
      </c>
      <c r="R214" s="195">
        <f>Q214*H214</f>
        <v>0</v>
      </c>
      <c r="S214" s="195">
        <v>0</v>
      </c>
      <c r="T214" s="196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7" t="s">
        <v>145</v>
      </c>
      <c r="AT214" s="197" t="s">
        <v>147</v>
      </c>
      <c r="AU214" s="197" t="s">
        <v>87</v>
      </c>
      <c r="AY214" s="17" t="s">
        <v>146</v>
      </c>
      <c r="BE214" s="198">
        <f>IF(N214="základní",J214,0)</f>
        <v>0</v>
      </c>
      <c r="BF214" s="198">
        <f>IF(N214="snížená",J214,0)</f>
        <v>0</v>
      </c>
      <c r="BG214" s="198">
        <f>IF(N214="zákl. přenesená",J214,0)</f>
        <v>0</v>
      </c>
      <c r="BH214" s="198">
        <f>IF(N214="sníž. přenesená",J214,0)</f>
        <v>0</v>
      </c>
      <c r="BI214" s="198">
        <f>IF(N214="nulová",J214,0)</f>
        <v>0</v>
      </c>
      <c r="BJ214" s="17" t="s">
        <v>85</v>
      </c>
      <c r="BK214" s="198">
        <f>ROUND(I214*H214,2)</f>
        <v>0</v>
      </c>
      <c r="BL214" s="17" t="s">
        <v>145</v>
      </c>
      <c r="BM214" s="197" t="s">
        <v>956</v>
      </c>
    </row>
    <row r="215" spans="1:65" s="2" customFormat="1" ht="16.5" customHeight="1">
      <c r="A215" s="34"/>
      <c r="B215" s="35"/>
      <c r="C215" s="185" t="s">
        <v>297</v>
      </c>
      <c r="D215" s="185" t="s">
        <v>147</v>
      </c>
      <c r="E215" s="186" t="s">
        <v>957</v>
      </c>
      <c r="F215" s="187" t="s">
        <v>958</v>
      </c>
      <c r="G215" s="188" t="s">
        <v>181</v>
      </c>
      <c r="H215" s="189">
        <v>749</v>
      </c>
      <c r="I215" s="190"/>
      <c r="J215" s="191">
        <f>ROUND(I215*H215,2)</f>
        <v>0</v>
      </c>
      <c r="K215" s="192"/>
      <c r="L215" s="39"/>
      <c r="M215" s="193" t="s">
        <v>1</v>
      </c>
      <c r="N215" s="194" t="s">
        <v>42</v>
      </c>
      <c r="O215" s="71"/>
      <c r="P215" s="195">
        <f>O215*H215</f>
        <v>0</v>
      </c>
      <c r="Q215" s="195">
        <v>0</v>
      </c>
      <c r="R215" s="195">
        <f>Q215*H215</f>
        <v>0</v>
      </c>
      <c r="S215" s="195">
        <v>0</v>
      </c>
      <c r="T215" s="196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7" t="s">
        <v>145</v>
      </c>
      <c r="AT215" s="197" t="s">
        <v>147</v>
      </c>
      <c r="AU215" s="197" t="s">
        <v>87</v>
      </c>
      <c r="AY215" s="17" t="s">
        <v>146</v>
      </c>
      <c r="BE215" s="198">
        <f>IF(N215="základní",J215,0)</f>
        <v>0</v>
      </c>
      <c r="BF215" s="198">
        <f>IF(N215="snížená",J215,0)</f>
        <v>0</v>
      </c>
      <c r="BG215" s="198">
        <f>IF(N215="zákl. přenesená",J215,0)</f>
        <v>0</v>
      </c>
      <c r="BH215" s="198">
        <f>IF(N215="sníž. přenesená",J215,0)</f>
        <v>0</v>
      </c>
      <c r="BI215" s="198">
        <f>IF(N215="nulová",J215,0)</f>
        <v>0</v>
      </c>
      <c r="BJ215" s="17" t="s">
        <v>85</v>
      </c>
      <c r="BK215" s="198">
        <f>ROUND(I215*H215,2)</f>
        <v>0</v>
      </c>
      <c r="BL215" s="17" t="s">
        <v>145</v>
      </c>
      <c r="BM215" s="197" t="s">
        <v>959</v>
      </c>
    </row>
    <row r="216" spans="1:65" s="2" customFormat="1" ht="21.75" customHeight="1">
      <c r="A216" s="34"/>
      <c r="B216" s="35"/>
      <c r="C216" s="185" t="s">
        <v>301</v>
      </c>
      <c r="D216" s="185" t="s">
        <v>147</v>
      </c>
      <c r="E216" s="186" t="s">
        <v>960</v>
      </c>
      <c r="F216" s="187" t="s">
        <v>961</v>
      </c>
      <c r="G216" s="188" t="s">
        <v>181</v>
      </c>
      <c r="H216" s="189">
        <v>67410</v>
      </c>
      <c r="I216" s="190"/>
      <c r="J216" s="191">
        <f>ROUND(I216*H216,2)</f>
        <v>0</v>
      </c>
      <c r="K216" s="192"/>
      <c r="L216" s="39"/>
      <c r="M216" s="193" t="s">
        <v>1</v>
      </c>
      <c r="N216" s="194" t="s">
        <v>42</v>
      </c>
      <c r="O216" s="71"/>
      <c r="P216" s="195">
        <f>O216*H216</f>
        <v>0</v>
      </c>
      <c r="Q216" s="195">
        <v>0</v>
      </c>
      <c r="R216" s="195">
        <f>Q216*H216</f>
        <v>0</v>
      </c>
      <c r="S216" s="195">
        <v>0</v>
      </c>
      <c r="T216" s="196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7" t="s">
        <v>145</v>
      </c>
      <c r="AT216" s="197" t="s">
        <v>147</v>
      </c>
      <c r="AU216" s="197" t="s">
        <v>87</v>
      </c>
      <c r="AY216" s="17" t="s">
        <v>146</v>
      </c>
      <c r="BE216" s="198">
        <f>IF(N216="základní",J216,0)</f>
        <v>0</v>
      </c>
      <c r="BF216" s="198">
        <f>IF(N216="snížená",J216,0)</f>
        <v>0</v>
      </c>
      <c r="BG216" s="198">
        <f>IF(N216="zákl. přenesená",J216,0)</f>
        <v>0</v>
      </c>
      <c r="BH216" s="198">
        <f>IF(N216="sníž. přenesená",J216,0)</f>
        <v>0</v>
      </c>
      <c r="BI216" s="198">
        <f>IF(N216="nulová",J216,0)</f>
        <v>0</v>
      </c>
      <c r="BJ216" s="17" t="s">
        <v>85</v>
      </c>
      <c r="BK216" s="198">
        <f>ROUND(I216*H216,2)</f>
        <v>0</v>
      </c>
      <c r="BL216" s="17" t="s">
        <v>145</v>
      </c>
      <c r="BM216" s="197" t="s">
        <v>962</v>
      </c>
    </row>
    <row r="217" spans="1:65" s="13" customFormat="1">
      <c r="B217" s="206"/>
      <c r="C217" s="207"/>
      <c r="D217" s="199" t="s">
        <v>176</v>
      </c>
      <c r="E217" s="208" t="s">
        <v>1</v>
      </c>
      <c r="F217" s="209" t="s">
        <v>953</v>
      </c>
      <c r="G217" s="207"/>
      <c r="H217" s="210">
        <v>67410</v>
      </c>
      <c r="I217" s="211"/>
      <c r="J217" s="207"/>
      <c r="K217" s="207"/>
      <c r="L217" s="212"/>
      <c r="M217" s="213"/>
      <c r="N217" s="214"/>
      <c r="O217" s="214"/>
      <c r="P217" s="214"/>
      <c r="Q217" s="214"/>
      <c r="R217" s="214"/>
      <c r="S217" s="214"/>
      <c r="T217" s="215"/>
      <c r="AT217" s="216" t="s">
        <v>176</v>
      </c>
      <c r="AU217" s="216" t="s">
        <v>87</v>
      </c>
      <c r="AV217" s="13" t="s">
        <v>87</v>
      </c>
      <c r="AW217" s="13" t="s">
        <v>34</v>
      </c>
      <c r="AX217" s="13" t="s">
        <v>85</v>
      </c>
      <c r="AY217" s="216" t="s">
        <v>146</v>
      </c>
    </row>
    <row r="218" spans="1:65" s="2" customFormat="1" ht="21.75" customHeight="1">
      <c r="A218" s="34"/>
      <c r="B218" s="35"/>
      <c r="C218" s="185" t="s">
        <v>310</v>
      </c>
      <c r="D218" s="185" t="s">
        <v>147</v>
      </c>
      <c r="E218" s="186" t="s">
        <v>963</v>
      </c>
      <c r="F218" s="187" t="s">
        <v>964</v>
      </c>
      <c r="G218" s="188" t="s">
        <v>181</v>
      </c>
      <c r="H218" s="189">
        <v>749</v>
      </c>
      <c r="I218" s="190"/>
      <c r="J218" s="191">
        <f>ROUND(I218*H218,2)</f>
        <v>0</v>
      </c>
      <c r="K218" s="192"/>
      <c r="L218" s="39"/>
      <c r="M218" s="193" t="s">
        <v>1</v>
      </c>
      <c r="N218" s="194" t="s">
        <v>42</v>
      </c>
      <c r="O218" s="71"/>
      <c r="P218" s="195">
        <f>O218*H218</f>
        <v>0</v>
      </c>
      <c r="Q218" s="195">
        <v>0</v>
      </c>
      <c r="R218" s="195">
        <f>Q218*H218</f>
        <v>0</v>
      </c>
      <c r="S218" s="195">
        <v>0</v>
      </c>
      <c r="T218" s="196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7" t="s">
        <v>145</v>
      </c>
      <c r="AT218" s="197" t="s">
        <v>147</v>
      </c>
      <c r="AU218" s="197" t="s">
        <v>87</v>
      </c>
      <c r="AY218" s="17" t="s">
        <v>146</v>
      </c>
      <c r="BE218" s="198">
        <f>IF(N218="základní",J218,0)</f>
        <v>0</v>
      </c>
      <c r="BF218" s="198">
        <f>IF(N218="snížená",J218,0)</f>
        <v>0</v>
      </c>
      <c r="BG218" s="198">
        <f>IF(N218="zákl. přenesená",J218,0)</f>
        <v>0</v>
      </c>
      <c r="BH218" s="198">
        <f>IF(N218="sníž. přenesená",J218,0)</f>
        <v>0</v>
      </c>
      <c r="BI218" s="198">
        <f>IF(N218="nulová",J218,0)</f>
        <v>0</v>
      </c>
      <c r="BJ218" s="17" t="s">
        <v>85</v>
      </c>
      <c r="BK218" s="198">
        <f>ROUND(I218*H218,2)</f>
        <v>0</v>
      </c>
      <c r="BL218" s="17" t="s">
        <v>145</v>
      </c>
      <c r="BM218" s="197" t="s">
        <v>965</v>
      </c>
    </row>
    <row r="219" spans="1:65" s="2" customFormat="1" ht="21.75" customHeight="1">
      <c r="A219" s="34"/>
      <c r="B219" s="35"/>
      <c r="C219" s="185" t="s">
        <v>314</v>
      </c>
      <c r="D219" s="185" t="s">
        <v>147</v>
      </c>
      <c r="E219" s="186" t="s">
        <v>966</v>
      </c>
      <c r="F219" s="187" t="s">
        <v>967</v>
      </c>
      <c r="G219" s="188" t="s">
        <v>181</v>
      </c>
      <c r="H219" s="189">
        <v>166.22</v>
      </c>
      <c r="I219" s="190"/>
      <c r="J219" s="191">
        <f>ROUND(I219*H219,2)</f>
        <v>0</v>
      </c>
      <c r="K219" s="192"/>
      <c r="L219" s="39"/>
      <c r="M219" s="193" t="s">
        <v>1</v>
      </c>
      <c r="N219" s="194" t="s">
        <v>42</v>
      </c>
      <c r="O219" s="71"/>
      <c r="P219" s="195">
        <f>O219*H219</f>
        <v>0</v>
      </c>
      <c r="Q219" s="195">
        <v>2.0000000000000002E-5</v>
      </c>
      <c r="R219" s="195">
        <f>Q219*H219</f>
        <v>3.3244000000000004E-3</v>
      </c>
      <c r="S219" s="195">
        <v>0</v>
      </c>
      <c r="T219" s="196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7" t="s">
        <v>145</v>
      </c>
      <c r="AT219" s="197" t="s">
        <v>147</v>
      </c>
      <c r="AU219" s="197" t="s">
        <v>87</v>
      </c>
      <c r="AY219" s="17" t="s">
        <v>146</v>
      </c>
      <c r="BE219" s="198">
        <f>IF(N219="základní",J219,0)</f>
        <v>0</v>
      </c>
      <c r="BF219" s="198">
        <f>IF(N219="snížená",J219,0)</f>
        <v>0</v>
      </c>
      <c r="BG219" s="198">
        <f>IF(N219="zákl. přenesená",J219,0)</f>
        <v>0</v>
      </c>
      <c r="BH219" s="198">
        <f>IF(N219="sníž. přenesená",J219,0)</f>
        <v>0</v>
      </c>
      <c r="BI219" s="198">
        <f>IF(N219="nulová",J219,0)</f>
        <v>0</v>
      </c>
      <c r="BJ219" s="17" t="s">
        <v>85</v>
      </c>
      <c r="BK219" s="198">
        <f>ROUND(I219*H219,2)</f>
        <v>0</v>
      </c>
      <c r="BL219" s="17" t="s">
        <v>145</v>
      </c>
      <c r="BM219" s="197" t="s">
        <v>968</v>
      </c>
    </row>
    <row r="220" spans="1:65" s="13" customFormat="1">
      <c r="B220" s="206"/>
      <c r="C220" s="207"/>
      <c r="D220" s="199" t="s">
        <v>176</v>
      </c>
      <c r="E220" s="208" t="s">
        <v>1</v>
      </c>
      <c r="F220" s="209" t="s">
        <v>867</v>
      </c>
      <c r="G220" s="207"/>
      <c r="H220" s="210">
        <v>6.18</v>
      </c>
      <c r="I220" s="211"/>
      <c r="J220" s="207"/>
      <c r="K220" s="207"/>
      <c r="L220" s="212"/>
      <c r="M220" s="213"/>
      <c r="N220" s="214"/>
      <c r="O220" s="214"/>
      <c r="P220" s="214"/>
      <c r="Q220" s="214"/>
      <c r="R220" s="214"/>
      <c r="S220" s="214"/>
      <c r="T220" s="215"/>
      <c r="AT220" s="216" t="s">
        <v>176</v>
      </c>
      <c r="AU220" s="216" t="s">
        <v>87</v>
      </c>
      <c r="AV220" s="13" t="s">
        <v>87</v>
      </c>
      <c r="AW220" s="13" t="s">
        <v>34</v>
      </c>
      <c r="AX220" s="13" t="s">
        <v>77</v>
      </c>
      <c r="AY220" s="216" t="s">
        <v>146</v>
      </c>
    </row>
    <row r="221" spans="1:65" s="13" customFormat="1">
      <c r="B221" s="206"/>
      <c r="C221" s="207"/>
      <c r="D221" s="199" t="s">
        <v>176</v>
      </c>
      <c r="E221" s="208" t="s">
        <v>1</v>
      </c>
      <c r="F221" s="209" t="s">
        <v>868</v>
      </c>
      <c r="G221" s="207"/>
      <c r="H221" s="210">
        <v>33.700000000000003</v>
      </c>
      <c r="I221" s="211"/>
      <c r="J221" s="207"/>
      <c r="K221" s="207"/>
      <c r="L221" s="212"/>
      <c r="M221" s="213"/>
      <c r="N221" s="214"/>
      <c r="O221" s="214"/>
      <c r="P221" s="214"/>
      <c r="Q221" s="214"/>
      <c r="R221" s="214"/>
      <c r="S221" s="214"/>
      <c r="T221" s="215"/>
      <c r="AT221" s="216" t="s">
        <v>176</v>
      </c>
      <c r="AU221" s="216" t="s">
        <v>87</v>
      </c>
      <c r="AV221" s="13" t="s">
        <v>87</v>
      </c>
      <c r="AW221" s="13" t="s">
        <v>34</v>
      </c>
      <c r="AX221" s="13" t="s">
        <v>77</v>
      </c>
      <c r="AY221" s="216" t="s">
        <v>146</v>
      </c>
    </row>
    <row r="222" spans="1:65" s="13" customFormat="1">
      <c r="B222" s="206"/>
      <c r="C222" s="207"/>
      <c r="D222" s="199" t="s">
        <v>176</v>
      </c>
      <c r="E222" s="208" t="s">
        <v>1</v>
      </c>
      <c r="F222" s="209" t="s">
        <v>869</v>
      </c>
      <c r="G222" s="207"/>
      <c r="H222" s="210">
        <v>8.16</v>
      </c>
      <c r="I222" s="211"/>
      <c r="J222" s="207"/>
      <c r="K222" s="207"/>
      <c r="L222" s="212"/>
      <c r="M222" s="213"/>
      <c r="N222" s="214"/>
      <c r="O222" s="214"/>
      <c r="P222" s="214"/>
      <c r="Q222" s="214"/>
      <c r="R222" s="214"/>
      <c r="S222" s="214"/>
      <c r="T222" s="215"/>
      <c r="AT222" s="216" t="s">
        <v>176</v>
      </c>
      <c r="AU222" s="216" t="s">
        <v>87</v>
      </c>
      <c r="AV222" s="13" t="s">
        <v>87</v>
      </c>
      <c r="AW222" s="13" t="s">
        <v>34</v>
      </c>
      <c r="AX222" s="13" t="s">
        <v>77</v>
      </c>
      <c r="AY222" s="216" t="s">
        <v>146</v>
      </c>
    </row>
    <row r="223" spans="1:65" s="13" customFormat="1">
      <c r="B223" s="206"/>
      <c r="C223" s="207"/>
      <c r="D223" s="199" t="s">
        <v>176</v>
      </c>
      <c r="E223" s="208" t="s">
        <v>1</v>
      </c>
      <c r="F223" s="209" t="s">
        <v>870</v>
      </c>
      <c r="G223" s="207"/>
      <c r="H223" s="210">
        <v>48.38</v>
      </c>
      <c r="I223" s="211"/>
      <c r="J223" s="207"/>
      <c r="K223" s="207"/>
      <c r="L223" s="212"/>
      <c r="M223" s="213"/>
      <c r="N223" s="214"/>
      <c r="O223" s="214"/>
      <c r="P223" s="214"/>
      <c r="Q223" s="214"/>
      <c r="R223" s="214"/>
      <c r="S223" s="214"/>
      <c r="T223" s="215"/>
      <c r="AT223" s="216" t="s">
        <v>176</v>
      </c>
      <c r="AU223" s="216" t="s">
        <v>87</v>
      </c>
      <c r="AV223" s="13" t="s">
        <v>87</v>
      </c>
      <c r="AW223" s="13" t="s">
        <v>34</v>
      </c>
      <c r="AX223" s="13" t="s">
        <v>77</v>
      </c>
      <c r="AY223" s="216" t="s">
        <v>146</v>
      </c>
    </row>
    <row r="224" spans="1:65" s="13" customFormat="1">
      <c r="B224" s="206"/>
      <c r="C224" s="207"/>
      <c r="D224" s="199" t="s">
        <v>176</v>
      </c>
      <c r="E224" s="208" t="s">
        <v>1</v>
      </c>
      <c r="F224" s="209" t="s">
        <v>871</v>
      </c>
      <c r="G224" s="207"/>
      <c r="H224" s="210">
        <v>1.2</v>
      </c>
      <c r="I224" s="211"/>
      <c r="J224" s="207"/>
      <c r="K224" s="207"/>
      <c r="L224" s="212"/>
      <c r="M224" s="213"/>
      <c r="N224" s="214"/>
      <c r="O224" s="214"/>
      <c r="P224" s="214"/>
      <c r="Q224" s="214"/>
      <c r="R224" s="214"/>
      <c r="S224" s="214"/>
      <c r="T224" s="215"/>
      <c r="AT224" s="216" t="s">
        <v>176</v>
      </c>
      <c r="AU224" s="216" t="s">
        <v>87</v>
      </c>
      <c r="AV224" s="13" t="s">
        <v>87</v>
      </c>
      <c r="AW224" s="13" t="s">
        <v>34</v>
      </c>
      <c r="AX224" s="13" t="s">
        <v>77</v>
      </c>
      <c r="AY224" s="216" t="s">
        <v>146</v>
      </c>
    </row>
    <row r="225" spans="1:65" s="13" customFormat="1">
      <c r="B225" s="206"/>
      <c r="C225" s="207"/>
      <c r="D225" s="199" t="s">
        <v>176</v>
      </c>
      <c r="E225" s="208" t="s">
        <v>1</v>
      </c>
      <c r="F225" s="209" t="s">
        <v>872</v>
      </c>
      <c r="G225" s="207"/>
      <c r="H225" s="210">
        <v>68.599999999999994</v>
      </c>
      <c r="I225" s="211"/>
      <c r="J225" s="207"/>
      <c r="K225" s="207"/>
      <c r="L225" s="212"/>
      <c r="M225" s="213"/>
      <c r="N225" s="214"/>
      <c r="O225" s="214"/>
      <c r="P225" s="214"/>
      <c r="Q225" s="214"/>
      <c r="R225" s="214"/>
      <c r="S225" s="214"/>
      <c r="T225" s="215"/>
      <c r="AT225" s="216" t="s">
        <v>176</v>
      </c>
      <c r="AU225" s="216" t="s">
        <v>87</v>
      </c>
      <c r="AV225" s="13" t="s">
        <v>87</v>
      </c>
      <c r="AW225" s="13" t="s">
        <v>34</v>
      </c>
      <c r="AX225" s="13" t="s">
        <v>77</v>
      </c>
      <c r="AY225" s="216" t="s">
        <v>146</v>
      </c>
    </row>
    <row r="226" spans="1:65" s="14" customFormat="1">
      <c r="B226" s="228"/>
      <c r="C226" s="229"/>
      <c r="D226" s="199" t="s">
        <v>176</v>
      </c>
      <c r="E226" s="230" t="s">
        <v>1</v>
      </c>
      <c r="F226" s="231" t="s">
        <v>254</v>
      </c>
      <c r="G226" s="229"/>
      <c r="H226" s="232">
        <v>166.22</v>
      </c>
      <c r="I226" s="233"/>
      <c r="J226" s="229"/>
      <c r="K226" s="229"/>
      <c r="L226" s="234"/>
      <c r="M226" s="235"/>
      <c r="N226" s="236"/>
      <c r="O226" s="236"/>
      <c r="P226" s="236"/>
      <c r="Q226" s="236"/>
      <c r="R226" s="236"/>
      <c r="S226" s="236"/>
      <c r="T226" s="237"/>
      <c r="AT226" s="238" t="s">
        <v>176</v>
      </c>
      <c r="AU226" s="238" t="s">
        <v>87</v>
      </c>
      <c r="AV226" s="14" t="s">
        <v>145</v>
      </c>
      <c r="AW226" s="14" t="s">
        <v>34</v>
      </c>
      <c r="AX226" s="14" t="s">
        <v>85</v>
      </c>
      <c r="AY226" s="238" t="s">
        <v>146</v>
      </c>
    </row>
    <row r="227" spans="1:65" s="2" customFormat="1" ht="21.75" customHeight="1">
      <c r="A227" s="34"/>
      <c r="B227" s="35"/>
      <c r="C227" s="185" t="s">
        <v>317</v>
      </c>
      <c r="D227" s="185" t="s">
        <v>147</v>
      </c>
      <c r="E227" s="186" t="s">
        <v>969</v>
      </c>
      <c r="F227" s="187" t="s">
        <v>970</v>
      </c>
      <c r="G227" s="188" t="s">
        <v>181</v>
      </c>
      <c r="H227" s="189">
        <v>2.6</v>
      </c>
      <c r="I227" s="190"/>
      <c r="J227" s="191">
        <f>ROUND(I227*H227,2)</f>
        <v>0</v>
      </c>
      <c r="K227" s="192"/>
      <c r="L227" s="39"/>
      <c r="M227" s="193" t="s">
        <v>1</v>
      </c>
      <c r="N227" s="194" t="s">
        <v>42</v>
      </c>
      <c r="O227" s="71"/>
      <c r="P227" s="195">
        <f>O227*H227</f>
        <v>0</v>
      </c>
      <c r="Q227" s="195">
        <v>0</v>
      </c>
      <c r="R227" s="195">
        <f>Q227*H227</f>
        <v>0</v>
      </c>
      <c r="S227" s="195">
        <v>8.2000000000000003E-2</v>
      </c>
      <c r="T227" s="196">
        <f>S227*H227</f>
        <v>0.21320000000000003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7" t="s">
        <v>145</v>
      </c>
      <c r="AT227" s="197" t="s">
        <v>147</v>
      </c>
      <c r="AU227" s="197" t="s">
        <v>87</v>
      </c>
      <c r="AY227" s="17" t="s">
        <v>146</v>
      </c>
      <c r="BE227" s="198">
        <f>IF(N227="základní",J227,0)</f>
        <v>0</v>
      </c>
      <c r="BF227" s="198">
        <f>IF(N227="snížená",J227,0)</f>
        <v>0</v>
      </c>
      <c r="BG227" s="198">
        <f>IF(N227="zákl. přenesená",J227,0)</f>
        <v>0</v>
      </c>
      <c r="BH227" s="198">
        <f>IF(N227="sníž. přenesená",J227,0)</f>
        <v>0</v>
      </c>
      <c r="BI227" s="198">
        <f>IF(N227="nulová",J227,0)</f>
        <v>0</v>
      </c>
      <c r="BJ227" s="17" t="s">
        <v>85</v>
      </c>
      <c r="BK227" s="198">
        <f>ROUND(I227*H227,2)</f>
        <v>0</v>
      </c>
      <c r="BL227" s="17" t="s">
        <v>145</v>
      </c>
      <c r="BM227" s="197" t="s">
        <v>971</v>
      </c>
    </row>
    <row r="228" spans="1:65" s="13" customFormat="1">
      <c r="B228" s="206"/>
      <c r="C228" s="207"/>
      <c r="D228" s="199" t="s">
        <v>176</v>
      </c>
      <c r="E228" s="208" t="s">
        <v>1</v>
      </c>
      <c r="F228" s="209" t="s">
        <v>972</v>
      </c>
      <c r="G228" s="207"/>
      <c r="H228" s="210">
        <v>2.6</v>
      </c>
      <c r="I228" s="211"/>
      <c r="J228" s="207"/>
      <c r="K228" s="207"/>
      <c r="L228" s="212"/>
      <c r="M228" s="213"/>
      <c r="N228" s="214"/>
      <c r="O228" s="214"/>
      <c r="P228" s="214"/>
      <c r="Q228" s="214"/>
      <c r="R228" s="214"/>
      <c r="S228" s="214"/>
      <c r="T228" s="215"/>
      <c r="AT228" s="216" t="s">
        <v>176</v>
      </c>
      <c r="AU228" s="216" t="s">
        <v>87</v>
      </c>
      <c r="AV228" s="13" t="s">
        <v>87</v>
      </c>
      <c r="AW228" s="13" t="s">
        <v>34</v>
      </c>
      <c r="AX228" s="13" t="s">
        <v>85</v>
      </c>
      <c r="AY228" s="216" t="s">
        <v>146</v>
      </c>
    </row>
    <row r="229" spans="1:65" s="2" customFormat="1" ht="21.75" customHeight="1">
      <c r="A229" s="34"/>
      <c r="B229" s="35"/>
      <c r="C229" s="185" t="s">
        <v>238</v>
      </c>
      <c r="D229" s="185" t="s">
        <v>147</v>
      </c>
      <c r="E229" s="186" t="s">
        <v>973</v>
      </c>
      <c r="F229" s="187" t="s">
        <v>974</v>
      </c>
      <c r="G229" s="188" t="s">
        <v>181</v>
      </c>
      <c r="H229" s="189">
        <v>54.72</v>
      </c>
      <c r="I229" s="190"/>
      <c r="J229" s="191">
        <f>ROUND(I229*H229,2)</f>
        <v>0</v>
      </c>
      <c r="K229" s="192"/>
      <c r="L229" s="39"/>
      <c r="M229" s="193" t="s">
        <v>1</v>
      </c>
      <c r="N229" s="194" t="s">
        <v>42</v>
      </c>
      <c r="O229" s="71"/>
      <c r="P229" s="195">
        <f>O229*H229</f>
        <v>0</v>
      </c>
      <c r="Q229" s="195">
        <v>0</v>
      </c>
      <c r="R229" s="195">
        <f>Q229*H229</f>
        <v>0</v>
      </c>
      <c r="S229" s="195">
        <v>5.3999999999999999E-2</v>
      </c>
      <c r="T229" s="196">
        <f>S229*H229</f>
        <v>2.9548799999999997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7" t="s">
        <v>145</v>
      </c>
      <c r="AT229" s="197" t="s">
        <v>147</v>
      </c>
      <c r="AU229" s="197" t="s">
        <v>87</v>
      </c>
      <c r="AY229" s="17" t="s">
        <v>146</v>
      </c>
      <c r="BE229" s="198">
        <f>IF(N229="základní",J229,0)</f>
        <v>0</v>
      </c>
      <c r="BF229" s="198">
        <f>IF(N229="snížená",J229,0)</f>
        <v>0</v>
      </c>
      <c r="BG229" s="198">
        <f>IF(N229="zákl. přenesená",J229,0)</f>
        <v>0</v>
      </c>
      <c r="BH229" s="198">
        <f>IF(N229="sníž. přenesená",J229,0)</f>
        <v>0</v>
      </c>
      <c r="BI229" s="198">
        <f>IF(N229="nulová",J229,0)</f>
        <v>0</v>
      </c>
      <c r="BJ229" s="17" t="s">
        <v>85</v>
      </c>
      <c r="BK229" s="198">
        <f>ROUND(I229*H229,2)</f>
        <v>0</v>
      </c>
      <c r="BL229" s="17" t="s">
        <v>145</v>
      </c>
      <c r="BM229" s="197" t="s">
        <v>975</v>
      </c>
    </row>
    <row r="230" spans="1:65" s="13" customFormat="1">
      <c r="B230" s="206"/>
      <c r="C230" s="207"/>
      <c r="D230" s="199" t="s">
        <v>176</v>
      </c>
      <c r="E230" s="208" t="s">
        <v>1</v>
      </c>
      <c r="F230" s="209" t="s">
        <v>976</v>
      </c>
      <c r="G230" s="207"/>
      <c r="H230" s="210">
        <v>7.16</v>
      </c>
      <c r="I230" s="211"/>
      <c r="J230" s="207"/>
      <c r="K230" s="207"/>
      <c r="L230" s="212"/>
      <c r="M230" s="213"/>
      <c r="N230" s="214"/>
      <c r="O230" s="214"/>
      <c r="P230" s="214"/>
      <c r="Q230" s="214"/>
      <c r="R230" s="214"/>
      <c r="S230" s="214"/>
      <c r="T230" s="215"/>
      <c r="AT230" s="216" t="s">
        <v>176</v>
      </c>
      <c r="AU230" s="216" t="s">
        <v>87</v>
      </c>
      <c r="AV230" s="13" t="s">
        <v>87</v>
      </c>
      <c r="AW230" s="13" t="s">
        <v>34</v>
      </c>
      <c r="AX230" s="13" t="s">
        <v>77</v>
      </c>
      <c r="AY230" s="216" t="s">
        <v>146</v>
      </c>
    </row>
    <row r="231" spans="1:65" s="13" customFormat="1">
      <c r="B231" s="206"/>
      <c r="C231" s="207"/>
      <c r="D231" s="199" t="s">
        <v>176</v>
      </c>
      <c r="E231" s="208" t="s">
        <v>1</v>
      </c>
      <c r="F231" s="209" t="s">
        <v>977</v>
      </c>
      <c r="G231" s="207"/>
      <c r="H231" s="210">
        <v>27.1</v>
      </c>
      <c r="I231" s="211"/>
      <c r="J231" s="207"/>
      <c r="K231" s="207"/>
      <c r="L231" s="212"/>
      <c r="M231" s="213"/>
      <c r="N231" s="214"/>
      <c r="O231" s="214"/>
      <c r="P231" s="214"/>
      <c r="Q231" s="214"/>
      <c r="R231" s="214"/>
      <c r="S231" s="214"/>
      <c r="T231" s="215"/>
      <c r="AT231" s="216" t="s">
        <v>176</v>
      </c>
      <c r="AU231" s="216" t="s">
        <v>87</v>
      </c>
      <c r="AV231" s="13" t="s">
        <v>87</v>
      </c>
      <c r="AW231" s="13" t="s">
        <v>34</v>
      </c>
      <c r="AX231" s="13" t="s">
        <v>77</v>
      </c>
      <c r="AY231" s="216" t="s">
        <v>146</v>
      </c>
    </row>
    <row r="232" spans="1:65" s="13" customFormat="1">
      <c r="B232" s="206"/>
      <c r="C232" s="207"/>
      <c r="D232" s="199" t="s">
        <v>176</v>
      </c>
      <c r="E232" s="208" t="s">
        <v>1</v>
      </c>
      <c r="F232" s="209" t="s">
        <v>978</v>
      </c>
      <c r="G232" s="207"/>
      <c r="H232" s="210">
        <v>8.16</v>
      </c>
      <c r="I232" s="211"/>
      <c r="J232" s="207"/>
      <c r="K232" s="207"/>
      <c r="L232" s="212"/>
      <c r="M232" s="213"/>
      <c r="N232" s="214"/>
      <c r="O232" s="214"/>
      <c r="P232" s="214"/>
      <c r="Q232" s="214"/>
      <c r="R232" s="214"/>
      <c r="S232" s="214"/>
      <c r="T232" s="215"/>
      <c r="AT232" s="216" t="s">
        <v>176</v>
      </c>
      <c r="AU232" s="216" t="s">
        <v>87</v>
      </c>
      <c r="AV232" s="13" t="s">
        <v>87</v>
      </c>
      <c r="AW232" s="13" t="s">
        <v>34</v>
      </c>
      <c r="AX232" s="13" t="s">
        <v>77</v>
      </c>
      <c r="AY232" s="216" t="s">
        <v>146</v>
      </c>
    </row>
    <row r="233" spans="1:65" s="13" customFormat="1">
      <c r="B233" s="206"/>
      <c r="C233" s="207"/>
      <c r="D233" s="199" t="s">
        <v>176</v>
      </c>
      <c r="E233" s="208" t="s">
        <v>1</v>
      </c>
      <c r="F233" s="209" t="s">
        <v>979</v>
      </c>
      <c r="G233" s="207"/>
      <c r="H233" s="210">
        <v>12.3</v>
      </c>
      <c r="I233" s="211"/>
      <c r="J233" s="207"/>
      <c r="K233" s="207"/>
      <c r="L233" s="212"/>
      <c r="M233" s="213"/>
      <c r="N233" s="214"/>
      <c r="O233" s="214"/>
      <c r="P233" s="214"/>
      <c r="Q233" s="214"/>
      <c r="R233" s="214"/>
      <c r="S233" s="214"/>
      <c r="T233" s="215"/>
      <c r="AT233" s="216" t="s">
        <v>176</v>
      </c>
      <c r="AU233" s="216" t="s">
        <v>87</v>
      </c>
      <c r="AV233" s="13" t="s">
        <v>87</v>
      </c>
      <c r="AW233" s="13" t="s">
        <v>34</v>
      </c>
      <c r="AX233" s="13" t="s">
        <v>77</v>
      </c>
      <c r="AY233" s="216" t="s">
        <v>146</v>
      </c>
    </row>
    <row r="234" spans="1:65" s="14" customFormat="1">
      <c r="B234" s="228"/>
      <c r="C234" s="229"/>
      <c r="D234" s="199" t="s">
        <v>176</v>
      </c>
      <c r="E234" s="230" t="s">
        <v>1</v>
      </c>
      <c r="F234" s="231" t="s">
        <v>254</v>
      </c>
      <c r="G234" s="229"/>
      <c r="H234" s="232">
        <v>54.72</v>
      </c>
      <c r="I234" s="233"/>
      <c r="J234" s="229"/>
      <c r="K234" s="229"/>
      <c r="L234" s="234"/>
      <c r="M234" s="235"/>
      <c r="N234" s="236"/>
      <c r="O234" s="236"/>
      <c r="P234" s="236"/>
      <c r="Q234" s="236"/>
      <c r="R234" s="236"/>
      <c r="S234" s="236"/>
      <c r="T234" s="237"/>
      <c r="AT234" s="238" t="s">
        <v>176</v>
      </c>
      <c r="AU234" s="238" t="s">
        <v>87</v>
      </c>
      <c r="AV234" s="14" t="s">
        <v>145</v>
      </c>
      <c r="AW234" s="14" t="s">
        <v>34</v>
      </c>
      <c r="AX234" s="14" t="s">
        <v>85</v>
      </c>
      <c r="AY234" s="238" t="s">
        <v>146</v>
      </c>
    </row>
    <row r="235" spans="1:65" s="2" customFormat="1" ht="21.75" customHeight="1">
      <c r="A235" s="34"/>
      <c r="B235" s="35"/>
      <c r="C235" s="185" t="s">
        <v>328</v>
      </c>
      <c r="D235" s="185" t="s">
        <v>147</v>
      </c>
      <c r="E235" s="186" t="s">
        <v>980</v>
      </c>
      <c r="F235" s="187" t="s">
        <v>981</v>
      </c>
      <c r="G235" s="188" t="s">
        <v>181</v>
      </c>
      <c r="H235" s="189">
        <v>29.85</v>
      </c>
      <c r="I235" s="190"/>
      <c r="J235" s="191">
        <f>ROUND(I235*H235,2)</f>
        <v>0</v>
      </c>
      <c r="K235" s="192"/>
      <c r="L235" s="39"/>
      <c r="M235" s="193" t="s">
        <v>1</v>
      </c>
      <c r="N235" s="194" t="s">
        <v>42</v>
      </c>
      <c r="O235" s="71"/>
      <c r="P235" s="195">
        <f>O235*H235</f>
        <v>0</v>
      </c>
      <c r="Q235" s="195">
        <v>0</v>
      </c>
      <c r="R235" s="195">
        <f>Q235*H235</f>
        <v>0</v>
      </c>
      <c r="S235" s="195">
        <v>7.5999999999999998E-2</v>
      </c>
      <c r="T235" s="196">
        <f>S235*H235</f>
        <v>2.2686000000000002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7" t="s">
        <v>145</v>
      </c>
      <c r="AT235" s="197" t="s">
        <v>147</v>
      </c>
      <c r="AU235" s="197" t="s">
        <v>87</v>
      </c>
      <c r="AY235" s="17" t="s">
        <v>146</v>
      </c>
      <c r="BE235" s="198">
        <f>IF(N235="základní",J235,0)</f>
        <v>0</v>
      </c>
      <c r="BF235" s="198">
        <f>IF(N235="snížená",J235,0)</f>
        <v>0</v>
      </c>
      <c r="BG235" s="198">
        <f>IF(N235="zákl. přenesená",J235,0)</f>
        <v>0</v>
      </c>
      <c r="BH235" s="198">
        <f>IF(N235="sníž. přenesená",J235,0)</f>
        <v>0</v>
      </c>
      <c r="BI235" s="198">
        <f>IF(N235="nulová",J235,0)</f>
        <v>0</v>
      </c>
      <c r="BJ235" s="17" t="s">
        <v>85</v>
      </c>
      <c r="BK235" s="198">
        <f>ROUND(I235*H235,2)</f>
        <v>0</v>
      </c>
      <c r="BL235" s="17" t="s">
        <v>145</v>
      </c>
      <c r="BM235" s="197" t="s">
        <v>982</v>
      </c>
    </row>
    <row r="236" spans="1:65" s="13" customFormat="1">
      <c r="B236" s="206"/>
      <c r="C236" s="207"/>
      <c r="D236" s="199" t="s">
        <v>176</v>
      </c>
      <c r="E236" s="208" t="s">
        <v>1</v>
      </c>
      <c r="F236" s="209" t="s">
        <v>983</v>
      </c>
      <c r="G236" s="207"/>
      <c r="H236" s="210">
        <v>23.25</v>
      </c>
      <c r="I236" s="211"/>
      <c r="J236" s="207"/>
      <c r="K236" s="207"/>
      <c r="L236" s="212"/>
      <c r="M236" s="213"/>
      <c r="N236" s="214"/>
      <c r="O236" s="214"/>
      <c r="P236" s="214"/>
      <c r="Q236" s="214"/>
      <c r="R236" s="214"/>
      <c r="S236" s="214"/>
      <c r="T236" s="215"/>
      <c r="AT236" s="216" t="s">
        <v>176</v>
      </c>
      <c r="AU236" s="216" t="s">
        <v>87</v>
      </c>
      <c r="AV236" s="13" t="s">
        <v>87</v>
      </c>
      <c r="AW236" s="13" t="s">
        <v>34</v>
      </c>
      <c r="AX236" s="13" t="s">
        <v>77</v>
      </c>
      <c r="AY236" s="216" t="s">
        <v>146</v>
      </c>
    </row>
    <row r="237" spans="1:65" s="13" customFormat="1">
      <c r="B237" s="206"/>
      <c r="C237" s="207"/>
      <c r="D237" s="199" t="s">
        <v>176</v>
      </c>
      <c r="E237" s="208" t="s">
        <v>1</v>
      </c>
      <c r="F237" s="209" t="s">
        <v>984</v>
      </c>
      <c r="G237" s="207"/>
      <c r="H237" s="210">
        <v>6.6</v>
      </c>
      <c r="I237" s="211"/>
      <c r="J237" s="207"/>
      <c r="K237" s="207"/>
      <c r="L237" s="212"/>
      <c r="M237" s="213"/>
      <c r="N237" s="214"/>
      <c r="O237" s="214"/>
      <c r="P237" s="214"/>
      <c r="Q237" s="214"/>
      <c r="R237" s="214"/>
      <c r="S237" s="214"/>
      <c r="T237" s="215"/>
      <c r="AT237" s="216" t="s">
        <v>176</v>
      </c>
      <c r="AU237" s="216" t="s">
        <v>87</v>
      </c>
      <c r="AV237" s="13" t="s">
        <v>87</v>
      </c>
      <c r="AW237" s="13" t="s">
        <v>34</v>
      </c>
      <c r="AX237" s="13" t="s">
        <v>77</v>
      </c>
      <c r="AY237" s="216" t="s">
        <v>146</v>
      </c>
    </row>
    <row r="238" spans="1:65" s="14" customFormat="1">
      <c r="B238" s="228"/>
      <c r="C238" s="229"/>
      <c r="D238" s="199" t="s">
        <v>176</v>
      </c>
      <c r="E238" s="230" t="s">
        <v>1</v>
      </c>
      <c r="F238" s="231" t="s">
        <v>254</v>
      </c>
      <c r="G238" s="229"/>
      <c r="H238" s="232">
        <v>29.85</v>
      </c>
      <c r="I238" s="233"/>
      <c r="J238" s="229"/>
      <c r="K238" s="229"/>
      <c r="L238" s="234"/>
      <c r="M238" s="235"/>
      <c r="N238" s="236"/>
      <c r="O238" s="236"/>
      <c r="P238" s="236"/>
      <c r="Q238" s="236"/>
      <c r="R238" s="236"/>
      <c r="S238" s="236"/>
      <c r="T238" s="237"/>
      <c r="AT238" s="238" t="s">
        <v>176</v>
      </c>
      <c r="AU238" s="238" t="s">
        <v>87</v>
      </c>
      <c r="AV238" s="14" t="s">
        <v>145</v>
      </c>
      <c r="AW238" s="14" t="s">
        <v>34</v>
      </c>
      <c r="AX238" s="14" t="s">
        <v>85</v>
      </c>
      <c r="AY238" s="238" t="s">
        <v>146</v>
      </c>
    </row>
    <row r="239" spans="1:65" s="2" customFormat="1" ht="44.25" customHeight="1">
      <c r="A239" s="34"/>
      <c r="B239" s="35"/>
      <c r="C239" s="185" t="s">
        <v>334</v>
      </c>
      <c r="D239" s="185" t="s">
        <v>147</v>
      </c>
      <c r="E239" s="186" t="s">
        <v>985</v>
      </c>
      <c r="F239" s="187" t="s">
        <v>986</v>
      </c>
      <c r="G239" s="188" t="s">
        <v>181</v>
      </c>
      <c r="H239" s="189">
        <v>10.23</v>
      </c>
      <c r="I239" s="190"/>
      <c r="J239" s="191">
        <f>ROUND(I239*H239,2)</f>
        <v>0</v>
      </c>
      <c r="K239" s="192"/>
      <c r="L239" s="39"/>
      <c r="M239" s="193" t="s">
        <v>1</v>
      </c>
      <c r="N239" s="194" t="s">
        <v>42</v>
      </c>
      <c r="O239" s="71"/>
      <c r="P239" s="195">
        <f>O239*H239</f>
        <v>0</v>
      </c>
      <c r="Q239" s="195">
        <v>0</v>
      </c>
      <c r="R239" s="195">
        <f>Q239*H239</f>
        <v>0</v>
      </c>
      <c r="S239" s="195">
        <v>7.5999999999999998E-2</v>
      </c>
      <c r="T239" s="196">
        <f>S239*H239</f>
        <v>0.77748000000000006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7" t="s">
        <v>145</v>
      </c>
      <c r="AT239" s="197" t="s">
        <v>147</v>
      </c>
      <c r="AU239" s="197" t="s">
        <v>87</v>
      </c>
      <c r="AY239" s="17" t="s">
        <v>146</v>
      </c>
      <c r="BE239" s="198">
        <f>IF(N239="základní",J239,0)</f>
        <v>0</v>
      </c>
      <c r="BF239" s="198">
        <f>IF(N239="snížená",J239,0)</f>
        <v>0</v>
      </c>
      <c r="BG239" s="198">
        <f>IF(N239="zákl. přenesená",J239,0)</f>
        <v>0</v>
      </c>
      <c r="BH239" s="198">
        <f>IF(N239="sníž. přenesená",J239,0)</f>
        <v>0</v>
      </c>
      <c r="BI239" s="198">
        <f>IF(N239="nulová",J239,0)</f>
        <v>0</v>
      </c>
      <c r="BJ239" s="17" t="s">
        <v>85</v>
      </c>
      <c r="BK239" s="198">
        <f>ROUND(I239*H239,2)</f>
        <v>0</v>
      </c>
      <c r="BL239" s="17" t="s">
        <v>145</v>
      </c>
      <c r="BM239" s="197" t="s">
        <v>987</v>
      </c>
    </row>
    <row r="240" spans="1:65" s="13" customFormat="1" ht="22.5">
      <c r="B240" s="206"/>
      <c r="C240" s="207"/>
      <c r="D240" s="199" t="s">
        <v>176</v>
      </c>
      <c r="E240" s="208" t="s">
        <v>1</v>
      </c>
      <c r="F240" s="209" t="s">
        <v>988</v>
      </c>
      <c r="G240" s="207"/>
      <c r="H240" s="210">
        <v>10.23</v>
      </c>
      <c r="I240" s="211"/>
      <c r="J240" s="207"/>
      <c r="K240" s="207"/>
      <c r="L240" s="212"/>
      <c r="M240" s="213"/>
      <c r="N240" s="214"/>
      <c r="O240" s="214"/>
      <c r="P240" s="214"/>
      <c r="Q240" s="214"/>
      <c r="R240" s="214"/>
      <c r="S240" s="214"/>
      <c r="T240" s="215"/>
      <c r="AT240" s="216" t="s">
        <v>176</v>
      </c>
      <c r="AU240" s="216" t="s">
        <v>87</v>
      </c>
      <c r="AV240" s="13" t="s">
        <v>87</v>
      </c>
      <c r="AW240" s="13" t="s">
        <v>34</v>
      </c>
      <c r="AX240" s="13" t="s">
        <v>85</v>
      </c>
      <c r="AY240" s="216" t="s">
        <v>146</v>
      </c>
    </row>
    <row r="241" spans="1:65" s="2" customFormat="1" ht="33" customHeight="1">
      <c r="A241" s="34"/>
      <c r="B241" s="35"/>
      <c r="C241" s="185" t="s">
        <v>339</v>
      </c>
      <c r="D241" s="185" t="s">
        <v>147</v>
      </c>
      <c r="E241" s="186" t="s">
        <v>989</v>
      </c>
      <c r="F241" s="187" t="s">
        <v>990</v>
      </c>
      <c r="G241" s="188" t="s">
        <v>181</v>
      </c>
      <c r="H241" s="189">
        <v>370.3</v>
      </c>
      <c r="I241" s="190"/>
      <c r="J241" s="191">
        <f>ROUND(I241*H241,2)</f>
        <v>0</v>
      </c>
      <c r="K241" s="192"/>
      <c r="L241" s="39"/>
      <c r="M241" s="193" t="s">
        <v>1</v>
      </c>
      <c r="N241" s="194" t="s">
        <v>42</v>
      </c>
      <c r="O241" s="71"/>
      <c r="P241" s="195">
        <f>O241*H241</f>
        <v>0</v>
      </c>
      <c r="Q241" s="195">
        <v>0</v>
      </c>
      <c r="R241" s="195">
        <f>Q241*H241</f>
        <v>0</v>
      </c>
      <c r="S241" s="195">
        <v>4.5999999999999999E-2</v>
      </c>
      <c r="T241" s="196">
        <f>S241*H241</f>
        <v>17.033799999999999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7" t="s">
        <v>145</v>
      </c>
      <c r="AT241" s="197" t="s">
        <v>147</v>
      </c>
      <c r="AU241" s="197" t="s">
        <v>87</v>
      </c>
      <c r="AY241" s="17" t="s">
        <v>146</v>
      </c>
      <c r="BE241" s="198">
        <f>IF(N241="základní",J241,0)</f>
        <v>0</v>
      </c>
      <c r="BF241" s="198">
        <f>IF(N241="snížená",J241,0)</f>
        <v>0</v>
      </c>
      <c r="BG241" s="198">
        <f>IF(N241="zákl. přenesená",J241,0)</f>
        <v>0</v>
      </c>
      <c r="BH241" s="198">
        <f>IF(N241="sníž. přenesená",J241,0)</f>
        <v>0</v>
      </c>
      <c r="BI241" s="198">
        <f>IF(N241="nulová",J241,0)</f>
        <v>0</v>
      </c>
      <c r="BJ241" s="17" t="s">
        <v>85</v>
      </c>
      <c r="BK241" s="198">
        <f>ROUND(I241*H241,2)</f>
        <v>0</v>
      </c>
      <c r="BL241" s="17" t="s">
        <v>145</v>
      </c>
      <c r="BM241" s="197" t="s">
        <v>991</v>
      </c>
    </row>
    <row r="242" spans="1:65" s="2" customFormat="1" ht="21.75" customHeight="1">
      <c r="A242" s="34"/>
      <c r="B242" s="35"/>
      <c r="C242" s="185" t="s">
        <v>344</v>
      </c>
      <c r="D242" s="185" t="s">
        <v>147</v>
      </c>
      <c r="E242" s="186" t="s">
        <v>992</v>
      </c>
      <c r="F242" s="187" t="s">
        <v>993</v>
      </c>
      <c r="G242" s="188" t="s">
        <v>181</v>
      </c>
      <c r="H242" s="189">
        <v>159.24</v>
      </c>
      <c r="I242" s="190"/>
      <c r="J242" s="191">
        <f>ROUND(I242*H242,2)</f>
        <v>0</v>
      </c>
      <c r="K242" s="192"/>
      <c r="L242" s="39"/>
      <c r="M242" s="193" t="s">
        <v>1</v>
      </c>
      <c r="N242" s="194" t="s">
        <v>42</v>
      </c>
      <c r="O242" s="71"/>
      <c r="P242" s="195">
        <f>O242*H242</f>
        <v>0</v>
      </c>
      <c r="Q242" s="195">
        <v>4.8000000000000001E-2</v>
      </c>
      <c r="R242" s="195">
        <f>Q242*H242</f>
        <v>7.6435200000000005</v>
      </c>
      <c r="S242" s="195">
        <v>4.8000000000000001E-2</v>
      </c>
      <c r="T242" s="196">
        <f>S242*H242</f>
        <v>7.6435200000000005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7" t="s">
        <v>145</v>
      </c>
      <c r="AT242" s="197" t="s">
        <v>147</v>
      </c>
      <c r="AU242" s="197" t="s">
        <v>87</v>
      </c>
      <c r="AY242" s="17" t="s">
        <v>146</v>
      </c>
      <c r="BE242" s="198">
        <f>IF(N242="základní",J242,0)</f>
        <v>0</v>
      </c>
      <c r="BF242" s="198">
        <f>IF(N242="snížená",J242,0)</f>
        <v>0</v>
      </c>
      <c r="BG242" s="198">
        <f>IF(N242="zákl. přenesená",J242,0)</f>
        <v>0</v>
      </c>
      <c r="BH242" s="198">
        <f>IF(N242="sníž. přenesená",J242,0)</f>
        <v>0</v>
      </c>
      <c r="BI242" s="198">
        <f>IF(N242="nulová",J242,0)</f>
        <v>0</v>
      </c>
      <c r="BJ242" s="17" t="s">
        <v>85</v>
      </c>
      <c r="BK242" s="198">
        <f>ROUND(I242*H242,2)</f>
        <v>0</v>
      </c>
      <c r="BL242" s="17" t="s">
        <v>145</v>
      </c>
      <c r="BM242" s="197" t="s">
        <v>994</v>
      </c>
    </row>
    <row r="243" spans="1:65" s="2" customFormat="1" ht="19.5">
      <c r="A243" s="34"/>
      <c r="B243" s="35"/>
      <c r="C243" s="36"/>
      <c r="D243" s="199" t="s">
        <v>151</v>
      </c>
      <c r="E243" s="36"/>
      <c r="F243" s="200" t="s">
        <v>995</v>
      </c>
      <c r="G243" s="36"/>
      <c r="H243" s="36"/>
      <c r="I243" s="201"/>
      <c r="J243" s="36"/>
      <c r="K243" s="36"/>
      <c r="L243" s="39"/>
      <c r="M243" s="202"/>
      <c r="N243" s="203"/>
      <c r="O243" s="71"/>
      <c r="P243" s="71"/>
      <c r="Q243" s="71"/>
      <c r="R243" s="71"/>
      <c r="S243" s="71"/>
      <c r="T243" s="72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151</v>
      </c>
      <c r="AU243" s="17" t="s">
        <v>87</v>
      </c>
    </row>
    <row r="244" spans="1:65" s="13" customFormat="1">
      <c r="B244" s="206"/>
      <c r="C244" s="207"/>
      <c r="D244" s="199" t="s">
        <v>176</v>
      </c>
      <c r="E244" s="208" t="s">
        <v>1</v>
      </c>
      <c r="F244" s="209" t="s">
        <v>996</v>
      </c>
      <c r="G244" s="207"/>
      <c r="H244" s="210">
        <v>138.24</v>
      </c>
      <c r="I244" s="211"/>
      <c r="J244" s="207"/>
      <c r="K244" s="207"/>
      <c r="L244" s="212"/>
      <c r="M244" s="213"/>
      <c r="N244" s="214"/>
      <c r="O244" s="214"/>
      <c r="P244" s="214"/>
      <c r="Q244" s="214"/>
      <c r="R244" s="214"/>
      <c r="S244" s="214"/>
      <c r="T244" s="215"/>
      <c r="AT244" s="216" t="s">
        <v>176</v>
      </c>
      <c r="AU244" s="216" t="s">
        <v>87</v>
      </c>
      <c r="AV244" s="13" t="s">
        <v>87</v>
      </c>
      <c r="AW244" s="13" t="s">
        <v>34</v>
      </c>
      <c r="AX244" s="13" t="s">
        <v>77</v>
      </c>
      <c r="AY244" s="216" t="s">
        <v>146</v>
      </c>
    </row>
    <row r="245" spans="1:65" s="13" customFormat="1">
      <c r="B245" s="206"/>
      <c r="C245" s="207"/>
      <c r="D245" s="199" t="s">
        <v>176</v>
      </c>
      <c r="E245" s="208" t="s">
        <v>1</v>
      </c>
      <c r="F245" s="209" t="s">
        <v>997</v>
      </c>
      <c r="G245" s="207"/>
      <c r="H245" s="210">
        <v>21</v>
      </c>
      <c r="I245" s="211"/>
      <c r="J245" s="207"/>
      <c r="K245" s="207"/>
      <c r="L245" s="212"/>
      <c r="M245" s="213"/>
      <c r="N245" s="214"/>
      <c r="O245" s="214"/>
      <c r="P245" s="214"/>
      <c r="Q245" s="214"/>
      <c r="R245" s="214"/>
      <c r="S245" s="214"/>
      <c r="T245" s="215"/>
      <c r="AT245" s="216" t="s">
        <v>176</v>
      </c>
      <c r="AU245" s="216" t="s">
        <v>87</v>
      </c>
      <c r="AV245" s="13" t="s">
        <v>87</v>
      </c>
      <c r="AW245" s="13" t="s">
        <v>34</v>
      </c>
      <c r="AX245" s="13" t="s">
        <v>77</v>
      </c>
      <c r="AY245" s="216" t="s">
        <v>146</v>
      </c>
    </row>
    <row r="246" spans="1:65" s="14" customFormat="1">
      <c r="B246" s="228"/>
      <c r="C246" s="229"/>
      <c r="D246" s="199" t="s">
        <v>176</v>
      </c>
      <c r="E246" s="230" t="s">
        <v>1</v>
      </c>
      <c r="F246" s="231" t="s">
        <v>254</v>
      </c>
      <c r="G246" s="229"/>
      <c r="H246" s="232">
        <v>159.24</v>
      </c>
      <c r="I246" s="233"/>
      <c r="J246" s="229"/>
      <c r="K246" s="229"/>
      <c r="L246" s="234"/>
      <c r="M246" s="235"/>
      <c r="N246" s="236"/>
      <c r="O246" s="236"/>
      <c r="P246" s="236"/>
      <c r="Q246" s="236"/>
      <c r="R246" s="236"/>
      <c r="S246" s="236"/>
      <c r="T246" s="237"/>
      <c r="AT246" s="238" t="s">
        <v>176</v>
      </c>
      <c r="AU246" s="238" t="s">
        <v>87</v>
      </c>
      <c r="AV246" s="14" t="s">
        <v>145</v>
      </c>
      <c r="AW246" s="14" t="s">
        <v>34</v>
      </c>
      <c r="AX246" s="14" t="s">
        <v>85</v>
      </c>
      <c r="AY246" s="238" t="s">
        <v>146</v>
      </c>
    </row>
    <row r="247" spans="1:65" s="2" customFormat="1" ht="21.75" customHeight="1">
      <c r="A247" s="34"/>
      <c r="B247" s="35"/>
      <c r="C247" s="185" t="s">
        <v>349</v>
      </c>
      <c r="D247" s="185" t="s">
        <v>147</v>
      </c>
      <c r="E247" s="186" t="s">
        <v>998</v>
      </c>
      <c r="F247" s="187" t="s">
        <v>999</v>
      </c>
      <c r="G247" s="188" t="s">
        <v>181</v>
      </c>
      <c r="H247" s="189">
        <v>159.24</v>
      </c>
      <c r="I247" s="190"/>
      <c r="J247" s="191">
        <f>ROUND(I247*H247,2)</f>
        <v>0</v>
      </c>
      <c r="K247" s="192"/>
      <c r="L247" s="39"/>
      <c r="M247" s="193" t="s">
        <v>1</v>
      </c>
      <c r="N247" s="194" t="s">
        <v>42</v>
      </c>
      <c r="O247" s="71"/>
      <c r="P247" s="195">
        <f>O247*H247</f>
        <v>0</v>
      </c>
      <c r="Q247" s="195">
        <v>0</v>
      </c>
      <c r="R247" s="195">
        <f>Q247*H247</f>
        <v>0</v>
      </c>
      <c r="S247" s="195">
        <v>0</v>
      </c>
      <c r="T247" s="196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7" t="s">
        <v>145</v>
      </c>
      <c r="AT247" s="197" t="s">
        <v>147</v>
      </c>
      <c r="AU247" s="197" t="s">
        <v>87</v>
      </c>
      <c r="AY247" s="17" t="s">
        <v>146</v>
      </c>
      <c r="BE247" s="198">
        <f>IF(N247="základní",J247,0)</f>
        <v>0</v>
      </c>
      <c r="BF247" s="198">
        <f>IF(N247="snížená",J247,0)</f>
        <v>0</v>
      </c>
      <c r="BG247" s="198">
        <f>IF(N247="zákl. přenesená",J247,0)</f>
        <v>0</v>
      </c>
      <c r="BH247" s="198">
        <f>IF(N247="sníž. přenesená",J247,0)</f>
        <v>0</v>
      </c>
      <c r="BI247" s="198">
        <f>IF(N247="nulová",J247,0)</f>
        <v>0</v>
      </c>
      <c r="BJ247" s="17" t="s">
        <v>85</v>
      </c>
      <c r="BK247" s="198">
        <f>ROUND(I247*H247,2)</f>
        <v>0</v>
      </c>
      <c r="BL247" s="17" t="s">
        <v>145</v>
      </c>
      <c r="BM247" s="197" t="s">
        <v>1000</v>
      </c>
    </row>
    <row r="248" spans="1:65" s="2" customFormat="1" ht="19.5">
      <c r="A248" s="34"/>
      <c r="B248" s="35"/>
      <c r="C248" s="36"/>
      <c r="D248" s="199" t="s">
        <v>151</v>
      </c>
      <c r="E248" s="36"/>
      <c r="F248" s="200" t="s">
        <v>995</v>
      </c>
      <c r="G248" s="36"/>
      <c r="H248" s="36"/>
      <c r="I248" s="201"/>
      <c r="J248" s="36"/>
      <c r="K248" s="36"/>
      <c r="L248" s="39"/>
      <c r="M248" s="202"/>
      <c r="N248" s="203"/>
      <c r="O248" s="71"/>
      <c r="P248" s="71"/>
      <c r="Q248" s="71"/>
      <c r="R248" s="71"/>
      <c r="S248" s="71"/>
      <c r="T248" s="72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7" t="s">
        <v>151</v>
      </c>
      <c r="AU248" s="17" t="s">
        <v>87</v>
      </c>
    </row>
    <row r="249" spans="1:65" s="2" customFormat="1" ht="33" customHeight="1">
      <c r="A249" s="34"/>
      <c r="B249" s="35"/>
      <c r="C249" s="185" t="s">
        <v>354</v>
      </c>
      <c r="D249" s="185" t="s">
        <v>147</v>
      </c>
      <c r="E249" s="186" t="s">
        <v>1001</v>
      </c>
      <c r="F249" s="187" t="s">
        <v>1002</v>
      </c>
      <c r="G249" s="188" t="s">
        <v>181</v>
      </c>
      <c r="H249" s="189">
        <v>47.771999999999998</v>
      </c>
      <c r="I249" s="190"/>
      <c r="J249" s="191">
        <f>ROUND(I249*H249,2)</f>
        <v>0</v>
      </c>
      <c r="K249" s="192"/>
      <c r="L249" s="39"/>
      <c r="M249" s="193" t="s">
        <v>1</v>
      </c>
      <c r="N249" s="194" t="s">
        <v>42</v>
      </c>
      <c r="O249" s="71"/>
      <c r="P249" s="195">
        <f>O249*H249</f>
        <v>0</v>
      </c>
      <c r="Q249" s="195">
        <v>0.48818</v>
      </c>
      <c r="R249" s="195">
        <f>Q249*H249</f>
        <v>23.321334959999998</v>
      </c>
      <c r="S249" s="195">
        <v>0</v>
      </c>
      <c r="T249" s="196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7" t="s">
        <v>145</v>
      </c>
      <c r="AT249" s="197" t="s">
        <v>147</v>
      </c>
      <c r="AU249" s="197" t="s">
        <v>87</v>
      </c>
      <c r="AY249" s="17" t="s">
        <v>146</v>
      </c>
      <c r="BE249" s="198">
        <f>IF(N249="základní",J249,0)</f>
        <v>0</v>
      </c>
      <c r="BF249" s="198">
        <f>IF(N249="snížená",J249,0)</f>
        <v>0</v>
      </c>
      <c r="BG249" s="198">
        <f>IF(N249="zákl. přenesená",J249,0)</f>
        <v>0</v>
      </c>
      <c r="BH249" s="198">
        <f>IF(N249="sníž. přenesená",J249,0)</f>
        <v>0</v>
      </c>
      <c r="BI249" s="198">
        <f>IF(N249="nulová",J249,0)</f>
        <v>0</v>
      </c>
      <c r="BJ249" s="17" t="s">
        <v>85</v>
      </c>
      <c r="BK249" s="198">
        <f>ROUND(I249*H249,2)</f>
        <v>0</v>
      </c>
      <c r="BL249" s="17" t="s">
        <v>145</v>
      </c>
      <c r="BM249" s="197" t="s">
        <v>1003</v>
      </c>
    </row>
    <row r="250" spans="1:65" s="13" customFormat="1" ht="22.5">
      <c r="B250" s="206"/>
      <c r="C250" s="207"/>
      <c r="D250" s="199" t="s">
        <v>176</v>
      </c>
      <c r="E250" s="208" t="s">
        <v>1</v>
      </c>
      <c r="F250" s="209" t="s">
        <v>1004</v>
      </c>
      <c r="G250" s="207"/>
      <c r="H250" s="210">
        <v>47.771999999999998</v>
      </c>
      <c r="I250" s="211"/>
      <c r="J250" s="207"/>
      <c r="K250" s="207"/>
      <c r="L250" s="212"/>
      <c r="M250" s="213"/>
      <c r="N250" s="214"/>
      <c r="O250" s="214"/>
      <c r="P250" s="214"/>
      <c r="Q250" s="214"/>
      <c r="R250" s="214"/>
      <c r="S250" s="214"/>
      <c r="T250" s="215"/>
      <c r="AT250" s="216" t="s">
        <v>176</v>
      </c>
      <c r="AU250" s="216" t="s">
        <v>87</v>
      </c>
      <c r="AV250" s="13" t="s">
        <v>87</v>
      </c>
      <c r="AW250" s="13" t="s">
        <v>34</v>
      </c>
      <c r="AX250" s="13" t="s">
        <v>85</v>
      </c>
      <c r="AY250" s="216" t="s">
        <v>146</v>
      </c>
    </row>
    <row r="251" spans="1:65" s="2" customFormat="1" ht="33" customHeight="1">
      <c r="A251" s="34"/>
      <c r="B251" s="35"/>
      <c r="C251" s="185" t="s">
        <v>359</v>
      </c>
      <c r="D251" s="185" t="s">
        <v>147</v>
      </c>
      <c r="E251" s="186" t="s">
        <v>1005</v>
      </c>
      <c r="F251" s="187" t="s">
        <v>1006</v>
      </c>
      <c r="G251" s="188" t="s">
        <v>181</v>
      </c>
      <c r="H251" s="189">
        <v>159.24</v>
      </c>
      <c r="I251" s="190"/>
      <c r="J251" s="191">
        <f>ROUND(I251*H251,2)</f>
        <v>0</v>
      </c>
      <c r="K251" s="192"/>
      <c r="L251" s="39"/>
      <c r="M251" s="193" t="s">
        <v>1</v>
      </c>
      <c r="N251" s="194" t="s">
        <v>42</v>
      </c>
      <c r="O251" s="71"/>
      <c r="P251" s="195">
        <f>O251*H251</f>
        <v>0</v>
      </c>
      <c r="Q251" s="195">
        <v>0</v>
      </c>
      <c r="R251" s="195">
        <f>Q251*H251</f>
        <v>0</v>
      </c>
      <c r="S251" s="195">
        <v>1.06E-2</v>
      </c>
      <c r="T251" s="196">
        <f>S251*H251</f>
        <v>1.6879440000000001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7" t="s">
        <v>145</v>
      </c>
      <c r="AT251" s="197" t="s">
        <v>147</v>
      </c>
      <c r="AU251" s="197" t="s">
        <v>87</v>
      </c>
      <c r="AY251" s="17" t="s">
        <v>146</v>
      </c>
      <c r="BE251" s="198">
        <f>IF(N251="základní",J251,0)</f>
        <v>0</v>
      </c>
      <c r="BF251" s="198">
        <f>IF(N251="snížená",J251,0)</f>
        <v>0</v>
      </c>
      <c r="BG251" s="198">
        <f>IF(N251="zákl. přenesená",J251,0)</f>
        <v>0</v>
      </c>
      <c r="BH251" s="198">
        <f>IF(N251="sníž. přenesená",J251,0)</f>
        <v>0</v>
      </c>
      <c r="BI251" s="198">
        <f>IF(N251="nulová",J251,0)</f>
        <v>0</v>
      </c>
      <c r="BJ251" s="17" t="s">
        <v>85</v>
      </c>
      <c r="BK251" s="198">
        <f>ROUND(I251*H251,2)</f>
        <v>0</v>
      </c>
      <c r="BL251" s="17" t="s">
        <v>145</v>
      </c>
      <c r="BM251" s="197" t="s">
        <v>1007</v>
      </c>
    </row>
    <row r="252" spans="1:65" s="2" customFormat="1" ht="19.5">
      <c r="A252" s="34"/>
      <c r="B252" s="35"/>
      <c r="C252" s="36"/>
      <c r="D252" s="199" t="s">
        <v>151</v>
      </c>
      <c r="E252" s="36"/>
      <c r="F252" s="200" t="s">
        <v>995</v>
      </c>
      <c r="G252" s="36"/>
      <c r="H252" s="36"/>
      <c r="I252" s="201"/>
      <c r="J252" s="36"/>
      <c r="K252" s="36"/>
      <c r="L252" s="39"/>
      <c r="M252" s="202"/>
      <c r="N252" s="203"/>
      <c r="O252" s="71"/>
      <c r="P252" s="71"/>
      <c r="Q252" s="71"/>
      <c r="R252" s="71"/>
      <c r="S252" s="71"/>
      <c r="T252" s="72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7" t="s">
        <v>151</v>
      </c>
      <c r="AU252" s="17" t="s">
        <v>87</v>
      </c>
    </row>
    <row r="253" spans="1:65" s="2" customFormat="1" ht="33" customHeight="1">
      <c r="A253" s="34"/>
      <c r="B253" s="35"/>
      <c r="C253" s="185" t="s">
        <v>365</v>
      </c>
      <c r="D253" s="185" t="s">
        <v>147</v>
      </c>
      <c r="E253" s="186" t="s">
        <v>1008</v>
      </c>
      <c r="F253" s="187" t="s">
        <v>1009</v>
      </c>
      <c r="G253" s="188" t="s">
        <v>181</v>
      </c>
      <c r="H253" s="189">
        <v>159.24</v>
      </c>
      <c r="I253" s="190"/>
      <c r="J253" s="191">
        <f>ROUND(I253*H253,2)</f>
        <v>0</v>
      </c>
      <c r="K253" s="192"/>
      <c r="L253" s="39"/>
      <c r="M253" s="193" t="s">
        <v>1</v>
      </c>
      <c r="N253" s="194" t="s">
        <v>42</v>
      </c>
      <c r="O253" s="71"/>
      <c r="P253" s="195">
        <f>O253*H253</f>
        <v>0</v>
      </c>
      <c r="Q253" s="195">
        <v>1.162E-2</v>
      </c>
      <c r="R253" s="195">
        <f>Q253*H253</f>
        <v>1.8503688</v>
      </c>
      <c r="S253" s="195">
        <v>0</v>
      </c>
      <c r="T253" s="196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97" t="s">
        <v>145</v>
      </c>
      <c r="AT253" s="197" t="s">
        <v>147</v>
      </c>
      <c r="AU253" s="197" t="s">
        <v>87</v>
      </c>
      <c r="AY253" s="17" t="s">
        <v>146</v>
      </c>
      <c r="BE253" s="198">
        <f>IF(N253="základní",J253,0)</f>
        <v>0</v>
      </c>
      <c r="BF253" s="198">
        <f>IF(N253="snížená",J253,0)</f>
        <v>0</v>
      </c>
      <c r="BG253" s="198">
        <f>IF(N253="zákl. přenesená",J253,0)</f>
        <v>0</v>
      </c>
      <c r="BH253" s="198">
        <f>IF(N253="sníž. přenesená",J253,0)</f>
        <v>0</v>
      </c>
      <c r="BI253" s="198">
        <f>IF(N253="nulová",J253,0)</f>
        <v>0</v>
      </c>
      <c r="BJ253" s="17" t="s">
        <v>85</v>
      </c>
      <c r="BK253" s="198">
        <f>ROUND(I253*H253,2)</f>
        <v>0</v>
      </c>
      <c r="BL253" s="17" t="s">
        <v>145</v>
      </c>
      <c r="BM253" s="197" t="s">
        <v>1010</v>
      </c>
    </row>
    <row r="254" spans="1:65" s="2" customFormat="1" ht="44.25" customHeight="1">
      <c r="A254" s="34"/>
      <c r="B254" s="35"/>
      <c r="C254" s="185" t="s">
        <v>369</v>
      </c>
      <c r="D254" s="185" t="s">
        <v>147</v>
      </c>
      <c r="E254" s="186" t="s">
        <v>1011</v>
      </c>
      <c r="F254" s="187" t="s">
        <v>1012</v>
      </c>
      <c r="G254" s="188" t="s">
        <v>181</v>
      </c>
      <c r="H254" s="189">
        <v>159.24</v>
      </c>
      <c r="I254" s="190"/>
      <c r="J254" s="191">
        <f>ROUND(I254*H254,2)</f>
        <v>0</v>
      </c>
      <c r="K254" s="192"/>
      <c r="L254" s="39"/>
      <c r="M254" s="193" t="s">
        <v>1</v>
      </c>
      <c r="N254" s="194" t="s">
        <v>42</v>
      </c>
      <c r="O254" s="71"/>
      <c r="P254" s="195">
        <f>O254*H254</f>
        <v>0</v>
      </c>
      <c r="Q254" s="195">
        <v>2.4000000000000001E-4</v>
      </c>
      <c r="R254" s="195">
        <f>Q254*H254</f>
        <v>3.8217600000000004E-2</v>
      </c>
      <c r="S254" s="195">
        <v>0</v>
      </c>
      <c r="T254" s="196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7" t="s">
        <v>145</v>
      </c>
      <c r="AT254" s="197" t="s">
        <v>147</v>
      </c>
      <c r="AU254" s="197" t="s">
        <v>87</v>
      </c>
      <c r="AY254" s="17" t="s">
        <v>146</v>
      </c>
      <c r="BE254" s="198">
        <f>IF(N254="základní",J254,0)</f>
        <v>0</v>
      </c>
      <c r="BF254" s="198">
        <f>IF(N254="snížená",J254,0)</f>
        <v>0</v>
      </c>
      <c r="BG254" s="198">
        <f>IF(N254="zákl. přenesená",J254,0)</f>
        <v>0</v>
      </c>
      <c r="BH254" s="198">
        <f>IF(N254="sníž. přenesená",J254,0)</f>
        <v>0</v>
      </c>
      <c r="BI254" s="198">
        <f>IF(N254="nulová",J254,0)</f>
        <v>0</v>
      </c>
      <c r="BJ254" s="17" t="s">
        <v>85</v>
      </c>
      <c r="BK254" s="198">
        <f>ROUND(I254*H254,2)</f>
        <v>0</v>
      </c>
      <c r="BL254" s="17" t="s">
        <v>145</v>
      </c>
      <c r="BM254" s="197" t="s">
        <v>1013</v>
      </c>
    </row>
    <row r="255" spans="1:65" s="2" customFormat="1" ht="19.5">
      <c r="A255" s="34"/>
      <c r="B255" s="35"/>
      <c r="C255" s="36"/>
      <c r="D255" s="199" t="s">
        <v>151</v>
      </c>
      <c r="E255" s="36"/>
      <c r="F255" s="200" t="s">
        <v>995</v>
      </c>
      <c r="G255" s="36"/>
      <c r="H255" s="36"/>
      <c r="I255" s="201"/>
      <c r="J255" s="36"/>
      <c r="K255" s="36"/>
      <c r="L255" s="39"/>
      <c r="M255" s="202"/>
      <c r="N255" s="203"/>
      <c r="O255" s="71"/>
      <c r="P255" s="71"/>
      <c r="Q255" s="71"/>
      <c r="R255" s="71"/>
      <c r="S255" s="71"/>
      <c r="T255" s="72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7" t="s">
        <v>151</v>
      </c>
      <c r="AU255" s="17" t="s">
        <v>87</v>
      </c>
    </row>
    <row r="256" spans="1:65" s="12" customFormat="1" ht="22.9" customHeight="1">
      <c r="B256" s="171"/>
      <c r="C256" s="172"/>
      <c r="D256" s="173" t="s">
        <v>76</v>
      </c>
      <c r="E256" s="204" t="s">
        <v>190</v>
      </c>
      <c r="F256" s="204" t="s">
        <v>1014</v>
      </c>
      <c r="G256" s="172"/>
      <c r="H256" s="172"/>
      <c r="I256" s="175"/>
      <c r="J256" s="205">
        <f>BK256</f>
        <v>0</v>
      </c>
      <c r="K256" s="172"/>
      <c r="L256" s="177"/>
      <c r="M256" s="178"/>
      <c r="N256" s="179"/>
      <c r="O256" s="179"/>
      <c r="P256" s="180">
        <f>SUM(P257:P267)</f>
        <v>0</v>
      </c>
      <c r="Q256" s="179"/>
      <c r="R256" s="180">
        <f>SUM(R257:R267)</f>
        <v>0</v>
      </c>
      <c r="S256" s="179"/>
      <c r="T256" s="181">
        <f>SUM(T257:T267)</f>
        <v>0</v>
      </c>
      <c r="AR256" s="182" t="s">
        <v>85</v>
      </c>
      <c r="AT256" s="183" t="s">
        <v>76</v>
      </c>
      <c r="AU256" s="183" t="s">
        <v>85</v>
      </c>
      <c r="AY256" s="182" t="s">
        <v>146</v>
      </c>
      <c r="BK256" s="184">
        <f>SUM(BK257:BK267)</f>
        <v>0</v>
      </c>
    </row>
    <row r="257" spans="1:65" s="2" customFormat="1" ht="21.75" customHeight="1">
      <c r="A257" s="34"/>
      <c r="B257" s="35"/>
      <c r="C257" s="185" t="s">
        <v>375</v>
      </c>
      <c r="D257" s="185" t="s">
        <v>147</v>
      </c>
      <c r="E257" s="186" t="s">
        <v>1015</v>
      </c>
      <c r="F257" s="187" t="s">
        <v>1016</v>
      </c>
      <c r="G257" s="188" t="s">
        <v>195</v>
      </c>
      <c r="H257" s="189">
        <v>33.104999999999997</v>
      </c>
      <c r="I257" s="190"/>
      <c r="J257" s="191">
        <f>ROUND(I257*H257,2)</f>
        <v>0</v>
      </c>
      <c r="K257" s="192"/>
      <c r="L257" s="39"/>
      <c r="M257" s="193" t="s">
        <v>1</v>
      </c>
      <c r="N257" s="194" t="s">
        <v>42</v>
      </c>
      <c r="O257" s="71"/>
      <c r="P257" s="195">
        <f>O257*H257</f>
        <v>0</v>
      </c>
      <c r="Q257" s="195">
        <v>0</v>
      </c>
      <c r="R257" s="195">
        <f>Q257*H257</f>
        <v>0</v>
      </c>
      <c r="S257" s="195">
        <v>0</v>
      </c>
      <c r="T257" s="196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7" t="s">
        <v>145</v>
      </c>
      <c r="AT257" s="197" t="s">
        <v>147</v>
      </c>
      <c r="AU257" s="197" t="s">
        <v>87</v>
      </c>
      <c r="AY257" s="17" t="s">
        <v>146</v>
      </c>
      <c r="BE257" s="198">
        <f>IF(N257="základní",J257,0)</f>
        <v>0</v>
      </c>
      <c r="BF257" s="198">
        <f>IF(N257="snížená",J257,0)</f>
        <v>0</v>
      </c>
      <c r="BG257" s="198">
        <f>IF(N257="zákl. přenesená",J257,0)</f>
        <v>0</v>
      </c>
      <c r="BH257" s="198">
        <f>IF(N257="sníž. přenesená",J257,0)</f>
        <v>0</v>
      </c>
      <c r="BI257" s="198">
        <f>IF(N257="nulová",J257,0)</f>
        <v>0</v>
      </c>
      <c r="BJ257" s="17" t="s">
        <v>85</v>
      </c>
      <c r="BK257" s="198">
        <f>ROUND(I257*H257,2)</f>
        <v>0</v>
      </c>
      <c r="BL257" s="17" t="s">
        <v>145</v>
      </c>
      <c r="BM257" s="197" t="s">
        <v>1017</v>
      </c>
    </row>
    <row r="258" spans="1:65" s="2" customFormat="1" ht="21.75" customHeight="1">
      <c r="A258" s="34"/>
      <c r="B258" s="35"/>
      <c r="C258" s="185" t="s">
        <v>379</v>
      </c>
      <c r="D258" s="185" t="s">
        <v>147</v>
      </c>
      <c r="E258" s="186" t="s">
        <v>197</v>
      </c>
      <c r="F258" s="187" t="s">
        <v>198</v>
      </c>
      <c r="G258" s="188" t="s">
        <v>195</v>
      </c>
      <c r="H258" s="189">
        <v>33.104999999999997</v>
      </c>
      <c r="I258" s="190"/>
      <c r="J258" s="191">
        <f>ROUND(I258*H258,2)</f>
        <v>0</v>
      </c>
      <c r="K258" s="192"/>
      <c r="L258" s="39"/>
      <c r="M258" s="193" t="s">
        <v>1</v>
      </c>
      <c r="N258" s="194" t="s">
        <v>42</v>
      </c>
      <c r="O258" s="71"/>
      <c r="P258" s="195">
        <f>O258*H258</f>
        <v>0</v>
      </c>
      <c r="Q258" s="195">
        <v>0</v>
      </c>
      <c r="R258" s="195">
        <f>Q258*H258</f>
        <v>0</v>
      </c>
      <c r="S258" s="195">
        <v>0</v>
      </c>
      <c r="T258" s="196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7" t="s">
        <v>145</v>
      </c>
      <c r="AT258" s="197" t="s">
        <v>147</v>
      </c>
      <c r="AU258" s="197" t="s">
        <v>87</v>
      </c>
      <c r="AY258" s="17" t="s">
        <v>146</v>
      </c>
      <c r="BE258" s="198">
        <f>IF(N258="základní",J258,0)</f>
        <v>0</v>
      </c>
      <c r="BF258" s="198">
        <f>IF(N258="snížená",J258,0)</f>
        <v>0</v>
      </c>
      <c r="BG258" s="198">
        <f>IF(N258="zákl. přenesená",J258,0)</f>
        <v>0</v>
      </c>
      <c r="BH258" s="198">
        <f>IF(N258="sníž. přenesená",J258,0)</f>
        <v>0</v>
      </c>
      <c r="BI258" s="198">
        <f>IF(N258="nulová",J258,0)</f>
        <v>0</v>
      </c>
      <c r="BJ258" s="17" t="s">
        <v>85</v>
      </c>
      <c r="BK258" s="198">
        <f>ROUND(I258*H258,2)</f>
        <v>0</v>
      </c>
      <c r="BL258" s="17" t="s">
        <v>145</v>
      </c>
      <c r="BM258" s="197" t="s">
        <v>1018</v>
      </c>
    </row>
    <row r="259" spans="1:65" s="2" customFormat="1" ht="21.75" customHeight="1">
      <c r="A259" s="34"/>
      <c r="B259" s="35"/>
      <c r="C259" s="185" t="s">
        <v>388</v>
      </c>
      <c r="D259" s="185" t="s">
        <v>147</v>
      </c>
      <c r="E259" s="186" t="s">
        <v>201</v>
      </c>
      <c r="F259" s="187" t="s">
        <v>202</v>
      </c>
      <c r="G259" s="188" t="s">
        <v>195</v>
      </c>
      <c r="H259" s="189">
        <v>628.995</v>
      </c>
      <c r="I259" s="190"/>
      <c r="J259" s="191">
        <f>ROUND(I259*H259,2)</f>
        <v>0</v>
      </c>
      <c r="K259" s="192"/>
      <c r="L259" s="39"/>
      <c r="M259" s="193" t="s">
        <v>1</v>
      </c>
      <c r="N259" s="194" t="s">
        <v>42</v>
      </c>
      <c r="O259" s="71"/>
      <c r="P259" s="195">
        <f>O259*H259</f>
        <v>0</v>
      </c>
      <c r="Q259" s="195">
        <v>0</v>
      </c>
      <c r="R259" s="195">
        <f>Q259*H259</f>
        <v>0</v>
      </c>
      <c r="S259" s="195">
        <v>0</v>
      </c>
      <c r="T259" s="196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97" t="s">
        <v>145</v>
      </c>
      <c r="AT259" s="197" t="s">
        <v>147</v>
      </c>
      <c r="AU259" s="197" t="s">
        <v>87</v>
      </c>
      <c r="AY259" s="17" t="s">
        <v>146</v>
      </c>
      <c r="BE259" s="198">
        <f>IF(N259="základní",J259,0)</f>
        <v>0</v>
      </c>
      <c r="BF259" s="198">
        <f>IF(N259="snížená",J259,0)</f>
        <v>0</v>
      </c>
      <c r="BG259" s="198">
        <f>IF(N259="zákl. přenesená",J259,0)</f>
        <v>0</v>
      </c>
      <c r="BH259" s="198">
        <f>IF(N259="sníž. přenesená",J259,0)</f>
        <v>0</v>
      </c>
      <c r="BI259" s="198">
        <f>IF(N259="nulová",J259,0)</f>
        <v>0</v>
      </c>
      <c r="BJ259" s="17" t="s">
        <v>85</v>
      </c>
      <c r="BK259" s="198">
        <f>ROUND(I259*H259,2)</f>
        <v>0</v>
      </c>
      <c r="BL259" s="17" t="s">
        <v>145</v>
      </c>
      <c r="BM259" s="197" t="s">
        <v>1019</v>
      </c>
    </row>
    <row r="260" spans="1:65" s="13" customFormat="1">
      <c r="B260" s="206"/>
      <c r="C260" s="207"/>
      <c r="D260" s="199" t="s">
        <v>176</v>
      </c>
      <c r="E260" s="207"/>
      <c r="F260" s="209" t="s">
        <v>1020</v>
      </c>
      <c r="G260" s="207"/>
      <c r="H260" s="210">
        <v>628.995</v>
      </c>
      <c r="I260" s="211"/>
      <c r="J260" s="207"/>
      <c r="K260" s="207"/>
      <c r="L260" s="212"/>
      <c r="M260" s="213"/>
      <c r="N260" s="214"/>
      <c r="O260" s="214"/>
      <c r="P260" s="214"/>
      <c r="Q260" s="214"/>
      <c r="R260" s="214"/>
      <c r="S260" s="214"/>
      <c r="T260" s="215"/>
      <c r="AT260" s="216" t="s">
        <v>176</v>
      </c>
      <c r="AU260" s="216" t="s">
        <v>87</v>
      </c>
      <c r="AV260" s="13" t="s">
        <v>87</v>
      </c>
      <c r="AW260" s="13" t="s">
        <v>4</v>
      </c>
      <c r="AX260" s="13" t="s">
        <v>85</v>
      </c>
      <c r="AY260" s="216" t="s">
        <v>146</v>
      </c>
    </row>
    <row r="261" spans="1:65" s="2" customFormat="1" ht="21.75" customHeight="1">
      <c r="A261" s="34"/>
      <c r="B261" s="35"/>
      <c r="C261" s="185" t="s">
        <v>392</v>
      </c>
      <c r="D261" s="185" t="s">
        <v>147</v>
      </c>
      <c r="E261" s="186" t="s">
        <v>206</v>
      </c>
      <c r="F261" s="187" t="s">
        <v>207</v>
      </c>
      <c r="G261" s="188" t="s">
        <v>195</v>
      </c>
      <c r="H261" s="189">
        <v>0.46899999999999997</v>
      </c>
      <c r="I261" s="190"/>
      <c r="J261" s="191">
        <f>ROUND(I261*H261,2)</f>
        <v>0</v>
      </c>
      <c r="K261" s="192"/>
      <c r="L261" s="39"/>
      <c r="M261" s="193" t="s">
        <v>1</v>
      </c>
      <c r="N261" s="194" t="s">
        <v>42</v>
      </c>
      <c r="O261" s="71"/>
      <c r="P261" s="195">
        <f>O261*H261</f>
        <v>0</v>
      </c>
      <c r="Q261" s="195">
        <v>0</v>
      </c>
      <c r="R261" s="195">
        <f>Q261*H261</f>
        <v>0</v>
      </c>
      <c r="S261" s="195">
        <v>0</v>
      </c>
      <c r="T261" s="196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7" t="s">
        <v>145</v>
      </c>
      <c r="AT261" s="197" t="s">
        <v>147</v>
      </c>
      <c r="AU261" s="197" t="s">
        <v>87</v>
      </c>
      <c r="AY261" s="17" t="s">
        <v>146</v>
      </c>
      <c r="BE261" s="198">
        <f>IF(N261="základní",J261,0)</f>
        <v>0</v>
      </c>
      <c r="BF261" s="198">
        <f>IF(N261="snížená",J261,0)</f>
        <v>0</v>
      </c>
      <c r="BG261" s="198">
        <f>IF(N261="zákl. přenesená",J261,0)</f>
        <v>0</v>
      </c>
      <c r="BH261" s="198">
        <f>IF(N261="sníž. přenesená",J261,0)</f>
        <v>0</v>
      </c>
      <c r="BI261" s="198">
        <f>IF(N261="nulová",J261,0)</f>
        <v>0</v>
      </c>
      <c r="BJ261" s="17" t="s">
        <v>85</v>
      </c>
      <c r="BK261" s="198">
        <f>ROUND(I261*H261,2)</f>
        <v>0</v>
      </c>
      <c r="BL261" s="17" t="s">
        <v>145</v>
      </c>
      <c r="BM261" s="197" t="s">
        <v>1021</v>
      </c>
    </row>
    <row r="262" spans="1:65" s="2" customFormat="1" ht="78">
      <c r="A262" s="34"/>
      <c r="B262" s="35"/>
      <c r="C262" s="36"/>
      <c r="D262" s="199" t="s">
        <v>151</v>
      </c>
      <c r="E262" s="36"/>
      <c r="F262" s="200" t="s">
        <v>209</v>
      </c>
      <c r="G262" s="36"/>
      <c r="H262" s="36"/>
      <c r="I262" s="201"/>
      <c r="J262" s="36"/>
      <c r="K262" s="36"/>
      <c r="L262" s="39"/>
      <c r="M262" s="202"/>
      <c r="N262" s="203"/>
      <c r="O262" s="71"/>
      <c r="P262" s="71"/>
      <c r="Q262" s="71"/>
      <c r="R262" s="71"/>
      <c r="S262" s="71"/>
      <c r="T262" s="72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7" t="s">
        <v>151</v>
      </c>
      <c r="AU262" s="17" t="s">
        <v>87</v>
      </c>
    </row>
    <row r="263" spans="1:65" s="13" customFormat="1">
      <c r="B263" s="206"/>
      <c r="C263" s="207"/>
      <c r="D263" s="199" t="s">
        <v>176</v>
      </c>
      <c r="E263" s="208" t="s">
        <v>1</v>
      </c>
      <c r="F263" s="209" t="s">
        <v>1022</v>
      </c>
      <c r="G263" s="207"/>
      <c r="H263" s="210">
        <v>0.46899999999999997</v>
      </c>
      <c r="I263" s="211"/>
      <c r="J263" s="207"/>
      <c r="K263" s="207"/>
      <c r="L263" s="212"/>
      <c r="M263" s="213"/>
      <c r="N263" s="214"/>
      <c r="O263" s="214"/>
      <c r="P263" s="214"/>
      <c r="Q263" s="214"/>
      <c r="R263" s="214"/>
      <c r="S263" s="214"/>
      <c r="T263" s="215"/>
      <c r="AT263" s="216" t="s">
        <v>176</v>
      </c>
      <c r="AU263" s="216" t="s">
        <v>87</v>
      </c>
      <c r="AV263" s="13" t="s">
        <v>87</v>
      </c>
      <c r="AW263" s="13" t="s">
        <v>34</v>
      </c>
      <c r="AX263" s="13" t="s">
        <v>85</v>
      </c>
      <c r="AY263" s="216" t="s">
        <v>146</v>
      </c>
    </row>
    <row r="264" spans="1:65" s="2" customFormat="1" ht="33" customHeight="1">
      <c r="A264" s="34"/>
      <c r="B264" s="35"/>
      <c r="C264" s="185" t="s">
        <v>398</v>
      </c>
      <c r="D264" s="185" t="s">
        <v>147</v>
      </c>
      <c r="E264" s="186" t="s">
        <v>1023</v>
      </c>
      <c r="F264" s="187" t="s">
        <v>1024</v>
      </c>
      <c r="G264" s="188" t="s">
        <v>195</v>
      </c>
      <c r="H264" s="189">
        <v>0.21299999999999999</v>
      </c>
      <c r="I264" s="190"/>
      <c r="J264" s="191">
        <f>ROUND(I264*H264,2)</f>
        <v>0</v>
      </c>
      <c r="K264" s="192"/>
      <c r="L264" s="39"/>
      <c r="M264" s="193" t="s">
        <v>1</v>
      </c>
      <c r="N264" s="194" t="s">
        <v>42</v>
      </c>
      <c r="O264" s="71"/>
      <c r="P264" s="195">
        <f>O264*H264</f>
        <v>0</v>
      </c>
      <c r="Q264" s="195">
        <v>0</v>
      </c>
      <c r="R264" s="195">
        <f>Q264*H264</f>
        <v>0</v>
      </c>
      <c r="S264" s="195">
        <v>0</v>
      </c>
      <c r="T264" s="196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97" t="s">
        <v>145</v>
      </c>
      <c r="AT264" s="197" t="s">
        <v>147</v>
      </c>
      <c r="AU264" s="197" t="s">
        <v>87</v>
      </c>
      <c r="AY264" s="17" t="s">
        <v>146</v>
      </c>
      <c r="BE264" s="198">
        <f>IF(N264="základní",J264,0)</f>
        <v>0</v>
      </c>
      <c r="BF264" s="198">
        <f>IF(N264="snížená",J264,0)</f>
        <v>0</v>
      </c>
      <c r="BG264" s="198">
        <f>IF(N264="zákl. přenesená",J264,0)</f>
        <v>0</v>
      </c>
      <c r="BH264" s="198">
        <f>IF(N264="sníž. přenesená",J264,0)</f>
        <v>0</v>
      </c>
      <c r="BI264" s="198">
        <f>IF(N264="nulová",J264,0)</f>
        <v>0</v>
      </c>
      <c r="BJ264" s="17" t="s">
        <v>85</v>
      </c>
      <c r="BK264" s="198">
        <f>ROUND(I264*H264,2)</f>
        <v>0</v>
      </c>
      <c r="BL264" s="17" t="s">
        <v>145</v>
      </c>
      <c r="BM264" s="197" t="s">
        <v>1025</v>
      </c>
    </row>
    <row r="265" spans="1:65" s="2" customFormat="1" ht="33" customHeight="1">
      <c r="A265" s="34"/>
      <c r="B265" s="35"/>
      <c r="C265" s="185" t="s">
        <v>402</v>
      </c>
      <c r="D265" s="185" t="s">
        <v>147</v>
      </c>
      <c r="E265" s="186" t="s">
        <v>1026</v>
      </c>
      <c r="F265" s="187" t="s">
        <v>1027</v>
      </c>
      <c r="G265" s="188" t="s">
        <v>195</v>
      </c>
      <c r="H265" s="189">
        <v>17.033999999999999</v>
      </c>
      <c r="I265" s="190"/>
      <c r="J265" s="191">
        <f>ROUND(I265*H265,2)</f>
        <v>0</v>
      </c>
      <c r="K265" s="192"/>
      <c r="L265" s="39"/>
      <c r="M265" s="193" t="s">
        <v>1</v>
      </c>
      <c r="N265" s="194" t="s">
        <v>42</v>
      </c>
      <c r="O265" s="71"/>
      <c r="P265" s="195">
        <f>O265*H265</f>
        <v>0</v>
      </c>
      <c r="Q265" s="195">
        <v>0</v>
      </c>
      <c r="R265" s="195">
        <f>Q265*H265</f>
        <v>0</v>
      </c>
      <c r="S265" s="195">
        <v>0</v>
      </c>
      <c r="T265" s="196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97" t="s">
        <v>145</v>
      </c>
      <c r="AT265" s="197" t="s">
        <v>147</v>
      </c>
      <c r="AU265" s="197" t="s">
        <v>87</v>
      </c>
      <c r="AY265" s="17" t="s">
        <v>146</v>
      </c>
      <c r="BE265" s="198">
        <f>IF(N265="základní",J265,0)</f>
        <v>0</v>
      </c>
      <c r="BF265" s="198">
        <f>IF(N265="snížená",J265,0)</f>
        <v>0</v>
      </c>
      <c r="BG265" s="198">
        <f>IF(N265="zákl. přenesená",J265,0)</f>
        <v>0</v>
      </c>
      <c r="BH265" s="198">
        <f>IF(N265="sníž. přenesená",J265,0)</f>
        <v>0</v>
      </c>
      <c r="BI265" s="198">
        <f>IF(N265="nulová",J265,0)</f>
        <v>0</v>
      </c>
      <c r="BJ265" s="17" t="s">
        <v>85</v>
      </c>
      <c r="BK265" s="198">
        <f>ROUND(I265*H265,2)</f>
        <v>0</v>
      </c>
      <c r="BL265" s="17" t="s">
        <v>145</v>
      </c>
      <c r="BM265" s="197" t="s">
        <v>1028</v>
      </c>
    </row>
    <row r="266" spans="1:65" s="2" customFormat="1" ht="33" customHeight="1">
      <c r="A266" s="34"/>
      <c r="B266" s="35"/>
      <c r="C266" s="185" t="s">
        <v>406</v>
      </c>
      <c r="D266" s="185" t="s">
        <v>147</v>
      </c>
      <c r="E266" s="186" t="s">
        <v>566</v>
      </c>
      <c r="F266" s="187" t="s">
        <v>567</v>
      </c>
      <c r="G266" s="188" t="s">
        <v>195</v>
      </c>
      <c r="H266" s="189">
        <v>15.388999999999999</v>
      </c>
      <c r="I266" s="190"/>
      <c r="J266" s="191">
        <f>ROUND(I266*H266,2)</f>
        <v>0</v>
      </c>
      <c r="K266" s="192"/>
      <c r="L266" s="39"/>
      <c r="M266" s="193" t="s">
        <v>1</v>
      </c>
      <c r="N266" s="194" t="s">
        <v>42</v>
      </c>
      <c r="O266" s="71"/>
      <c r="P266" s="195">
        <f>O266*H266</f>
        <v>0</v>
      </c>
      <c r="Q266" s="195">
        <v>0</v>
      </c>
      <c r="R266" s="195">
        <f>Q266*H266</f>
        <v>0</v>
      </c>
      <c r="S266" s="195">
        <v>0</v>
      </c>
      <c r="T266" s="196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97" t="s">
        <v>145</v>
      </c>
      <c r="AT266" s="197" t="s">
        <v>147</v>
      </c>
      <c r="AU266" s="197" t="s">
        <v>87</v>
      </c>
      <c r="AY266" s="17" t="s">
        <v>146</v>
      </c>
      <c r="BE266" s="198">
        <f>IF(N266="základní",J266,0)</f>
        <v>0</v>
      </c>
      <c r="BF266" s="198">
        <f>IF(N266="snížená",J266,0)</f>
        <v>0</v>
      </c>
      <c r="BG266" s="198">
        <f>IF(N266="zákl. přenesená",J266,0)</f>
        <v>0</v>
      </c>
      <c r="BH266" s="198">
        <f>IF(N266="sníž. přenesená",J266,0)</f>
        <v>0</v>
      </c>
      <c r="BI266" s="198">
        <f>IF(N266="nulová",J266,0)</f>
        <v>0</v>
      </c>
      <c r="BJ266" s="17" t="s">
        <v>85</v>
      </c>
      <c r="BK266" s="198">
        <f>ROUND(I266*H266,2)</f>
        <v>0</v>
      </c>
      <c r="BL266" s="17" t="s">
        <v>145</v>
      </c>
      <c r="BM266" s="197" t="s">
        <v>1029</v>
      </c>
    </row>
    <row r="267" spans="1:65" s="13" customFormat="1">
      <c r="B267" s="206"/>
      <c r="C267" s="207"/>
      <c r="D267" s="199" t="s">
        <v>176</v>
      </c>
      <c r="E267" s="208" t="s">
        <v>1</v>
      </c>
      <c r="F267" s="209" t="s">
        <v>1030</v>
      </c>
      <c r="G267" s="207"/>
      <c r="H267" s="210">
        <v>15.388999999999999</v>
      </c>
      <c r="I267" s="211"/>
      <c r="J267" s="207"/>
      <c r="K267" s="207"/>
      <c r="L267" s="212"/>
      <c r="M267" s="213"/>
      <c r="N267" s="214"/>
      <c r="O267" s="214"/>
      <c r="P267" s="214"/>
      <c r="Q267" s="214"/>
      <c r="R267" s="214"/>
      <c r="S267" s="214"/>
      <c r="T267" s="215"/>
      <c r="AT267" s="216" t="s">
        <v>176</v>
      </c>
      <c r="AU267" s="216" t="s">
        <v>87</v>
      </c>
      <c r="AV267" s="13" t="s">
        <v>87</v>
      </c>
      <c r="AW267" s="13" t="s">
        <v>34</v>
      </c>
      <c r="AX267" s="13" t="s">
        <v>85</v>
      </c>
      <c r="AY267" s="216" t="s">
        <v>146</v>
      </c>
    </row>
    <row r="268" spans="1:65" s="12" customFormat="1" ht="22.9" customHeight="1">
      <c r="B268" s="171"/>
      <c r="C268" s="172"/>
      <c r="D268" s="173" t="s">
        <v>76</v>
      </c>
      <c r="E268" s="204" t="s">
        <v>222</v>
      </c>
      <c r="F268" s="204" t="s">
        <v>223</v>
      </c>
      <c r="G268" s="172"/>
      <c r="H268" s="172"/>
      <c r="I268" s="175"/>
      <c r="J268" s="205">
        <f>BK268</f>
        <v>0</v>
      </c>
      <c r="K268" s="172"/>
      <c r="L268" s="177"/>
      <c r="M268" s="178"/>
      <c r="N268" s="179"/>
      <c r="O268" s="179"/>
      <c r="P268" s="180">
        <f>P269</f>
        <v>0</v>
      </c>
      <c r="Q268" s="179"/>
      <c r="R268" s="180">
        <f>R269</f>
        <v>0</v>
      </c>
      <c r="S268" s="179"/>
      <c r="T268" s="181">
        <f>T269</f>
        <v>0</v>
      </c>
      <c r="AR268" s="182" t="s">
        <v>85</v>
      </c>
      <c r="AT268" s="183" t="s">
        <v>76</v>
      </c>
      <c r="AU268" s="183" t="s">
        <v>85</v>
      </c>
      <c r="AY268" s="182" t="s">
        <v>146</v>
      </c>
      <c r="BK268" s="184">
        <f>BK269</f>
        <v>0</v>
      </c>
    </row>
    <row r="269" spans="1:65" s="2" customFormat="1" ht="16.5" customHeight="1">
      <c r="A269" s="34"/>
      <c r="B269" s="35"/>
      <c r="C269" s="185" t="s">
        <v>410</v>
      </c>
      <c r="D269" s="185" t="s">
        <v>147</v>
      </c>
      <c r="E269" s="186" t="s">
        <v>1031</v>
      </c>
      <c r="F269" s="187" t="s">
        <v>1032</v>
      </c>
      <c r="G269" s="188" t="s">
        <v>195</v>
      </c>
      <c r="H269" s="189">
        <v>64.867999999999995</v>
      </c>
      <c r="I269" s="190"/>
      <c r="J269" s="191">
        <f>ROUND(I269*H269,2)</f>
        <v>0</v>
      </c>
      <c r="K269" s="192"/>
      <c r="L269" s="39"/>
      <c r="M269" s="193" t="s">
        <v>1</v>
      </c>
      <c r="N269" s="194" t="s">
        <v>42</v>
      </c>
      <c r="O269" s="71"/>
      <c r="P269" s="195">
        <f>O269*H269</f>
        <v>0</v>
      </c>
      <c r="Q269" s="195">
        <v>0</v>
      </c>
      <c r="R269" s="195">
        <f>Q269*H269</f>
        <v>0</v>
      </c>
      <c r="S269" s="195">
        <v>0</v>
      </c>
      <c r="T269" s="196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97" t="s">
        <v>145</v>
      </c>
      <c r="AT269" s="197" t="s">
        <v>147</v>
      </c>
      <c r="AU269" s="197" t="s">
        <v>87</v>
      </c>
      <c r="AY269" s="17" t="s">
        <v>146</v>
      </c>
      <c r="BE269" s="198">
        <f>IF(N269="základní",J269,0)</f>
        <v>0</v>
      </c>
      <c r="BF269" s="198">
        <f>IF(N269="snížená",J269,0)</f>
        <v>0</v>
      </c>
      <c r="BG269" s="198">
        <f>IF(N269="zákl. přenesená",J269,0)</f>
        <v>0</v>
      </c>
      <c r="BH269" s="198">
        <f>IF(N269="sníž. přenesená",J269,0)</f>
        <v>0</v>
      </c>
      <c r="BI269" s="198">
        <f>IF(N269="nulová",J269,0)</f>
        <v>0</v>
      </c>
      <c r="BJ269" s="17" t="s">
        <v>85</v>
      </c>
      <c r="BK269" s="198">
        <f>ROUND(I269*H269,2)</f>
        <v>0</v>
      </c>
      <c r="BL269" s="17" t="s">
        <v>145</v>
      </c>
      <c r="BM269" s="197" t="s">
        <v>1033</v>
      </c>
    </row>
    <row r="270" spans="1:65" s="12" customFormat="1" ht="25.9" customHeight="1">
      <c r="B270" s="171"/>
      <c r="C270" s="172"/>
      <c r="D270" s="173" t="s">
        <v>76</v>
      </c>
      <c r="E270" s="174" t="s">
        <v>227</v>
      </c>
      <c r="F270" s="174" t="s">
        <v>228</v>
      </c>
      <c r="G270" s="172"/>
      <c r="H270" s="172"/>
      <c r="I270" s="175"/>
      <c r="J270" s="176">
        <f>BK270</f>
        <v>0</v>
      </c>
      <c r="K270" s="172"/>
      <c r="L270" s="177"/>
      <c r="M270" s="178"/>
      <c r="N270" s="179"/>
      <c r="O270" s="179"/>
      <c r="P270" s="180">
        <f>P271+P276+P294+P298+P301+P317+P370+P392+P402</f>
        <v>0</v>
      </c>
      <c r="Q270" s="179"/>
      <c r="R270" s="180">
        <f>R271+R276+R294+R298+R301+R317+R370+R392+R402</f>
        <v>3.0048216999999995</v>
      </c>
      <c r="S270" s="179"/>
      <c r="T270" s="181">
        <f>T271+T276+T294+T298+T301+T317+T370+T392+T402</f>
        <v>0.525617</v>
      </c>
      <c r="AR270" s="182" t="s">
        <v>87</v>
      </c>
      <c r="AT270" s="183" t="s">
        <v>76</v>
      </c>
      <c r="AU270" s="183" t="s">
        <v>77</v>
      </c>
      <c r="AY270" s="182" t="s">
        <v>146</v>
      </c>
      <c r="BK270" s="184">
        <f>BK271+BK276+BK294+BK298+BK301+BK317+BK370+BK392+BK402</f>
        <v>0</v>
      </c>
    </row>
    <row r="271" spans="1:65" s="12" customFormat="1" ht="22.9" customHeight="1">
      <c r="B271" s="171"/>
      <c r="C271" s="172"/>
      <c r="D271" s="173" t="s">
        <v>76</v>
      </c>
      <c r="E271" s="204" t="s">
        <v>1034</v>
      </c>
      <c r="F271" s="204" t="s">
        <v>1035</v>
      </c>
      <c r="G271" s="172"/>
      <c r="H271" s="172"/>
      <c r="I271" s="175"/>
      <c r="J271" s="205">
        <f>BK271</f>
        <v>0</v>
      </c>
      <c r="K271" s="172"/>
      <c r="L271" s="177"/>
      <c r="M271" s="178"/>
      <c r="N271" s="179"/>
      <c r="O271" s="179"/>
      <c r="P271" s="180">
        <f>SUM(P272:P275)</f>
        <v>0</v>
      </c>
      <c r="Q271" s="179"/>
      <c r="R271" s="180">
        <f>SUM(R272:R275)</f>
        <v>7.0000000000000001E-3</v>
      </c>
      <c r="S271" s="179"/>
      <c r="T271" s="181">
        <f>SUM(T272:T275)</f>
        <v>0</v>
      </c>
      <c r="AR271" s="182" t="s">
        <v>87</v>
      </c>
      <c r="AT271" s="183" t="s">
        <v>76</v>
      </c>
      <c r="AU271" s="183" t="s">
        <v>85</v>
      </c>
      <c r="AY271" s="182" t="s">
        <v>146</v>
      </c>
      <c r="BK271" s="184">
        <f>SUM(BK272:BK275)</f>
        <v>0</v>
      </c>
    </row>
    <row r="272" spans="1:65" s="2" customFormat="1" ht="21.75" customHeight="1">
      <c r="A272" s="34"/>
      <c r="B272" s="35"/>
      <c r="C272" s="185" t="s">
        <v>414</v>
      </c>
      <c r="D272" s="185" t="s">
        <v>147</v>
      </c>
      <c r="E272" s="186" t="s">
        <v>1036</v>
      </c>
      <c r="F272" s="187" t="s">
        <v>1037</v>
      </c>
      <c r="G272" s="188" t="s">
        <v>165</v>
      </c>
      <c r="H272" s="189">
        <v>1</v>
      </c>
      <c r="I272" s="190"/>
      <c r="J272" s="191">
        <f>ROUND(I272*H272,2)</f>
        <v>0</v>
      </c>
      <c r="K272" s="192"/>
      <c r="L272" s="39"/>
      <c r="M272" s="193" t="s">
        <v>1</v>
      </c>
      <c r="N272" s="194" t="s">
        <v>42</v>
      </c>
      <c r="O272" s="71"/>
      <c r="P272" s="195">
        <f>O272*H272</f>
        <v>0</v>
      </c>
      <c r="Q272" s="195">
        <v>0</v>
      </c>
      <c r="R272" s="195">
        <f>Q272*H272</f>
        <v>0</v>
      </c>
      <c r="S272" s="195">
        <v>0</v>
      </c>
      <c r="T272" s="196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97" t="s">
        <v>188</v>
      </c>
      <c r="AT272" s="197" t="s">
        <v>147</v>
      </c>
      <c r="AU272" s="197" t="s">
        <v>87</v>
      </c>
      <c r="AY272" s="17" t="s">
        <v>146</v>
      </c>
      <c r="BE272" s="198">
        <f>IF(N272="základní",J272,0)</f>
        <v>0</v>
      </c>
      <c r="BF272" s="198">
        <f>IF(N272="snížená",J272,0)</f>
        <v>0</v>
      </c>
      <c r="BG272" s="198">
        <f>IF(N272="zákl. přenesená",J272,0)</f>
        <v>0</v>
      </c>
      <c r="BH272" s="198">
        <f>IF(N272="sníž. přenesená",J272,0)</f>
        <v>0</v>
      </c>
      <c r="BI272" s="198">
        <f>IF(N272="nulová",J272,0)</f>
        <v>0</v>
      </c>
      <c r="BJ272" s="17" t="s">
        <v>85</v>
      </c>
      <c r="BK272" s="198">
        <f>ROUND(I272*H272,2)</f>
        <v>0</v>
      </c>
      <c r="BL272" s="17" t="s">
        <v>188</v>
      </c>
      <c r="BM272" s="197" t="s">
        <v>1038</v>
      </c>
    </row>
    <row r="273" spans="1:65" s="2" customFormat="1" ht="16.5" customHeight="1">
      <c r="A273" s="34"/>
      <c r="B273" s="35"/>
      <c r="C273" s="185" t="s">
        <v>418</v>
      </c>
      <c r="D273" s="185" t="s">
        <v>147</v>
      </c>
      <c r="E273" s="186" t="s">
        <v>1039</v>
      </c>
      <c r="F273" s="187" t="s">
        <v>1040</v>
      </c>
      <c r="G273" s="188" t="s">
        <v>1041</v>
      </c>
      <c r="H273" s="189">
        <v>1</v>
      </c>
      <c r="I273" s="190"/>
      <c r="J273" s="191">
        <f>ROUND(I273*H273,2)</f>
        <v>0</v>
      </c>
      <c r="K273" s="192"/>
      <c r="L273" s="39"/>
      <c r="M273" s="193" t="s">
        <v>1</v>
      </c>
      <c r="N273" s="194" t="s">
        <v>42</v>
      </c>
      <c r="O273" s="71"/>
      <c r="P273" s="195">
        <f>O273*H273</f>
        <v>0</v>
      </c>
      <c r="Q273" s="195">
        <v>0</v>
      </c>
      <c r="R273" s="195">
        <f>Q273*H273</f>
        <v>0</v>
      </c>
      <c r="S273" s="195">
        <v>0</v>
      </c>
      <c r="T273" s="196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97" t="s">
        <v>188</v>
      </c>
      <c r="AT273" s="197" t="s">
        <v>147</v>
      </c>
      <c r="AU273" s="197" t="s">
        <v>87</v>
      </c>
      <c r="AY273" s="17" t="s">
        <v>146</v>
      </c>
      <c r="BE273" s="198">
        <f>IF(N273="základní",J273,0)</f>
        <v>0</v>
      </c>
      <c r="BF273" s="198">
        <f>IF(N273="snížená",J273,0)</f>
        <v>0</v>
      </c>
      <c r="BG273" s="198">
        <f>IF(N273="zákl. přenesená",J273,0)</f>
        <v>0</v>
      </c>
      <c r="BH273" s="198">
        <f>IF(N273="sníž. přenesená",J273,0)</f>
        <v>0</v>
      </c>
      <c r="BI273" s="198">
        <f>IF(N273="nulová",J273,0)</f>
        <v>0</v>
      </c>
      <c r="BJ273" s="17" t="s">
        <v>85</v>
      </c>
      <c r="BK273" s="198">
        <f>ROUND(I273*H273,2)</f>
        <v>0</v>
      </c>
      <c r="BL273" s="17" t="s">
        <v>188</v>
      </c>
      <c r="BM273" s="197" t="s">
        <v>1042</v>
      </c>
    </row>
    <row r="274" spans="1:65" s="2" customFormat="1" ht="21.75" customHeight="1">
      <c r="A274" s="34"/>
      <c r="B274" s="35"/>
      <c r="C274" s="217" t="s">
        <v>424</v>
      </c>
      <c r="D274" s="217" t="s">
        <v>235</v>
      </c>
      <c r="E274" s="218" t="s">
        <v>1043</v>
      </c>
      <c r="F274" s="219" t="s">
        <v>1044</v>
      </c>
      <c r="G274" s="220" t="s">
        <v>1041</v>
      </c>
      <c r="H274" s="221">
        <v>1</v>
      </c>
      <c r="I274" s="222"/>
      <c r="J274" s="223">
        <f>ROUND(I274*H274,2)</f>
        <v>0</v>
      </c>
      <c r="K274" s="224"/>
      <c r="L274" s="225"/>
      <c r="M274" s="226" t="s">
        <v>1</v>
      </c>
      <c r="N274" s="227" t="s">
        <v>42</v>
      </c>
      <c r="O274" s="71"/>
      <c r="P274" s="195">
        <f>O274*H274</f>
        <v>0</v>
      </c>
      <c r="Q274" s="195">
        <v>7.0000000000000001E-3</v>
      </c>
      <c r="R274" s="195">
        <f>Q274*H274</f>
        <v>7.0000000000000001E-3</v>
      </c>
      <c r="S274" s="195">
        <v>0</v>
      </c>
      <c r="T274" s="196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97" t="s">
        <v>238</v>
      </c>
      <c r="AT274" s="197" t="s">
        <v>235</v>
      </c>
      <c r="AU274" s="197" t="s">
        <v>87</v>
      </c>
      <c r="AY274" s="17" t="s">
        <v>146</v>
      </c>
      <c r="BE274" s="198">
        <f>IF(N274="základní",J274,0)</f>
        <v>0</v>
      </c>
      <c r="BF274" s="198">
        <f>IF(N274="snížená",J274,0)</f>
        <v>0</v>
      </c>
      <c r="BG274" s="198">
        <f>IF(N274="zákl. přenesená",J274,0)</f>
        <v>0</v>
      </c>
      <c r="BH274" s="198">
        <f>IF(N274="sníž. přenesená",J274,0)</f>
        <v>0</v>
      </c>
      <c r="BI274" s="198">
        <f>IF(N274="nulová",J274,0)</f>
        <v>0</v>
      </c>
      <c r="BJ274" s="17" t="s">
        <v>85</v>
      </c>
      <c r="BK274" s="198">
        <f>ROUND(I274*H274,2)</f>
        <v>0</v>
      </c>
      <c r="BL274" s="17" t="s">
        <v>188</v>
      </c>
      <c r="BM274" s="197" t="s">
        <v>1045</v>
      </c>
    </row>
    <row r="275" spans="1:65" s="2" customFormat="1" ht="29.25">
      <c r="A275" s="34"/>
      <c r="B275" s="35"/>
      <c r="C275" s="36"/>
      <c r="D275" s="199" t="s">
        <v>151</v>
      </c>
      <c r="E275" s="36"/>
      <c r="F275" s="200" t="s">
        <v>1046</v>
      </c>
      <c r="G275" s="36"/>
      <c r="H275" s="36"/>
      <c r="I275" s="201"/>
      <c r="J275" s="36"/>
      <c r="K275" s="36"/>
      <c r="L275" s="39"/>
      <c r="M275" s="202"/>
      <c r="N275" s="203"/>
      <c r="O275" s="71"/>
      <c r="P275" s="71"/>
      <c r="Q275" s="71"/>
      <c r="R275" s="71"/>
      <c r="S275" s="71"/>
      <c r="T275" s="72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7" t="s">
        <v>151</v>
      </c>
      <c r="AU275" s="17" t="s">
        <v>87</v>
      </c>
    </row>
    <row r="276" spans="1:65" s="12" customFormat="1" ht="22.9" customHeight="1">
      <c r="B276" s="171"/>
      <c r="C276" s="172"/>
      <c r="D276" s="173" t="s">
        <v>76</v>
      </c>
      <c r="E276" s="204" t="s">
        <v>229</v>
      </c>
      <c r="F276" s="204" t="s">
        <v>1047</v>
      </c>
      <c r="G276" s="172"/>
      <c r="H276" s="172"/>
      <c r="I276" s="175"/>
      <c r="J276" s="205">
        <f>BK276</f>
        <v>0</v>
      </c>
      <c r="K276" s="172"/>
      <c r="L276" s="177"/>
      <c r="M276" s="178"/>
      <c r="N276" s="179"/>
      <c r="O276" s="179"/>
      <c r="P276" s="180">
        <f>SUM(P277:P293)</f>
        <v>0</v>
      </c>
      <c r="Q276" s="179"/>
      <c r="R276" s="180">
        <f>SUM(R277:R293)</f>
        <v>7.6499999999999999E-2</v>
      </c>
      <c r="S276" s="179"/>
      <c r="T276" s="181">
        <f>SUM(T277:T293)</f>
        <v>0</v>
      </c>
      <c r="AR276" s="182" t="s">
        <v>87</v>
      </c>
      <c r="AT276" s="183" t="s">
        <v>76</v>
      </c>
      <c r="AU276" s="183" t="s">
        <v>85</v>
      </c>
      <c r="AY276" s="182" t="s">
        <v>146</v>
      </c>
      <c r="BK276" s="184">
        <f>SUM(BK277:BK293)</f>
        <v>0</v>
      </c>
    </row>
    <row r="277" spans="1:65" s="2" customFormat="1" ht="16.5" customHeight="1">
      <c r="A277" s="34"/>
      <c r="B277" s="35"/>
      <c r="C277" s="185" t="s">
        <v>429</v>
      </c>
      <c r="D277" s="185" t="s">
        <v>147</v>
      </c>
      <c r="E277" s="186" t="s">
        <v>1048</v>
      </c>
      <c r="F277" s="187" t="s">
        <v>1049</v>
      </c>
      <c r="G277" s="188" t="s">
        <v>159</v>
      </c>
      <c r="H277" s="189">
        <v>11</v>
      </c>
      <c r="I277" s="190"/>
      <c r="J277" s="191">
        <f>ROUND(I277*H277,2)</f>
        <v>0</v>
      </c>
      <c r="K277" s="192"/>
      <c r="L277" s="39"/>
      <c r="M277" s="193" t="s">
        <v>1</v>
      </c>
      <c r="N277" s="194" t="s">
        <v>42</v>
      </c>
      <c r="O277" s="71"/>
      <c r="P277" s="195">
        <f>O277*H277</f>
        <v>0</v>
      </c>
      <c r="Q277" s="195">
        <v>0</v>
      </c>
      <c r="R277" s="195">
        <f>Q277*H277</f>
        <v>0</v>
      </c>
      <c r="S277" s="195">
        <v>0</v>
      </c>
      <c r="T277" s="196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97" t="s">
        <v>149</v>
      </c>
      <c r="AT277" s="197" t="s">
        <v>147</v>
      </c>
      <c r="AU277" s="197" t="s">
        <v>87</v>
      </c>
      <c r="AY277" s="17" t="s">
        <v>146</v>
      </c>
      <c r="BE277" s="198">
        <f>IF(N277="základní",J277,0)</f>
        <v>0</v>
      </c>
      <c r="BF277" s="198">
        <f>IF(N277="snížená",J277,0)</f>
        <v>0</v>
      </c>
      <c r="BG277" s="198">
        <f>IF(N277="zákl. přenesená",J277,0)</f>
        <v>0</v>
      </c>
      <c r="BH277" s="198">
        <f>IF(N277="sníž. přenesená",J277,0)</f>
        <v>0</v>
      </c>
      <c r="BI277" s="198">
        <f>IF(N277="nulová",J277,0)</f>
        <v>0</v>
      </c>
      <c r="BJ277" s="17" t="s">
        <v>85</v>
      </c>
      <c r="BK277" s="198">
        <f>ROUND(I277*H277,2)</f>
        <v>0</v>
      </c>
      <c r="BL277" s="17" t="s">
        <v>149</v>
      </c>
      <c r="BM277" s="197" t="s">
        <v>1050</v>
      </c>
    </row>
    <row r="278" spans="1:65" s="2" customFormat="1" ht="33" customHeight="1">
      <c r="A278" s="34"/>
      <c r="B278" s="35"/>
      <c r="C278" s="217" t="s">
        <v>433</v>
      </c>
      <c r="D278" s="217" t="s">
        <v>235</v>
      </c>
      <c r="E278" s="218" t="s">
        <v>1051</v>
      </c>
      <c r="F278" s="219" t="s">
        <v>1052</v>
      </c>
      <c r="G278" s="220" t="s">
        <v>1</v>
      </c>
      <c r="H278" s="221">
        <v>11</v>
      </c>
      <c r="I278" s="222"/>
      <c r="J278" s="223">
        <f>ROUND(I278*H278,2)</f>
        <v>0</v>
      </c>
      <c r="K278" s="224"/>
      <c r="L278" s="225"/>
      <c r="M278" s="226" t="s">
        <v>1</v>
      </c>
      <c r="N278" s="227" t="s">
        <v>42</v>
      </c>
      <c r="O278" s="71"/>
      <c r="P278" s="195">
        <f>O278*H278</f>
        <v>0</v>
      </c>
      <c r="Q278" s="195">
        <v>0</v>
      </c>
      <c r="R278" s="195">
        <f>Q278*H278</f>
        <v>0</v>
      </c>
      <c r="S278" s="195">
        <v>0</v>
      </c>
      <c r="T278" s="196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97" t="s">
        <v>149</v>
      </c>
      <c r="AT278" s="197" t="s">
        <v>235</v>
      </c>
      <c r="AU278" s="197" t="s">
        <v>87</v>
      </c>
      <c r="AY278" s="17" t="s">
        <v>146</v>
      </c>
      <c r="BE278" s="198">
        <f>IF(N278="základní",J278,0)</f>
        <v>0</v>
      </c>
      <c r="BF278" s="198">
        <f>IF(N278="snížená",J278,0)</f>
        <v>0</v>
      </c>
      <c r="BG278" s="198">
        <f>IF(N278="zákl. přenesená",J278,0)</f>
        <v>0</v>
      </c>
      <c r="BH278" s="198">
        <f>IF(N278="sníž. přenesená",J278,0)</f>
        <v>0</v>
      </c>
      <c r="BI278" s="198">
        <f>IF(N278="nulová",J278,0)</f>
        <v>0</v>
      </c>
      <c r="BJ278" s="17" t="s">
        <v>85</v>
      </c>
      <c r="BK278" s="198">
        <f>ROUND(I278*H278,2)</f>
        <v>0</v>
      </c>
      <c r="BL278" s="17" t="s">
        <v>149</v>
      </c>
      <c r="BM278" s="197" t="s">
        <v>1053</v>
      </c>
    </row>
    <row r="279" spans="1:65" s="2" customFormat="1" ht="16.5" customHeight="1">
      <c r="A279" s="34"/>
      <c r="B279" s="35"/>
      <c r="C279" s="185" t="s">
        <v>437</v>
      </c>
      <c r="D279" s="185" t="s">
        <v>147</v>
      </c>
      <c r="E279" s="186" t="s">
        <v>1054</v>
      </c>
      <c r="F279" s="187" t="s">
        <v>1055</v>
      </c>
      <c r="G279" s="188" t="s">
        <v>159</v>
      </c>
      <c r="H279" s="189">
        <v>2</v>
      </c>
      <c r="I279" s="190"/>
      <c r="J279" s="191">
        <f>ROUND(I279*H279,2)</f>
        <v>0</v>
      </c>
      <c r="K279" s="192"/>
      <c r="L279" s="39"/>
      <c r="M279" s="193" t="s">
        <v>1</v>
      </c>
      <c r="N279" s="194" t="s">
        <v>42</v>
      </c>
      <c r="O279" s="71"/>
      <c r="P279" s="195">
        <f>O279*H279</f>
        <v>0</v>
      </c>
      <c r="Q279" s="195">
        <v>0</v>
      </c>
      <c r="R279" s="195">
        <f>Q279*H279</f>
        <v>0</v>
      </c>
      <c r="S279" s="195">
        <v>0</v>
      </c>
      <c r="T279" s="196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97" t="s">
        <v>188</v>
      </c>
      <c r="AT279" s="197" t="s">
        <v>147</v>
      </c>
      <c r="AU279" s="197" t="s">
        <v>87</v>
      </c>
      <c r="AY279" s="17" t="s">
        <v>146</v>
      </c>
      <c r="BE279" s="198">
        <f>IF(N279="základní",J279,0)</f>
        <v>0</v>
      </c>
      <c r="BF279" s="198">
        <f>IF(N279="snížená",J279,0)</f>
        <v>0</v>
      </c>
      <c r="BG279" s="198">
        <f>IF(N279="zákl. přenesená",J279,0)</f>
        <v>0</v>
      </c>
      <c r="BH279" s="198">
        <f>IF(N279="sníž. přenesená",J279,0)</f>
        <v>0</v>
      </c>
      <c r="BI279" s="198">
        <f>IF(N279="nulová",J279,0)</f>
        <v>0</v>
      </c>
      <c r="BJ279" s="17" t="s">
        <v>85</v>
      </c>
      <c r="BK279" s="198">
        <f>ROUND(I279*H279,2)</f>
        <v>0</v>
      </c>
      <c r="BL279" s="17" t="s">
        <v>188</v>
      </c>
      <c r="BM279" s="197" t="s">
        <v>1056</v>
      </c>
    </row>
    <row r="280" spans="1:65" s="2" customFormat="1" ht="33" customHeight="1">
      <c r="A280" s="34"/>
      <c r="B280" s="35"/>
      <c r="C280" s="217" t="s">
        <v>441</v>
      </c>
      <c r="D280" s="217" t="s">
        <v>235</v>
      </c>
      <c r="E280" s="218" t="s">
        <v>1057</v>
      </c>
      <c r="F280" s="219" t="s">
        <v>1058</v>
      </c>
      <c r="G280" s="220" t="s">
        <v>1</v>
      </c>
      <c r="H280" s="221">
        <v>2</v>
      </c>
      <c r="I280" s="222"/>
      <c r="J280" s="223">
        <f>ROUND(I280*H280,2)</f>
        <v>0</v>
      </c>
      <c r="K280" s="224"/>
      <c r="L280" s="225"/>
      <c r="M280" s="226" t="s">
        <v>1</v>
      </c>
      <c r="N280" s="227" t="s">
        <v>42</v>
      </c>
      <c r="O280" s="71"/>
      <c r="P280" s="195">
        <f>O280*H280</f>
        <v>0</v>
      </c>
      <c r="Q280" s="195">
        <v>0</v>
      </c>
      <c r="R280" s="195">
        <f>Q280*H280</f>
        <v>0</v>
      </c>
      <c r="S280" s="195">
        <v>0</v>
      </c>
      <c r="T280" s="196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97" t="s">
        <v>149</v>
      </c>
      <c r="AT280" s="197" t="s">
        <v>235</v>
      </c>
      <c r="AU280" s="197" t="s">
        <v>87</v>
      </c>
      <c r="AY280" s="17" t="s">
        <v>146</v>
      </c>
      <c r="BE280" s="198">
        <f>IF(N280="základní",J280,0)</f>
        <v>0</v>
      </c>
      <c r="BF280" s="198">
        <f>IF(N280="snížená",J280,0)</f>
        <v>0</v>
      </c>
      <c r="BG280" s="198">
        <f>IF(N280="zákl. přenesená",J280,0)</f>
        <v>0</v>
      </c>
      <c r="BH280" s="198">
        <f>IF(N280="sníž. přenesená",J280,0)</f>
        <v>0</v>
      </c>
      <c r="BI280" s="198">
        <f>IF(N280="nulová",J280,0)</f>
        <v>0</v>
      </c>
      <c r="BJ280" s="17" t="s">
        <v>85</v>
      </c>
      <c r="BK280" s="198">
        <f>ROUND(I280*H280,2)</f>
        <v>0</v>
      </c>
      <c r="BL280" s="17" t="s">
        <v>149</v>
      </c>
      <c r="BM280" s="197" t="s">
        <v>1059</v>
      </c>
    </row>
    <row r="281" spans="1:65" s="2" customFormat="1" ht="16.5" customHeight="1">
      <c r="A281" s="34"/>
      <c r="B281" s="35"/>
      <c r="C281" s="185" t="s">
        <v>445</v>
      </c>
      <c r="D281" s="185" t="s">
        <v>147</v>
      </c>
      <c r="E281" s="186" t="s">
        <v>1060</v>
      </c>
      <c r="F281" s="187" t="s">
        <v>1061</v>
      </c>
      <c r="G281" s="188" t="s">
        <v>249</v>
      </c>
      <c r="H281" s="189">
        <v>200</v>
      </c>
      <c r="I281" s="190"/>
      <c r="J281" s="191">
        <f>ROUND(I281*H281,2)</f>
        <v>0</v>
      </c>
      <c r="K281" s="192"/>
      <c r="L281" s="39"/>
      <c r="M281" s="193" t="s">
        <v>1</v>
      </c>
      <c r="N281" s="194" t="s">
        <v>42</v>
      </c>
      <c r="O281" s="71"/>
      <c r="P281" s="195">
        <f>O281*H281</f>
        <v>0</v>
      </c>
      <c r="Q281" s="195">
        <v>0</v>
      </c>
      <c r="R281" s="195">
        <f>Q281*H281</f>
        <v>0</v>
      </c>
      <c r="S281" s="195">
        <v>0</v>
      </c>
      <c r="T281" s="196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97" t="s">
        <v>145</v>
      </c>
      <c r="AT281" s="197" t="s">
        <v>147</v>
      </c>
      <c r="AU281" s="197" t="s">
        <v>87</v>
      </c>
      <c r="AY281" s="17" t="s">
        <v>146</v>
      </c>
      <c r="BE281" s="198">
        <f>IF(N281="základní",J281,0)</f>
        <v>0</v>
      </c>
      <c r="BF281" s="198">
        <f>IF(N281="snížená",J281,0)</f>
        <v>0</v>
      </c>
      <c r="BG281" s="198">
        <f>IF(N281="zákl. přenesená",J281,0)</f>
        <v>0</v>
      </c>
      <c r="BH281" s="198">
        <f>IF(N281="sníž. přenesená",J281,0)</f>
        <v>0</v>
      </c>
      <c r="BI281" s="198">
        <f>IF(N281="nulová",J281,0)</f>
        <v>0</v>
      </c>
      <c r="BJ281" s="17" t="s">
        <v>85</v>
      </c>
      <c r="BK281" s="198">
        <f>ROUND(I281*H281,2)</f>
        <v>0</v>
      </c>
      <c r="BL281" s="17" t="s">
        <v>145</v>
      </c>
      <c r="BM281" s="197" t="s">
        <v>1062</v>
      </c>
    </row>
    <row r="282" spans="1:65" s="2" customFormat="1" ht="68.25">
      <c r="A282" s="34"/>
      <c r="B282" s="35"/>
      <c r="C282" s="36"/>
      <c r="D282" s="199" t="s">
        <v>151</v>
      </c>
      <c r="E282" s="36"/>
      <c r="F282" s="200" t="s">
        <v>1063</v>
      </c>
      <c r="G282" s="36"/>
      <c r="H282" s="36"/>
      <c r="I282" s="201"/>
      <c r="J282" s="36"/>
      <c r="K282" s="36"/>
      <c r="L282" s="39"/>
      <c r="M282" s="202"/>
      <c r="N282" s="203"/>
      <c r="O282" s="71"/>
      <c r="P282" s="71"/>
      <c r="Q282" s="71"/>
      <c r="R282" s="71"/>
      <c r="S282" s="71"/>
      <c r="T282" s="72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7" t="s">
        <v>151</v>
      </c>
      <c r="AU282" s="17" t="s">
        <v>87</v>
      </c>
    </row>
    <row r="283" spans="1:65" s="2" customFormat="1" ht="16.5" customHeight="1">
      <c r="A283" s="34"/>
      <c r="B283" s="35"/>
      <c r="C283" s="217" t="s">
        <v>449</v>
      </c>
      <c r="D283" s="217" t="s">
        <v>235</v>
      </c>
      <c r="E283" s="218" t="s">
        <v>1064</v>
      </c>
      <c r="F283" s="219" t="s">
        <v>1065</v>
      </c>
      <c r="G283" s="220" t="s">
        <v>249</v>
      </c>
      <c r="H283" s="221">
        <v>200</v>
      </c>
      <c r="I283" s="222"/>
      <c r="J283" s="223">
        <f>ROUND(I283*H283,2)</f>
        <v>0</v>
      </c>
      <c r="K283" s="224"/>
      <c r="L283" s="225"/>
      <c r="M283" s="226" t="s">
        <v>1</v>
      </c>
      <c r="N283" s="227" t="s">
        <v>42</v>
      </c>
      <c r="O283" s="71"/>
      <c r="P283" s="195">
        <f>O283*H283</f>
        <v>0</v>
      </c>
      <c r="Q283" s="195">
        <v>2.5999999999999998E-4</v>
      </c>
      <c r="R283" s="195">
        <f>Q283*H283</f>
        <v>5.1999999999999998E-2</v>
      </c>
      <c r="S283" s="195">
        <v>0</v>
      </c>
      <c r="T283" s="196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97" t="s">
        <v>192</v>
      </c>
      <c r="AT283" s="197" t="s">
        <v>235</v>
      </c>
      <c r="AU283" s="197" t="s">
        <v>87</v>
      </c>
      <c r="AY283" s="17" t="s">
        <v>146</v>
      </c>
      <c r="BE283" s="198">
        <f>IF(N283="základní",J283,0)</f>
        <v>0</v>
      </c>
      <c r="BF283" s="198">
        <f>IF(N283="snížená",J283,0)</f>
        <v>0</v>
      </c>
      <c r="BG283" s="198">
        <f>IF(N283="zákl. přenesená",J283,0)</f>
        <v>0</v>
      </c>
      <c r="BH283" s="198">
        <f>IF(N283="sníž. přenesená",J283,0)</f>
        <v>0</v>
      </c>
      <c r="BI283" s="198">
        <f>IF(N283="nulová",J283,0)</f>
        <v>0</v>
      </c>
      <c r="BJ283" s="17" t="s">
        <v>85</v>
      </c>
      <c r="BK283" s="198">
        <f>ROUND(I283*H283,2)</f>
        <v>0</v>
      </c>
      <c r="BL283" s="17" t="s">
        <v>145</v>
      </c>
      <c r="BM283" s="197" t="s">
        <v>1066</v>
      </c>
    </row>
    <row r="284" spans="1:65" s="13" customFormat="1">
      <c r="B284" s="206"/>
      <c r="C284" s="207"/>
      <c r="D284" s="199" t="s">
        <v>176</v>
      </c>
      <c r="E284" s="207"/>
      <c r="F284" s="209" t="s">
        <v>1067</v>
      </c>
      <c r="G284" s="207"/>
      <c r="H284" s="210">
        <v>200</v>
      </c>
      <c r="I284" s="211"/>
      <c r="J284" s="207"/>
      <c r="K284" s="207"/>
      <c r="L284" s="212"/>
      <c r="M284" s="213"/>
      <c r="N284" s="214"/>
      <c r="O284" s="214"/>
      <c r="P284" s="214"/>
      <c r="Q284" s="214"/>
      <c r="R284" s="214"/>
      <c r="S284" s="214"/>
      <c r="T284" s="215"/>
      <c r="AT284" s="216" t="s">
        <v>176</v>
      </c>
      <c r="AU284" s="216" t="s">
        <v>87</v>
      </c>
      <c r="AV284" s="13" t="s">
        <v>87</v>
      </c>
      <c r="AW284" s="13" t="s">
        <v>4</v>
      </c>
      <c r="AX284" s="13" t="s">
        <v>85</v>
      </c>
      <c r="AY284" s="216" t="s">
        <v>146</v>
      </c>
    </row>
    <row r="285" spans="1:65" s="2" customFormat="1" ht="16.5" customHeight="1">
      <c r="A285" s="34"/>
      <c r="B285" s="35"/>
      <c r="C285" s="185" t="s">
        <v>454</v>
      </c>
      <c r="D285" s="185" t="s">
        <v>147</v>
      </c>
      <c r="E285" s="186" t="s">
        <v>1068</v>
      </c>
      <c r="F285" s="187" t="s">
        <v>1069</v>
      </c>
      <c r="G285" s="188" t="s">
        <v>249</v>
      </c>
      <c r="H285" s="189">
        <v>700</v>
      </c>
      <c r="I285" s="190"/>
      <c r="J285" s="191">
        <f>ROUND(I285*H285,2)</f>
        <v>0</v>
      </c>
      <c r="K285" s="192"/>
      <c r="L285" s="39"/>
      <c r="M285" s="193" t="s">
        <v>1</v>
      </c>
      <c r="N285" s="194" t="s">
        <v>42</v>
      </c>
      <c r="O285" s="71"/>
      <c r="P285" s="195">
        <f>O285*H285</f>
        <v>0</v>
      </c>
      <c r="Q285" s="195">
        <v>0</v>
      </c>
      <c r="R285" s="195">
        <f>Q285*H285</f>
        <v>0</v>
      </c>
      <c r="S285" s="195">
        <v>0</v>
      </c>
      <c r="T285" s="196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97" t="s">
        <v>188</v>
      </c>
      <c r="AT285" s="197" t="s">
        <v>147</v>
      </c>
      <c r="AU285" s="197" t="s">
        <v>87</v>
      </c>
      <c r="AY285" s="17" t="s">
        <v>146</v>
      </c>
      <c r="BE285" s="198">
        <f>IF(N285="základní",J285,0)</f>
        <v>0</v>
      </c>
      <c r="BF285" s="198">
        <f>IF(N285="snížená",J285,0)</f>
        <v>0</v>
      </c>
      <c r="BG285" s="198">
        <f>IF(N285="zákl. přenesená",J285,0)</f>
        <v>0</v>
      </c>
      <c r="BH285" s="198">
        <f>IF(N285="sníž. přenesená",J285,0)</f>
        <v>0</v>
      </c>
      <c r="BI285" s="198">
        <f>IF(N285="nulová",J285,0)</f>
        <v>0</v>
      </c>
      <c r="BJ285" s="17" t="s">
        <v>85</v>
      </c>
      <c r="BK285" s="198">
        <f>ROUND(I285*H285,2)</f>
        <v>0</v>
      </c>
      <c r="BL285" s="17" t="s">
        <v>188</v>
      </c>
      <c r="BM285" s="197" t="s">
        <v>1070</v>
      </c>
    </row>
    <row r="286" spans="1:65" s="2" customFormat="1" ht="21.75" customHeight="1">
      <c r="A286" s="34"/>
      <c r="B286" s="35"/>
      <c r="C286" s="217" t="s">
        <v>459</v>
      </c>
      <c r="D286" s="217" t="s">
        <v>235</v>
      </c>
      <c r="E286" s="218" t="s">
        <v>1071</v>
      </c>
      <c r="F286" s="219" t="s">
        <v>1072</v>
      </c>
      <c r="G286" s="220" t="s">
        <v>249</v>
      </c>
      <c r="H286" s="221">
        <v>700</v>
      </c>
      <c r="I286" s="222"/>
      <c r="J286" s="223">
        <f>ROUND(I286*H286,2)</f>
        <v>0</v>
      </c>
      <c r="K286" s="224"/>
      <c r="L286" s="225"/>
      <c r="M286" s="226" t="s">
        <v>1</v>
      </c>
      <c r="N286" s="227" t="s">
        <v>42</v>
      </c>
      <c r="O286" s="71"/>
      <c r="P286" s="195">
        <f>O286*H286</f>
        <v>0</v>
      </c>
      <c r="Q286" s="195">
        <v>3.0000000000000001E-5</v>
      </c>
      <c r="R286" s="195">
        <f>Q286*H286</f>
        <v>2.1000000000000001E-2</v>
      </c>
      <c r="S286" s="195">
        <v>0</v>
      </c>
      <c r="T286" s="196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97" t="s">
        <v>1073</v>
      </c>
      <c r="AT286" s="197" t="s">
        <v>235</v>
      </c>
      <c r="AU286" s="197" t="s">
        <v>87</v>
      </c>
      <c r="AY286" s="17" t="s">
        <v>146</v>
      </c>
      <c r="BE286" s="198">
        <f>IF(N286="základní",J286,0)</f>
        <v>0</v>
      </c>
      <c r="BF286" s="198">
        <f>IF(N286="snížená",J286,0)</f>
        <v>0</v>
      </c>
      <c r="BG286" s="198">
        <f>IF(N286="zákl. přenesená",J286,0)</f>
        <v>0</v>
      </c>
      <c r="BH286" s="198">
        <f>IF(N286="sníž. přenesená",J286,0)</f>
        <v>0</v>
      </c>
      <c r="BI286" s="198">
        <f>IF(N286="nulová",J286,0)</f>
        <v>0</v>
      </c>
      <c r="BJ286" s="17" t="s">
        <v>85</v>
      </c>
      <c r="BK286" s="198">
        <f>ROUND(I286*H286,2)</f>
        <v>0</v>
      </c>
      <c r="BL286" s="17" t="s">
        <v>1073</v>
      </c>
      <c r="BM286" s="197" t="s">
        <v>1074</v>
      </c>
    </row>
    <row r="287" spans="1:65" s="2" customFormat="1" ht="19.5">
      <c r="A287" s="34"/>
      <c r="B287" s="35"/>
      <c r="C287" s="36"/>
      <c r="D287" s="199" t="s">
        <v>151</v>
      </c>
      <c r="E287" s="36"/>
      <c r="F287" s="200" t="s">
        <v>1075</v>
      </c>
      <c r="G287" s="36"/>
      <c r="H287" s="36"/>
      <c r="I287" s="201"/>
      <c r="J287" s="36"/>
      <c r="K287" s="36"/>
      <c r="L287" s="39"/>
      <c r="M287" s="202"/>
      <c r="N287" s="203"/>
      <c r="O287" s="71"/>
      <c r="P287" s="71"/>
      <c r="Q287" s="71"/>
      <c r="R287" s="71"/>
      <c r="S287" s="71"/>
      <c r="T287" s="72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7" t="s">
        <v>151</v>
      </c>
      <c r="AU287" s="17" t="s">
        <v>87</v>
      </c>
    </row>
    <row r="288" spans="1:65" s="13" customFormat="1">
      <c r="B288" s="206"/>
      <c r="C288" s="207"/>
      <c r="D288" s="199" t="s">
        <v>176</v>
      </c>
      <c r="E288" s="207"/>
      <c r="F288" s="209" t="s">
        <v>1076</v>
      </c>
      <c r="G288" s="207"/>
      <c r="H288" s="210">
        <v>700</v>
      </c>
      <c r="I288" s="211"/>
      <c r="J288" s="207"/>
      <c r="K288" s="207"/>
      <c r="L288" s="212"/>
      <c r="M288" s="213"/>
      <c r="N288" s="214"/>
      <c r="O288" s="214"/>
      <c r="P288" s="214"/>
      <c r="Q288" s="214"/>
      <c r="R288" s="214"/>
      <c r="S288" s="214"/>
      <c r="T288" s="215"/>
      <c r="AT288" s="216" t="s">
        <v>176</v>
      </c>
      <c r="AU288" s="216" t="s">
        <v>87</v>
      </c>
      <c r="AV288" s="13" t="s">
        <v>87</v>
      </c>
      <c r="AW288" s="13" t="s">
        <v>4</v>
      </c>
      <c r="AX288" s="13" t="s">
        <v>85</v>
      </c>
      <c r="AY288" s="216" t="s">
        <v>146</v>
      </c>
    </row>
    <row r="289" spans="1:65" s="2" customFormat="1" ht="16.5" customHeight="1">
      <c r="A289" s="34"/>
      <c r="B289" s="35"/>
      <c r="C289" s="185" t="s">
        <v>465</v>
      </c>
      <c r="D289" s="185" t="s">
        <v>147</v>
      </c>
      <c r="E289" s="186" t="s">
        <v>1077</v>
      </c>
      <c r="F289" s="187" t="s">
        <v>1078</v>
      </c>
      <c r="G289" s="188" t="s">
        <v>159</v>
      </c>
      <c r="H289" s="189">
        <v>1</v>
      </c>
      <c r="I289" s="190"/>
      <c r="J289" s="191">
        <f>ROUND(I289*H289,2)</f>
        <v>0</v>
      </c>
      <c r="K289" s="192"/>
      <c r="L289" s="39"/>
      <c r="M289" s="193" t="s">
        <v>1</v>
      </c>
      <c r="N289" s="194" t="s">
        <v>42</v>
      </c>
      <c r="O289" s="71"/>
      <c r="P289" s="195">
        <f>O289*H289</f>
        <v>0</v>
      </c>
      <c r="Q289" s="195">
        <v>0</v>
      </c>
      <c r="R289" s="195">
        <f>Q289*H289</f>
        <v>0</v>
      </c>
      <c r="S289" s="195">
        <v>0</v>
      </c>
      <c r="T289" s="196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97" t="s">
        <v>478</v>
      </c>
      <c r="AT289" s="197" t="s">
        <v>147</v>
      </c>
      <c r="AU289" s="197" t="s">
        <v>87</v>
      </c>
      <c r="AY289" s="17" t="s">
        <v>146</v>
      </c>
      <c r="BE289" s="198">
        <f>IF(N289="základní",J289,0)</f>
        <v>0</v>
      </c>
      <c r="BF289" s="198">
        <f>IF(N289="snížená",J289,0)</f>
        <v>0</v>
      </c>
      <c r="BG289" s="198">
        <f>IF(N289="zákl. přenesená",J289,0)</f>
        <v>0</v>
      </c>
      <c r="BH289" s="198">
        <f>IF(N289="sníž. přenesená",J289,0)</f>
        <v>0</v>
      </c>
      <c r="BI289" s="198">
        <f>IF(N289="nulová",J289,0)</f>
        <v>0</v>
      </c>
      <c r="BJ289" s="17" t="s">
        <v>85</v>
      </c>
      <c r="BK289" s="198">
        <f>ROUND(I289*H289,2)</f>
        <v>0</v>
      </c>
      <c r="BL289" s="17" t="s">
        <v>478</v>
      </c>
      <c r="BM289" s="197" t="s">
        <v>1079</v>
      </c>
    </row>
    <row r="290" spans="1:65" s="2" customFormat="1" ht="21.75" customHeight="1">
      <c r="A290" s="34"/>
      <c r="B290" s="35"/>
      <c r="C290" s="217" t="s">
        <v>469</v>
      </c>
      <c r="D290" s="217" t="s">
        <v>235</v>
      </c>
      <c r="E290" s="218" t="s">
        <v>1080</v>
      </c>
      <c r="F290" s="219" t="s">
        <v>1081</v>
      </c>
      <c r="G290" s="220" t="s">
        <v>159</v>
      </c>
      <c r="H290" s="221">
        <v>1</v>
      </c>
      <c r="I290" s="222"/>
      <c r="J290" s="223">
        <f>ROUND(I290*H290,2)</f>
        <v>0</v>
      </c>
      <c r="K290" s="224"/>
      <c r="L290" s="225"/>
      <c r="M290" s="226" t="s">
        <v>1</v>
      </c>
      <c r="N290" s="227" t="s">
        <v>42</v>
      </c>
      <c r="O290" s="71"/>
      <c r="P290" s="195">
        <f>O290*H290</f>
        <v>0</v>
      </c>
      <c r="Q290" s="195">
        <v>2.82E-3</v>
      </c>
      <c r="R290" s="195">
        <f>Q290*H290</f>
        <v>2.82E-3</v>
      </c>
      <c r="S290" s="195">
        <v>0</v>
      </c>
      <c r="T290" s="196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97" t="s">
        <v>1082</v>
      </c>
      <c r="AT290" s="197" t="s">
        <v>235</v>
      </c>
      <c r="AU290" s="197" t="s">
        <v>87</v>
      </c>
      <c r="AY290" s="17" t="s">
        <v>146</v>
      </c>
      <c r="BE290" s="198">
        <f>IF(N290="základní",J290,0)</f>
        <v>0</v>
      </c>
      <c r="BF290" s="198">
        <f>IF(N290="snížená",J290,0)</f>
        <v>0</v>
      </c>
      <c r="BG290" s="198">
        <f>IF(N290="zákl. přenesená",J290,0)</f>
        <v>0</v>
      </c>
      <c r="BH290" s="198">
        <f>IF(N290="sníž. přenesená",J290,0)</f>
        <v>0</v>
      </c>
      <c r="BI290" s="198">
        <f>IF(N290="nulová",J290,0)</f>
        <v>0</v>
      </c>
      <c r="BJ290" s="17" t="s">
        <v>85</v>
      </c>
      <c r="BK290" s="198">
        <f>ROUND(I290*H290,2)</f>
        <v>0</v>
      </c>
      <c r="BL290" s="17" t="s">
        <v>478</v>
      </c>
      <c r="BM290" s="197" t="s">
        <v>1083</v>
      </c>
    </row>
    <row r="291" spans="1:65" s="2" customFormat="1" ht="21.75" customHeight="1">
      <c r="A291" s="34"/>
      <c r="B291" s="35"/>
      <c r="C291" s="185" t="s">
        <v>474</v>
      </c>
      <c r="D291" s="185" t="s">
        <v>147</v>
      </c>
      <c r="E291" s="186" t="s">
        <v>1084</v>
      </c>
      <c r="F291" s="187" t="s">
        <v>1085</v>
      </c>
      <c r="G291" s="188" t="s">
        <v>159</v>
      </c>
      <c r="H291" s="189">
        <v>13</v>
      </c>
      <c r="I291" s="190"/>
      <c r="J291" s="191">
        <f>ROUND(I291*H291,2)</f>
        <v>0</v>
      </c>
      <c r="K291" s="192"/>
      <c r="L291" s="39"/>
      <c r="M291" s="193" t="s">
        <v>1</v>
      </c>
      <c r="N291" s="194" t="s">
        <v>42</v>
      </c>
      <c r="O291" s="71"/>
      <c r="P291" s="195">
        <f>O291*H291</f>
        <v>0</v>
      </c>
      <c r="Q291" s="195">
        <v>0</v>
      </c>
      <c r="R291" s="195">
        <f>Q291*H291</f>
        <v>0</v>
      </c>
      <c r="S291" s="195">
        <v>0</v>
      </c>
      <c r="T291" s="196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97" t="s">
        <v>188</v>
      </c>
      <c r="AT291" s="197" t="s">
        <v>147</v>
      </c>
      <c r="AU291" s="197" t="s">
        <v>87</v>
      </c>
      <c r="AY291" s="17" t="s">
        <v>146</v>
      </c>
      <c r="BE291" s="198">
        <f>IF(N291="základní",J291,0)</f>
        <v>0</v>
      </c>
      <c r="BF291" s="198">
        <f>IF(N291="snížená",J291,0)</f>
        <v>0</v>
      </c>
      <c r="BG291" s="198">
        <f>IF(N291="zákl. přenesená",J291,0)</f>
        <v>0</v>
      </c>
      <c r="BH291" s="198">
        <f>IF(N291="sníž. přenesená",J291,0)</f>
        <v>0</v>
      </c>
      <c r="BI291" s="198">
        <f>IF(N291="nulová",J291,0)</f>
        <v>0</v>
      </c>
      <c r="BJ291" s="17" t="s">
        <v>85</v>
      </c>
      <c r="BK291" s="198">
        <f>ROUND(I291*H291,2)</f>
        <v>0</v>
      </c>
      <c r="BL291" s="17" t="s">
        <v>188</v>
      </c>
      <c r="BM291" s="197" t="s">
        <v>1086</v>
      </c>
    </row>
    <row r="292" spans="1:65" s="2" customFormat="1" ht="21.75" customHeight="1">
      <c r="A292" s="34"/>
      <c r="B292" s="35"/>
      <c r="C292" s="217" t="s">
        <v>478</v>
      </c>
      <c r="D292" s="217" t="s">
        <v>235</v>
      </c>
      <c r="E292" s="218" t="s">
        <v>1087</v>
      </c>
      <c r="F292" s="219" t="s">
        <v>1088</v>
      </c>
      <c r="G292" s="220" t="s">
        <v>159</v>
      </c>
      <c r="H292" s="221">
        <v>13</v>
      </c>
      <c r="I292" s="222"/>
      <c r="J292" s="223">
        <f>ROUND(I292*H292,2)</f>
        <v>0</v>
      </c>
      <c r="K292" s="224"/>
      <c r="L292" s="225"/>
      <c r="M292" s="226" t="s">
        <v>1</v>
      </c>
      <c r="N292" s="227" t="s">
        <v>42</v>
      </c>
      <c r="O292" s="71"/>
      <c r="P292" s="195">
        <f>O292*H292</f>
        <v>0</v>
      </c>
      <c r="Q292" s="195">
        <v>5.0000000000000002E-5</v>
      </c>
      <c r="R292" s="195">
        <f>Q292*H292</f>
        <v>6.5000000000000008E-4</v>
      </c>
      <c r="S292" s="195">
        <v>0</v>
      </c>
      <c r="T292" s="196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97" t="s">
        <v>1073</v>
      </c>
      <c r="AT292" s="197" t="s">
        <v>235</v>
      </c>
      <c r="AU292" s="197" t="s">
        <v>87</v>
      </c>
      <c r="AY292" s="17" t="s">
        <v>146</v>
      </c>
      <c r="BE292" s="198">
        <f>IF(N292="základní",J292,0)</f>
        <v>0</v>
      </c>
      <c r="BF292" s="198">
        <f>IF(N292="snížená",J292,0)</f>
        <v>0</v>
      </c>
      <c r="BG292" s="198">
        <f>IF(N292="zákl. přenesená",J292,0)</f>
        <v>0</v>
      </c>
      <c r="BH292" s="198">
        <f>IF(N292="sníž. přenesená",J292,0)</f>
        <v>0</v>
      </c>
      <c r="BI292" s="198">
        <f>IF(N292="nulová",J292,0)</f>
        <v>0</v>
      </c>
      <c r="BJ292" s="17" t="s">
        <v>85</v>
      </c>
      <c r="BK292" s="198">
        <f>ROUND(I292*H292,2)</f>
        <v>0</v>
      </c>
      <c r="BL292" s="17" t="s">
        <v>1073</v>
      </c>
      <c r="BM292" s="197" t="s">
        <v>1089</v>
      </c>
    </row>
    <row r="293" spans="1:65" s="2" customFormat="1" ht="33" customHeight="1">
      <c r="A293" s="34"/>
      <c r="B293" s="35"/>
      <c r="C293" s="185" t="s">
        <v>482</v>
      </c>
      <c r="D293" s="185" t="s">
        <v>147</v>
      </c>
      <c r="E293" s="186" t="s">
        <v>1090</v>
      </c>
      <c r="F293" s="187" t="s">
        <v>1091</v>
      </c>
      <c r="G293" s="188" t="s">
        <v>165</v>
      </c>
      <c r="H293" s="189">
        <v>1</v>
      </c>
      <c r="I293" s="190"/>
      <c r="J293" s="191">
        <f>ROUND(I293*H293,2)</f>
        <v>0</v>
      </c>
      <c r="K293" s="192"/>
      <c r="L293" s="39"/>
      <c r="M293" s="193" t="s">
        <v>1</v>
      </c>
      <c r="N293" s="194" t="s">
        <v>42</v>
      </c>
      <c r="O293" s="71"/>
      <c r="P293" s="195">
        <f>O293*H293</f>
        <v>0</v>
      </c>
      <c r="Q293" s="195">
        <v>3.0000000000000001E-5</v>
      </c>
      <c r="R293" s="195">
        <f>Q293*H293</f>
        <v>3.0000000000000001E-5</v>
      </c>
      <c r="S293" s="195">
        <v>0</v>
      </c>
      <c r="T293" s="196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97" t="s">
        <v>478</v>
      </c>
      <c r="AT293" s="197" t="s">
        <v>147</v>
      </c>
      <c r="AU293" s="197" t="s">
        <v>87</v>
      </c>
      <c r="AY293" s="17" t="s">
        <v>146</v>
      </c>
      <c r="BE293" s="198">
        <f>IF(N293="základní",J293,0)</f>
        <v>0</v>
      </c>
      <c r="BF293" s="198">
        <f>IF(N293="snížená",J293,0)</f>
        <v>0</v>
      </c>
      <c r="BG293" s="198">
        <f>IF(N293="zákl. přenesená",J293,0)</f>
        <v>0</v>
      </c>
      <c r="BH293" s="198">
        <f>IF(N293="sníž. přenesená",J293,0)</f>
        <v>0</v>
      </c>
      <c r="BI293" s="198">
        <f>IF(N293="nulová",J293,0)</f>
        <v>0</v>
      </c>
      <c r="BJ293" s="17" t="s">
        <v>85</v>
      </c>
      <c r="BK293" s="198">
        <f>ROUND(I293*H293,2)</f>
        <v>0</v>
      </c>
      <c r="BL293" s="17" t="s">
        <v>478</v>
      </c>
      <c r="BM293" s="197" t="s">
        <v>1092</v>
      </c>
    </row>
    <row r="294" spans="1:65" s="12" customFormat="1" ht="22.9" customHeight="1">
      <c r="B294" s="171"/>
      <c r="C294" s="172"/>
      <c r="D294" s="173" t="s">
        <v>76</v>
      </c>
      <c r="E294" s="204" t="s">
        <v>797</v>
      </c>
      <c r="F294" s="204" t="s">
        <v>1093</v>
      </c>
      <c r="G294" s="172"/>
      <c r="H294" s="172"/>
      <c r="I294" s="175"/>
      <c r="J294" s="205">
        <f>BK294</f>
        <v>0</v>
      </c>
      <c r="K294" s="172"/>
      <c r="L294" s="177"/>
      <c r="M294" s="178"/>
      <c r="N294" s="179"/>
      <c r="O294" s="179"/>
      <c r="P294" s="180">
        <f>SUM(P295:P297)</f>
        <v>0</v>
      </c>
      <c r="Q294" s="179"/>
      <c r="R294" s="180">
        <f>SUM(R295:R297)</f>
        <v>0</v>
      </c>
      <c r="S294" s="179"/>
      <c r="T294" s="181">
        <f>SUM(T295:T297)</f>
        <v>0</v>
      </c>
      <c r="AR294" s="182" t="s">
        <v>87</v>
      </c>
      <c r="AT294" s="183" t="s">
        <v>76</v>
      </c>
      <c r="AU294" s="183" t="s">
        <v>85</v>
      </c>
      <c r="AY294" s="182" t="s">
        <v>146</v>
      </c>
      <c r="BK294" s="184">
        <f>SUM(BK295:BK297)</f>
        <v>0</v>
      </c>
    </row>
    <row r="295" spans="1:65" s="2" customFormat="1" ht="16.5" customHeight="1">
      <c r="A295" s="34"/>
      <c r="B295" s="35"/>
      <c r="C295" s="185" t="s">
        <v>488</v>
      </c>
      <c r="D295" s="185" t="s">
        <v>147</v>
      </c>
      <c r="E295" s="186" t="s">
        <v>800</v>
      </c>
      <c r="F295" s="187" t="s">
        <v>801</v>
      </c>
      <c r="G295" s="188" t="s">
        <v>159</v>
      </c>
      <c r="H295" s="189">
        <v>4</v>
      </c>
      <c r="I295" s="190"/>
      <c r="J295" s="191">
        <f>ROUND(I295*H295,2)</f>
        <v>0</v>
      </c>
      <c r="K295" s="192"/>
      <c r="L295" s="39"/>
      <c r="M295" s="193" t="s">
        <v>1</v>
      </c>
      <c r="N295" s="194" t="s">
        <v>42</v>
      </c>
      <c r="O295" s="71"/>
      <c r="P295" s="195">
        <f>O295*H295</f>
        <v>0</v>
      </c>
      <c r="Q295" s="195">
        <v>0</v>
      </c>
      <c r="R295" s="195">
        <f>Q295*H295</f>
        <v>0</v>
      </c>
      <c r="S295" s="195">
        <v>0</v>
      </c>
      <c r="T295" s="196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97" t="s">
        <v>478</v>
      </c>
      <c r="AT295" s="197" t="s">
        <v>147</v>
      </c>
      <c r="AU295" s="197" t="s">
        <v>87</v>
      </c>
      <c r="AY295" s="17" t="s">
        <v>146</v>
      </c>
      <c r="BE295" s="198">
        <f>IF(N295="základní",J295,0)</f>
        <v>0</v>
      </c>
      <c r="BF295" s="198">
        <f>IF(N295="snížená",J295,0)</f>
        <v>0</v>
      </c>
      <c r="BG295" s="198">
        <f>IF(N295="zákl. přenesená",J295,0)</f>
        <v>0</v>
      </c>
      <c r="BH295" s="198">
        <f>IF(N295="sníž. přenesená",J295,0)</f>
        <v>0</v>
      </c>
      <c r="BI295" s="198">
        <f>IF(N295="nulová",J295,0)</f>
        <v>0</v>
      </c>
      <c r="BJ295" s="17" t="s">
        <v>85</v>
      </c>
      <c r="BK295" s="198">
        <f>ROUND(I295*H295,2)</f>
        <v>0</v>
      </c>
      <c r="BL295" s="17" t="s">
        <v>478</v>
      </c>
      <c r="BM295" s="197" t="s">
        <v>1094</v>
      </c>
    </row>
    <row r="296" spans="1:65" s="2" customFormat="1" ht="33" customHeight="1">
      <c r="A296" s="34"/>
      <c r="B296" s="35"/>
      <c r="C296" s="185" t="s">
        <v>492</v>
      </c>
      <c r="D296" s="185" t="s">
        <v>147</v>
      </c>
      <c r="E296" s="186" t="s">
        <v>804</v>
      </c>
      <c r="F296" s="187" t="s">
        <v>805</v>
      </c>
      <c r="G296" s="188" t="s">
        <v>806</v>
      </c>
      <c r="H296" s="189">
        <v>5</v>
      </c>
      <c r="I296" s="190"/>
      <c r="J296" s="191">
        <f>ROUND(I296*H296,2)</f>
        <v>0</v>
      </c>
      <c r="K296" s="192"/>
      <c r="L296" s="39"/>
      <c r="M296" s="193" t="s">
        <v>1</v>
      </c>
      <c r="N296" s="194" t="s">
        <v>42</v>
      </c>
      <c r="O296" s="71"/>
      <c r="P296" s="195">
        <f>O296*H296</f>
        <v>0</v>
      </c>
      <c r="Q296" s="195">
        <v>0</v>
      </c>
      <c r="R296" s="195">
        <f>Q296*H296</f>
        <v>0</v>
      </c>
      <c r="S296" s="195">
        <v>0</v>
      </c>
      <c r="T296" s="196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97" t="s">
        <v>478</v>
      </c>
      <c r="AT296" s="197" t="s">
        <v>147</v>
      </c>
      <c r="AU296" s="197" t="s">
        <v>87</v>
      </c>
      <c r="AY296" s="17" t="s">
        <v>146</v>
      </c>
      <c r="BE296" s="198">
        <f>IF(N296="základní",J296,0)</f>
        <v>0</v>
      </c>
      <c r="BF296" s="198">
        <f>IF(N296="snížená",J296,0)</f>
        <v>0</v>
      </c>
      <c r="BG296" s="198">
        <f>IF(N296="zákl. přenesená",J296,0)</f>
        <v>0</v>
      </c>
      <c r="BH296" s="198">
        <f>IF(N296="sníž. přenesená",J296,0)</f>
        <v>0</v>
      </c>
      <c r="BI296" s="198">
        <f>IF(N296="nulová",J296,0)</f>
        <v>0</v>
      </c>
      <c r="BJ296" s="17" t="s">
        <v>85</v>
      </c>
      <c r="BK296" s="198">
        <f>ROUND(I296*H296,2)</f>
        <v>0</v>
      </c>
      <c r="BL296" s="17" t="s">
        <v>478</v>
      </c>
      <c r="BM296" s="197" t="s">
        <v>1095</v>
      </c>
    </row>
    <row r="297" spans="1:65" s="2" customFormat="1" ht="58.5">
      <c r="A297" s="34"/>
      <c r="B297" s="35"/>
      <c r="C297" s="36"/>
      <c r="D297" s="199" t="s">
        <v>151</v>
      </c>
      <c r="E297" s="36"/>
      <c r="F297" s="200" t="s">
        <v>808</v>
      </c>
      <c r="G297" s="36"/>
      <c r="H297" s="36"/>
      <c r="I297" s="201"/>
      <c r="J297" s="36"/>
      <c r="K297" s="36"/>
      <c r="L297" s="39"/>
      <c r="M297" s="202"/>
      <c r="N297" s="203"/>
      <c r="O297" s="71"/>
      <c r="P297" s="71"/>
      <c r="Q297" s="71"/>
      <c r="R297" s="71"/>
      <c r="S297" s="71"/>
      <c r="T297" s="72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7" t="s">
        <v>151</v>
      </c>
      <c r="AU297" s="17" t="s">
        <v>87</v>
      </c>
    </row>
    <row r="298" spans="1:65" s="12" customFormat="1" ht="22.9" customHeight="1">
      <c r="B298" s="171"/>
      <c r="C298" s="172"/>
      <c r="D298" s="173" t="s">
        <v>76</v>
      </c>
      <c r="E298" s="204" t="s">
        <v>1096</v>
      </c>
      <c r="F298" s="204" t="s">
        <v>1097</v>
      </c>
      <c r="G298" s="172"/>
      <c r="H298" s="172"/>
      <c r="I298" s="175"/>
      <c r="J298" s="205">
        <f>BK298</f>
        <v>0</v>
      </c>
      <c r="K298" s="172"/>
      <c r="L298" s="177"/>
      <c r="M298" s="178"/>
      <c r="N298" s="179"/>
      <c r="O298" s="179"/>
      <c r="P298" s="180">
        <f>SUM(P299:P300)</f>
        <v>0</v>
      </c>
      <c r="Q298" s="179"/>
      <c r="R298" s="180">
        <f>SUM(R299:R300)</f>
        <v>0</v>
      </c>
      <c r="S298" s="179"/>
      <c r="T298" s="181">
        <f>SUM(T299:T300)</f>
        <v>0</v>
      </c>
      <c r="AR298" s="182" t="s">
        <v>87</v>
      </c>
      <c r="AT298" s="183" t="s">
        <v>76</v>
      </c>
      <c r="AU298" s="183" t="s">
        <v>85</v>
      </c>
      <c r="AY298" s="182" t="s">
        <v>146</v>
      </c>
      <c r="BK298" s="184">
        <f>SUM(BK299:BK300)</f>
        <v>0</v>
      </c>
    </row>
    <row r="299" spans="1:65" s="2" customFormat="1" ht="33" customHeight="1">
      <c r="A299" s="34"/>
      <c r="B299" s="35"/>
      <c r="C299" s="185" t="s">
        <v>496</v>
      </c>
      <c r="D299" s="185" t="s">
        <v>147</v>
      </c>
      <c r="E299" s="186" t="s">
        <v>1098</v>
      </c>
      <c r="F299" s="187" t="s">
        <v>1099</v>
      </c>
      <c r="G299" s="188" t="s">
        <v>159</v>
      </c>
      <c r="H299" s="189">
        <v>1</v>
      </c>
      <c r="I299" s="190"/>
      <c r="J299" s="191">
        <f>ROUND(I299*H299,2)</f>
        <v>0</v>
      </c>
      <c r="K299" s="192"/>
      <c r="L299" s="39"/>
      <c r="M299" s="193" t="s">
        <v>1</v>
      </c>
      <c r="N299" s="194" t="s">
        <v>42</v>
      </c>
      <c r="O299" s="71"/>
      <c r="P299" s="195">
        <f>O299*H299</f>
        <v>0</v>
      </c>
      <c r="Q299" s="195">
        <v>0</v>
      </c>
      <c r="R299" s="195">
        <f>Q299*H299</f>
        <v>0</v>
      </c>
      <c r="S299" s="195">
        <v>0</v>
      </c>
      <c r="T299" s="196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97" t="s">
        <v>188</v>
      </c>
      <c r="AT299" s="197" t="s">
        <v>147</v>
      </c>
      <c r="AU299" s="197" t="s">
        <v>87</v>
      </c>
      <c r="AY299" s="17" t="s">
        <v>146</v>
      </c>
      <c r="BE299" s="198">
        <f>IF(N299="základní",J299,0)</f>
        <v>0</v>
      </c>
      <c r="BF299" s="198">
        <f>IF(N299="snížená",J299,0)</f>
        <v>0</v>
      </c>
      <c r="BG299" s="198">
        <f>IF(N299="zákl. přenesená",J299,0)</f>
        <v>0</v>
      </c>
      <c r="BH299" s="198">
        <f>IF(N299="sníž. přenesená",J299,0)</f>
        <v>0</v>
      </c>
      <c r="BI299" s="198">
        <f>IF(N299="nulová",J299,0)</f>
        <v>0</v>
      </c>
      <c r="BJ299" s="17" t="s">
        <v>85</v>
      </c>
      <c r="BK299" s="198">
        <f>ROUND(I299*H299,2)</f>
        <v>0</v>
      </c>
      <c r="BL299" s="17" t="s">
        <v>188</v>
      </c>
      <c r="BM299" s="197" t="s">
        <v>1100</v>
      </c>
    </row>
    <row r="300" spans="1:65" s="2" customFormat="1" ht="21.75" customHeight="1">
      <c r="A300" s="34"/>
      <c r="B300" s="35"/>
      <c r="C300" s="185" t="s">
        <v>501</v>
      </c>
      <c r="D300" s="185" t="s">
        <v>147</v>
      </c>
      <c r="E300" s="186" t="s">
        <v>1101</v>
      </c>
      <c r="F300" s="187" t="s">
        <v>1102</v>
      </c>
      <c r="G300" s="188" t="s">
        <v>324</v>
      </c>
      <c r="H300" s="250"/>
      <c r="I300" s="190"/>
      <c r="J300" s="191">
        <f>ROUND(I300*H300,2)</f>
        <v>0</v>
      </c>
      <c r="K300" s="192"/>
      <c r="L300" s="39"/>
      <c r="M300" s="193" t="s">
        <v>1</v>
      </c>
      <c r="N300" s="194" t="s">
        <v>42</v>
      </c>
      <c r="O300" s="71"/>
      <c r="P300" s="195">
        <f>O300*H300</f>
        <v>0</v>
      </c>
      <c r="Q300" s="195">
        <v>0</v>
      </c>
      <c r="R300" s="195">
        <f>Q300*H300</f>
        <v>0</v>
      </c>
      <c r="S300" s="195">
        <v>0</v>
      </c>
      <c r="T300" s="196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97" t="s">
        <v>188</v>
      </c>
      <c r="AT300" s="197" t="s">
        <v>147</v>
      </c>
      <c r="AU300" s="197" t="s">
        <v>87</v>
      </c>
      <c r="AY300" s="17" t="s">
        <v>146</v>
      </c>
      <c r="BE300" s="198">
        <f>IF(N300="základní",J300,0)</f>
        <v>0</v>
      </c>
      <c r="BF300" s="198">
        <f>IF(N300="snížená",J300,0)</f>
        <v>0</v>
      </c>
      <c r="BG300" s="198">
        <f>IF(N300="zákl. přenesená",J300,0)</f>
        <v>0</v>
      </c>
      <c r="BH300" s="198">
        <f>IF(N300="sníž. přenesená",J300,0)</f>
        <v>0</v>
      </c>
      <c r="BI300" s="198">
        <f>IF(N300="nulová",J300,0)</f>
        <v>0</v>
      </c>
      <c r="BJ300" s="17" t="s">
        <v>85</v>
      </c>
      <c r="BK300" s="198">
        <f>ROUND(I300*H300,2)</f>
        <v>0</v>
      </c>
      <c r="BL300" s="17" t="s">
        <v>188</v>
      </c>
      <c r="BM300" s="197" t="s">
        <v>1103</v>
      </c>
    </row>
    <row r="301" spans="1:65" s="12" customFormat="1" ht="22.9" customHeight="1">
      <c r="B301" s="171"/>
      <c r="C301" s="172"/>
      <c r="D301" s="173" t="s">
        <v>76</v>
      </c>
      <c r="E301" s="204" t="s">
        <v>326</v>
      </c>
      <c r="F301" s="204" t="s">
        <v>327</v>
      </c>
      <c r="G301" s="172"/>
      <c r="H301" s="172"/>
      <c r="I301" s="175"/>
      <c r="J301" s="205">
        <f>BK301</f>
        <v>0</v>
      </c>
      <c r="K301" s="172"/>
      <c r="L301" s="177"/>
      <c r="M301" s="178"/>
      <c r="N301" s="179"/>
      <c r="O301" s="179"/>
      <c r="P301" s="180">
        <f>SUM(P302:P316)</f>
        <v>0</v>
      </c>
      <c r="Q301" s="179"/>
      <c r="R301" s="180">
        <f>SUM(R302:R316)</f>
        <v>0.194632</v>
      </c>
      <c r="S301" s="179"/>
      <c r="T301" s="181">
        <f>SUM(T302:T316)</f>
        <v>0.19711699999999999</v>
      </c>
      <c r="AR301" s="182" t="s">
        <v>87</v>
      </c>
      <c r="AT301" s="183" t="s">
        <v>76</v>
      </c>
      <c r="AU301" s="183" t="s">
        <v>85</v>
      </c>
      <c r="AY301" s="182" t="s">
        <v>146</v>
      </c>
      <c r="BK301" s="184">
        <f>SUM(BK302:BK316)</f>
        <v>0</v>
      </c>
    </row>
    <row r="302" spans="1:65" s="2" customFormat="1" ht="16.5" customHeight="1">
      <c r="A302" s="34"/>
      <c r="B302" s="35"/>
      <c r="C302" s="185" t="s">
        <v>505</v>
      </c>
      <c r="D302" s="185" t="s">
        <v>147</v>
      </c>
      <c r="E302" s="186" t="s">
        <v>1104</v>
      </c>
      <c r="F302" s="187" t="s">
        <v>1105</v>
      </c>
      <c r="G302" s="188" t="s">
        <v>249</v>
      </c>
      <c r="H302" s="189">
        <v>33.1</v>
      </c>
      <c r="I302" s="190"/>
      <c r="J302" s="191">
        <f>ROUND(I302*H302,2)</f>
        <v>0</v>
      </c>
      <c r="K302" s="192"/>
      <c r="L302" s="39"/>
      <c r="M302" s="193" t="s">
        <v>1</v>
      </c>
      <c r="N302" s="194" t="s">
        <v>42</v>
      </c>
      <c r="O302" s="71"/>
      <c r="P302" s="195">
        <f>O302*H302</f>
        <v>0</v>
      </c>
      <c r="Q302" s="195">
        <v>0</v>
      </c>
      <c r="R302" s="195">
        <f>Q302*H302</f>
        <v>0</v>
      </c>
      <c r="S302" s="195">
        <v>1.67E-3</v>
      </c>
      <c r="T302" s="196">
        <f>S302*H302</f>
        <v>5.5277000000000007E-2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97" t="s">
        <v>188</v>
      </c>
      <c r="AT302" s="197" t="s">
        <v>147</v>
      </c>
      <c r="AU302" s="197" t="s">
        <v>87</v>
      </c>
      <c r="AY302" s="17" t="s">
        <v>146</v>
      </c>
      <c r="BE302" s="198">
        <f>IF(N302="základní",J302,0)</f>
        <v>0</v>
      </c>
      <c r="BF302" s="198">
        <f>IF(N302="snížená",J302,0)</f>
        <v>0</v>
      </c>
      <c r="BG302" s="198">
        <f>IF(N302="zákl. přenesená",J302,0)</f>
        <v>0</v>
      </c>
      <c r="BH302" s="198">
        <f>IF(N302="sníž. přenesená",J302,0)</f>
        <v>0</v>
      </c>
      <c r="BI302" s="198">
        <f>IF(N302="nulová",J302,0)</f>
        <v>0</v>
      </c>
      <c r="BJ302" s="17" t="s">
        <v>85</v>
      </c>
      <c r="BK302" s="198">
        <f>ROUND(I302*H302,2)</f>
        <v>0</v>
      </c>
      <c r="BL302" s="17" t="s">
        <v>188</v>
      </c>
      <c r="BM302" s="197" t="s">
        <v>1106</v>
      </c>
    </row>
    <row r="303" spans="1:65" s="13" customFormat="1">
      <c r="B303" s="206"/>
      <c r="C303" s="207"/>
      <c r="D303" s="199" t="s">
        <v>176</v>
      </c>
      <c r="E303" s="208" t="s">
        <v>1</v>
      </c>
      <c r="F303" s="209" t="s">
        <v>1107</v>
      </c>
      <c r="G303" s="207"/>
      <c r="H303" s="210">
        <v>5.4</v>
      </c>
      <c r="I303" s="211"/>
      <c r="J303" s="207"/>
      <c r="K303" s="207"/>
      <c r="L303" s="212"/>
      <c r="M303" s="213"/>
      <c r="N303" s="214"/>
      <c r="O303" s="214"/>
      <c r="P303" s="214"/>
      <c r="Q303" s="214"/>
      <c r="R303" s="214"/>
      <c r="S303" s="214"/>
      <c r="T303" s="215"/>
      <c r="AT303" s="216" t="s">
        <v>176</v>
      </c>
      <c r="AU303" s="216" t="s">
        <v>87</v>
      </c>
      <c r="AV303" s="13" t="s">
        <v>87</v>
      </c>
      <c r="AW303" s="13" t="s">
        <v>34</v>
      </c>
      <c r="AX303" s="13" t="s">
        <v>77</v>
      </c>
      <c r="AY303" s="216" t="s">
        <v>146</v>
      </c>
    </row>
    <row r="304" spans="1:65" s="13" customFormat="1">
      <c r="B304" s="206"/>
      <c r="C304" s="207"/>
      <c r="D304" s="199" t="s">
        <v>176</v>
      </c>
      <c r="E304" s="208" t="s">
        <v>1</v>
      </c>
      <c r="F304" s="209" t="s">
        <v>1108</v>
      </c>
      <c r="G304" s="207"/>
      <c r="H304" s="210">
        <v>13.7</v>
      </c>
      <c r="I304" s="211"/>
      <c r="J304" s="207"/>
      <c r="K304" s="207"/>
      <c r="L304" s="212"/>
      <c r="M304" s="213"/>
      <c r="N304" s="214"/>
      <c r="O304" s="214"/>
      <c r="P304" s="214"/>
      <c r="Q304" s="214"/>
      <c r="R304" s="214"/>
      <c r="S304" s="214"/>
      <c r="T304" s="215"/>
      <c r="AT304" s="216" t="s">
        <v>176</v>
      </c>
      <c r="AU304" s="216" t="s">
        <v>87</v>
      </c>
      <c r="AV304" s="13" t="s">
        <v>87</v>
      </c>
      <c r="AW304" s="13" t="s">
        <v>34</v>
      </c>
      <c r="AX304" s="13" t="s">
        <v>77</v>
      </c>
      <c r="AY304" s="216" t="s">
        <v>146</v>
      </c>
    </row>
    <row r="305" spans="1:65" s="13" customFormat="1">
      <c r="B305" s="206"/>
      <c r="C305" s="207"/>
      <c r="D305" s="199" t="s">
        <v>176</v>
      </c>
      <c r="E305" s="208" t="s">
        <v>1</v>
      </c>
      <c r="F305" s="209" t="s">
        <v>1109</v>
      </c>
      <c r="G305" s="207"/>
      <c r="H305" s="210">
        <v>6.4</v>
      </c>
      <c r="I305" s="211"/>
      <c r="J305" s="207"/>
      <c r="K305" s="207"/>
      <c r="L305" s="212"/>
      <c r="M305" s="213"/>
      <c r="N305" s="214"/>
      <c r="O305" s="214"/>
      <c r="P305" s="214"/>
      <c r="Q305" s="214"/>
      <c r="R305" s="214"/>
      <c r="S305" s="214"/>
      <c r="T305" s="215"/>
      <c r="AT305" s="216" t="s">
        <v>176</v>
      </c>
      <c r="AU305" s="216" t="s">
        <v>87</v>
      </c>
      <c r="AV305" s="13" t="s">
        <v>87</v>
      </c>
      <c r="AW305" s="13" t="s">
        <v>34</v>
      </c>
      <c r="AX305" s="13" t="s">
        <v>77</v>
      </c>
      <c r="AY305" s="216" t="s">
        <v>146</v>
      </c>
    </row>
    <row r="306" spans="1:65" s="13" customFormat="1">
      <c r="B306" s="206"/>
      <c r="C306" s="207"/>
      <c r="D306" s="199" t="s">
        <v>176</v>
      </c>
      <c r="E306" s="208" t="s">
        <v>1</v>
      </c>
      <c r="F306" s="209" t="s">
        <v>1110</v>
      </c>
      <c r="G306" s="207"/>
      <c r="H306" s="210">
        <v>7.6</v>
      </c>
      <c r="I306" s="211"/>
      <c r="J306" s="207"/>
      <c r="K306" s="207"/>
      <c r="L306" s="212"/>
      <c r="M306" s="213"/>
      <c r="N306" s="214"/>
      <c r="O306" s="214"/>
      <c r="P306" s="214"/>
      <c r="Q306" s="214"/>
      <c r="R306" s="214"/>
      <c r="S306" s="214"/>
      <c r="T306" s="215"/>
      <c r="AT306" s="216" t="s">
        <v>176</v>
      </c>
      <c r="AU306" s="216" t="s">
        <v>87</v>
      </c>
      <c r="AV306" s="13" t="s">
        <v>87</v>
      </c>
      <c r="AW306" s="13" t="s">
        <v>34</v>
      </c>
      <c r="AX306" s="13" t="s">
        <v>77</v>
      </c>
      <c r="AY306" s="216" t="s">
        <v>146</v>
      </c>
    </row>
    <row r="307" spans="1:65" s="14" customFormat="1">
      <c r="B307" s="228"/>
      <c r="C307" s="229"/>
      <c r="D307" s="199" t="s">
        <v>176</v>
      </c>
      <c r="E307" s="230" t="s">
        <v>1</v>
      </c>
      <c r="F307" s="231" t="s">
        <v>254</v>
      </c>
      <c r="G307" s="229"/>
      <c r="H307" s="232">
        <v>33.1</v>
      </c>
      <c r="I307" s="233"/>
      <c r="J307" s="229"/>
      <c r="K307" s="229"/>
      <c r="L307" s="234"/>
      <c r="M307" s="235"/>
      <c r="N307" s="236"/>
      <c r="O307" s="236"/>
      <c r="P307" s="236"/>
      <c r="Q307" s="236"/>
      <c r="R307" s="236"/>
      <c r="S307" s="236"/>
      <c r="T307" s="237"/>
      <c r="AT307" s="238" t="s">
        <v>176</v>
      </c>
      <c r="AU307" s="238" t="s">
        <v>87</v>
      </c>
      <c r="AV307" s="14" t="s">
        <v>145</v>
      </c>
      <c r="AW307" s="14" t="s">
        <v>34</v>
      </c>
      <c r="AX307" s="14" t="s">
        <v>85</v>
      </c>
      <c r="AY307" s="238" t="s">
        <v>146</v>
      </c>
    </row>
    <row r="308" spans="1:65" s="2" customFormat="1" ht="33" customHeight="1">
      <c r="A308" s="34"/>
      <c r="B308" s="35"/>
      <c r="C308" s="185" t="s">
        <v>511</v>
      </c>
      <c r="D308" s="185" t="s">
        <v>147</v>
      </c>
      <c r="E308" s="186" t="s">
        <v>1111</v>
      </c>
      <c r="F308" s="187" t="s">
        <v>1112</v>
      </c>
      <c r="G308" s="188" t="s">
        <v>249</v>
      </c>
      <c r="H308" s="189">
        <v>33.1</v>
      </c>
      <c r="I308" s="190"/>
      <c r="J308" s="191">
        <f>ROUND(I308*H308,2)</f>
        <v>0</v>
      </c>
      <c r="K308" s="192"/>
      <c r="L308" s="39"/>
      <c r="M308" s="193" t="s">
        <v>1</v>
      </c>
      <c r="N308" s="194" t="s">
        <v>42</v>
      </c>
      <c r="O308" s="71"/>
      <c r="P308" s="195">
        <f>O308*H308</f>
        <v>0</v>
      </c>
      <c r="Q308" s="195">
        <v>3.5200000000000001E-3</v>
      </c>
      <c r="R308" s="195">
        <f>Q308*H308</f>
        <v>0.116512</v>
      </c>
      <c r="S308" s="195">
        <v>0</v>
      </c>
      <c r="T308" s="196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97" t="s">
        <v>188</v>
      </c>
      <c r="AT308" s="197" t="s">
        <v>147</v>
      </c>
      <c r="AU308" s="197" t="s">
        <v>87</v>
      </c>
      <c r="AY308" s="17" t="s">
        <v>146</v>
      </c>
      <c r="BE308" s="198">
        <f>IF(N308="základní",J308,0)</f>
        <v>0</v>
      </c>
      <c r="BF308" s="198">
        <f>IF(N308="snížená",J308,0)</f>
        <v>0</v>
      </c>
      <c r="BG308" s="198">
        <f>IF(N308="zákl. přenesená",J308,0)</f>
        <v>0</v>
      </c>
      <c r="BH308" s="198">
        <f>IF(N308="sníž. přenesená",J308,0)</f>
        <v>0</v>
      </c>
      <c r="BI308" s="198">
        <f>IF(N308="nulová",J308,0)</f>
        <v>0</v>
      </c>
      <c r="BJ308" s="17" t="s">
        <v>85</v>
      </c>
      <c r="BK308" s="198">
        <f>ROUND(I308*H308,2)</f>
        <v>0</v>
      </c>
      <c r="BL308" s="17" t="s">
        <v>188</v>
      </c>
      <c r="BM308" s="197" t="s">
        <v>1113</v>
      </c>
    </row>
    <row r="309" spans="1:65" s="2" customFormat="1" ht="29.25">
      <c r="A309" s="34"/>
      <c r="B309" s="35"/>
      <c r="C309" s="36"/>
      <c r="D309" s="199" t="s">
        <v>151</v>
      </c>
      <c r="E309" s="36"/>
      <c r="F309" s="200" t="s">
        <v>1114</v>
      </c>
      <c r="G309" s="36"/>
      <c r="H309" s="36"/>
      <c r="I309" s="201"/>
      <c r="J309" s="36"/>
      <c r="K309" s="36"/>
      <c r="L309" s="39"/>
      <c r="M309" s="202"/>
      <c r="N309" s="203"/>
      <c r="O309" s="71"/>
      <c r="P309" s="71"/>
      <c r="Q309" s="71"/>
      <c r="R309" s="71"/>
      <c r="S309" s="71"/>
      <c r="T309" s="72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7" t="s">
        <v>151</v>
      </c>
      <c r="AU309" s="17" t="s">
        <v>87</v>
      </c>
    </row>
    <row r="310" spans="1:65" s="2" customFormat="1" ht="33" customHeight="1">
      <c r="A310" s="34"/>
      <c r="B310" s="35"/>
      <c r="C310" s="185" t="s">
        <v>516</v>
      </c>
      <c r="D310" s="185" t="s">
        <v>147</v>
      </c>
      <c r="E310" s="186" t="s">
        <v>1115</v>
      </c>
      <c r="F310" s="187" t="s">
        <v>1116</v>
      </c>
      <c r="G310" s="188" t="s">
        <v>159</v>
      </c>
      <c r="H310" s="189">
        <v>152</v>
      </c>
      <c r="I310" s="190"/>
      <c r="J310" s="191">
        <f>ROUND(I310*H310,2)</f>
        <v>0</v>
      </c>
      <c r="K310" s="192"/>
      <c r="L310" s="39"/>
      <c r="M310" s="193" t="s">
        <v>1</v>
      </c>
      <c r="N310" s="194" t="s">
        <v>42</v>
      </c>
      <c r="O310" s="71"/>
      <c r="P310" s="195">
        <f>O310*H310</f>
        <v>0</v>
      </c>
      <c r="Q310" s="195">
        <v>0</v>
      </c>
      <c r="R310" s="195">
        <f>Q310*H310</f>
        <v>0</v>
      </c>
      <c r="S310" s="195">
        <v>0</v>
      </c>
      <c r="T310" s="196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97" t="s">
        <v>188</v>
      </c>
      <c r="AT310" s="197" t="s">
        <v>147</v>
      </c>
      <c r="AU310" s="197" t="s">
        <v>87</v>
      </c>
      <c r="AY310" s="17" t="s">
        <v>146</v>
      </c>
      <c r="BE310" s="198">
        <f>IF(N310="základní",J310,0)</f>
        <v>0</v>
      </c>
      <c r="BF310" s="198">
        <f>IF(N310="snížená",J310,0)</f>
        <v>0</v>
      </c>
      <c r="BG310" s="198">
        <f>IF(N310="zákl. přenesená",J310,0)</f>
        <v>0</v>
      </c>
      <c r="BH310" s="198">
        <f>IF(N310="sníž. přenesená",J310,0)</f>
        <v>0</v>
      </c>
      <c r="BI310" s="198">
        <f>IF(N310="nulová",J310,0)</f>
        <v>0</v>
      </c>
      <c r="BJ310" s="17" t="s">
        <v>85</v>
      </c>
      <c r="BK310" s="198">
        <f>ROUND(I310*H310,2)</f>
        <v>0</v>
      </c>
      <c r="BL310" s="17" t="s">
        <v>188</v>
      </c>
      <c r="BM310" s="197" t="s">
        <v>1117</v>
      </c>
    </row>
    <row r="311" spans="1:65" s="13" customFormat="1">
      <c r="B311" s="206"/>
      <c r="C311" s="207"/>
      <c r="D311" s="199" t="s">
        <v>176</v>
      </c>
      <c r="E311" s="208" t="s">
        <v>1</v>
      </c>
      <c r="F311" s="209" t="s">
        <v>1118</v>
      </c>
      <c r="G311" s="207"/>
      <c r="H311" s="210">
        <v>152</v>
      </c>
      <c r="I311" s="211"/>
      <c r="J311" s="207"/>
      <c r="K311" s="207"/>
      <c r="L311" s="212"/>
      <c r="M311" s="213"/>
      <c r="N311" s="214"/>
      <c r="O311" s="214"/>
      <c r="P311" s="214"/>
      <c r="Q311" s="214"/>
      <c r="R311" s="214"/>
      <c r="S311" s="214"/>
      <c r="T311" s="215"/>
      <c r="AT311" s="216" t="s">
        <v>176</v>
      </c>
      <c r="AU311" s="216" t="s">
        <v>87</v>
      </c>
      <c r="AV311" s="13" t="s">
        <v>87</v>
      </c>
      <c r="AW311" s="13" t="s">
        <v>34</v>
      </c>
      <c r="AX311" s="13" t="s">
        <v>85</v>
      </c>
      <c r="AY311" s="216" t="s">
        <v>146</v>
      </c>
    </row>
    <row r="312" spans="1:65" s="2" customFormat="1" ht="16.5" customHeight="1">
      <c r="A312" s="34"/>
      <c r="B312" s="35"/>
      <c r="C312" s="185" t="s">
        <v>749</v>
      </c>
      <c r="D312" s="185" t="s">
        <v>147</v>
      </c>
      <c r="E312" s="186" t="s">
        <v>1119</v>
      </c>
      <c r="F312" s="187" t="s">
        <v>1120</v>
      </c>
      <c r="G312" s="188" t="s">
        <v>249</v>
      </c>
      <c r="H312" s="189">
        <v>36</v>
      </c>
      <c r="I312" s="190"/>
      <c r="J312" s="191">
        <f>ROUND(I312*H312,2)</f>
        <v>0</v>
      </c>
      <c r="K312" s="192"/>
      <c r="L312" s="39"/>
      <c r="M312" s="193" t="s">
        <v>1</v>
      </c>
      <c r="N312" s="194" t="s">
        <v>42</v>
      </c>
      <c r="O312" s="71"/>
      <c r="P312" s="195">
        <f>O312*H312</f>
        <v>0</v>
      </c>
      <c r="Q312" s="195">
        <v>0</v>
      </c>
      <c r="R312" s="195">
        <f>Q312*H312</f>
        <v>0</v>
      </c>
      <c r="S312" s="195">
        <v>3.9399999999999999E-3</v>
      </c>
      <c r="T312" s="196">
        <f>S312*H312</f>
        <v>0.14183999999999999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97" t="s">
        <v>188</v>
      </c>
      <c r="AT312" s="197" t="s">
        <v>147</v>
      </c>
      <c r="AU312" s="197" t="s">
        <v>87</v>
      </c>
      <c r="AY312" s="17" t="s">
        <v>146</v>
      </c>
      <c r="BE312" s="198">
        <f>IF(N312="základní",J312,0)</f>
        <v>0</v>
      </c>
      <c r="BF312" s="198">
        <f>IF(N312="snížená",J312,0)</f>
        <v>0</v>
      </c>
      <c r="BG312" s="198">
        <f>IF(N312="zákl. přenesená",J312,0)</f>
        <v>0</v>
      </c>
      <c r="BH312" s="198">
        <f>IF(N312="sníž. přenesená",J312,0)</f>
        <v>0</v>
      </c>
      <c r="BI312" s="198">
        <f>IF(N312="nulová",J312,0)</f>
        <v>0</v>
      </c>
      <c r="BJ312" s="17" t="s">
        <v>85</v>
      </c>
      <c r="BK312" s="198">
        <f>ROUND(I312*H312,2)</f>
        <v>0</v>
      </c>
      <c r="BL312" s="17" t="s">
        <v>188</v>
      </c>
      <c r="BM312" s="197" t="s">
        <v>1121</v>
      </c>
    </row>
    <row r="313" spans="1:65" s="13" customFormat="1">
      <c r="B313" s="206"/>
      <c r="C313" s="207"/>
      <c r="D313" s="199" t="s">
        <v>176</v>
      </c>
      <c r="E313" s="208" t="s">
        <v>1</v>
      </c>
      <c r="F313" s="209" t="s">
        <v>1122</v>
      </c>
      <c r="G313" s="207"/>
      <c r="H313" s="210">
        <v>36</v>
      </c>
      <c r="I313" s="211"/>
      <c r="J313" s="207"/>
      <c r="K313" s="207"/>
      <c r="L313" s="212"/>
      <c r="M313" s="213"/>
      <c r="N313" s="214"/>
      <c r="O313" s="214"/>
      <c r="P313" s="214"/>
      <c r="Q313" s="214"/>
      <c r="R313" s="214"/>
      <c r="S313" s="214"/>
      <c r="T313" s="215"/>
      <c r="AT313" s="216" t="s">
        <v>176</v>
      </c>
      <c r="AU313" s="216" t="s">
        <v>87</v>
      </c>
      <c r="AV313" s="13" t="s">
        <v>87</v>
      </c>
      <c r="AW313" s="13" t="s">
        <v>34</v>
      </c>
      <c r="AX313" s="13" t="s">
        <v>85</v>
      </c>
      <c r="AY313" s="216" t="s">
        <v>146</v>
      </c>
    </row>
    <row r="314" spans="1:65" s="2" customFormat="1" ht="21.75" customHeight="1">
      <c r="A314" s="34"/>
      <c r="B314" s="35"/>
      <c r="C314" s="185" t="s">
        <v>753</v>
      </c>
      <c r="D314" s="185" t="s">
        <v>147</v>
      </c>
      <c r="E314" s="186" t="s">
        <v>726</v>
      </c>
      <c r="F314" s="187" t="s">
        <v>1123</v>
      </c>
      <c r="G314" s="188" t="s">
        <v>249</v>
      </c>
      <c r="H314" s="189">
        <v>36</v>
      </c>
      <c r="I314" s="190"/>
      <c r="J314" s="191">
        <f>ROUND(I314*H314,2)</f>
        <v>0</v>
      </c>
      <c r="K314" s="192"/>
      <c r="L314" s="39"/>
      <c r="M314" s="193" t="s">
        <v>1</v>
      </c>
      <c r="N314" s="194" t="s">
        <v>42</v>
      </c>
      <c r="O314" s="71"/>
      <c r="P314" s="195">
        <f>O314*H314</f>
        <v>0</v>
      </c>
      <c r="Q314" s="195">
        <v>2.1700000000000001E-3</v>
      </c>
      <c r="R314" s="195">
        <f>Q314*H314</f>
        <v>7.8119999999999995E-2</v>
      </c>
      <c r="S314" s="195">
        <v>0</v>
      </c>
      <c r="T314" s="196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97" t="s">
        <v>188</v>
      </c>
      <c r="AT314" s="197" t="s">
        <v>147</v>
      </c>
      <c r="AU314" s="197" t="s">
        <v>87</v>
      </c>
      <c r="AY314" s="17" t="s">
        <v>146</v>
      </c>
      <c r="BE314" s="198">
        <f>IF(N314="základní",J314,0)</f>
        <v>0</v>
      </c>
      <c r="BF314" s="198">
        <f>IF(N314="snížená",J314,0)</f>
        <v>0</v>
      </c>
      <c r="BG314" s="198">
        <f>IF(N314="zákl. přenesená",J314,0)</f>
        <v>0</v>
      </c>
      <c r="BH314" s="198">
        <f>IF(N314="sníž. přenesená",J314,0)</f>
        <v>0</v>
      </c>
      <c r="BI314" s="198">
        <f>IF(N314="nulová",J314,0)</f>
        <v>0</v>
      </c>
      <c r="BJ314" s="17" t="s">
        <v>85</v>
      </c>
      <c r="BK314" s="198">
        <f>ROUND(I314*H314,2)</f>
        <v>0</v>
      </c>
      <c r="BL314" s="17" t="s">
        <v>188</v>
      </c>
      <c r="BM314" s="197" t="s">
        <v>1124</v>
      </c>
    </row>
    <row r="315" spans="1:65" s="2" customFormat="1" ht="29.25">
      <c r="A315" s="34"/>
      <c r="B315" s="35"/>
      <c r="C315" s="36"/>
      <c r="D315" s="199" t="s">
        <v>151</v>
      </c>
      <c r="E315" s="36"/>
      <c r="F315" s="200" t="s">
        <v>1114</v>
      </c>
      <c r="G315" s="36"/>
      <c r="H315" s="36"/>
      <c r="I315" s="201"/>
      <c r="J315" s="36"/>
      <c r="K315" s="36"/>
      <c r="L315" s="39"/>
      <c r="M315" s="202"/>
      <c r="N315" s="203"/>
      <c r="O315" s="71"/>
      <c r="P315" s="71"/>
      <c r="Q315" s="71"/>
      <c r="R315" s="71"/>
      <c r="S315" s="71"/>
      <c r="T315" s="72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T315" s="17" t="s">
        <v>151</v>
      </c>
      <c r="AU315" s="17" t="s">
        <v>87</v>
      </c>
    </row>
    <row r="316" spans="1:65" s="2" customFormat="1" ht="21.75" customHeight="1">
      <c r="A316" s="34"/>
      <c r="B316" s="35"/>
      <c r="C316" s="185" t="s">
        <v>757</v>
      </c>
      <c r="D316" s="185" t="s">
        <v>147</v>
      </c>
      <c r="E316" s="186" t="s">
        <v>483</v>
      </c>
      <c r="F316" s="187" t="s">
        <v>484</v>
      </c>
      <c r="G316" s="188" t="s">
        <v>324</v>
      </c>
      <c r="H316" s="250"/>
      <c r="I316" s="190"/>
      <c r="J316" s="191">
        <f>ROUND(I316*H316,2)</f>
        <v>0</v>
      </c>
      <c r="K316" s="192"/>
      <c r="L316" s="39"/>
      <c r="M316" s="193" t="s">
        <v>1</v>
      </c>
      <c r="N316" s="194" t="s">
        <v>42</v>
      </c>
      <c r="O316" s="71"/>
      <c r="P316" s="195">
        <f>O316*H316</f>
        <v>0</v>
      </c>
      <c r="Q316" s="195">
        <v>0</v>
      </c>
      <c r="R316" s="195">
        <f>Q316*H316</f>
        <v>0</v>
      </c>
      <c r="S316" s="195">
        <v>0</v>
      </c>
      <c r="T316" s="196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97" t="s">
        <v>188</v>
      </c>
      <c r="AT316" s="197" t="s">
        <v>147</v>
      </c>
      <c r="AU316" s="197" t="s">
        <v>87</v>
      </c>
      <c r="AY316" s="17" t="s">
        <v>146</v>
      </c>
      <c r="BE316" s="198">
        <f>IF(N316="základní",J316,0)</f>
        <v>0</v>
      </c>
      <c r="BF316" s="198">
        <f>IF(N316="snížená",J316,0)</f>
        <v>0</v>
      </c>
      <c r="BG316" s="198">
        <f>IF(N316="zákl. přenesená",J316,0)</f>
        <v>0</v>
      </c>
      <c r="BH316" s="198">
        <f>IF(N316="sníž. přenesená",J316,0)</f>
        <v>0</v>
      </c>
      <c r="BI316" s="198">
        <f>IF(N316="nulová",J316,0)</f>
        <v>0</v>
      </c>
      <c r="BJ316" s="17" t="s">
        <v>85</v>
      </c>
      <c r="BK316" s="198">
        <f>ROUND(I316*H316,2)</f>
        <v>0</v>
      </c>
      <c r="BL316" s="17" t="s">
        <v>188</v>
      </c>
      <c r="BM316" s="197" t="s">
        <v>1125</v>
      </c>
    </row>
    <row r="317" spans="1:65" s="12" customFormat="1" ht="22.9" customHeight="1">
      <c r="B317" s="171"/>
      <c r="C317" s="172"/>
      <c r="D317" s="173" t="s">
        <v>76</v>
      </c>
      <c r="E317" s="204" t="s">
        <v>1126</v>
      </c>
      <c r="F317" s="204" t="s">
        <v>1127</v>
      </c>
      <c r="G317" s="172"/>
      <c r="H317" s="172"/>
      <c r="I317" s="175"/>
      <c r="J317" s="205">
        <f>BK317</f>
        <v>0</v>
      </c>
      <c r="K317" s="172"/>
      <c r="L317" s="177"/>
      <c r="M317" s="178"/>
      <c r="N317" s="179"/>
      <c r="O317" s="179"/>
      <c r="P317" s="180">
        <f>SUM(P318:P369)</f>
        <v>0</v>
      </c>
      <c r="Q317" s="179"/>
      <c r="R317" s="180">
        <f>SUM(R318:R369)</f>
        <v>2.2490443999999998</v>
      </c>
      <c r="S317" s="179"/>
      <c r="T317" s="181">
        <f>SUM(T318:T369)</f>
        <v>5.7000000000000002E-2</v>
      </c>
      <c r="AR317" s="182" t="s">
        <v>87</v>
      </c>
      <c r="AT317" s="183" t="s">
        <v>76</v>
      </c>
      <c r="AU317" s="183" t="s">
        <v>85</v>
      </c>
      <c r="AY317" s="182" t="s">
        <v>146</v>
      </c>
      <c r="BK317" s="184">
        <f>SUM(BK318:BK369)</f>
        <v>0</v>
      </c>
    </row>
    <row r="318" spans="1:65" s="2" customFormat="1" ht="21.75" customHeight="1">
      <c r="A318" s="34"/>
      <c r="B318" s="35"/>
      <c r="C318" s="185" t="s">
        <v>759</v>
      </c>
      <c r="D318" s="185" t="s">
        <v>147</v>
      </c>
      <c r="E318" s="186" t="s">
        <v>1128</v>
      </c>
      <c r="F318" s="187" t="s">
        <v>1129</v>
      </c>
      <c r="G318" s="188" t="s">
        <v>181</v>
      </c>
      <c r="H318" s="189">
        <v>37.74</v>
      </c>
      <c r="I318" s="190"/>
      <c r="J318" s="191">
        <f>ROUND(I318*H318,2)</f>
        <v>0</v>
      </c>
      <c r="K318" s="192"/>
      <c r="L318" s="39"/>
      <c r="M318" s="193" t="s">
        <v>1</v>
      </c>
      <c r="N318" s="194" t="s">
        <v>42</v>
      </c>
      <c r="O318" s="71"/>
      <c r="P318" s="195">
        <f>O318*H318</f>
        <v>0</v>
      </c>
      <c r="Q318" s="195">
        <v>2.5999999999999998E-4</v>
      </c>
      <c r="R318" s="195">
        <f>Q318*H318</f>
        <v>9.8123999999999989E-3</v>
      </c>
      <c r="S318" s="195">
        <v>0</v>
      </c>
      <c r="T318" s="196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97" t="s">
        <v>188</v>
      </c>
      <c r="AT318" s="197" t="s">
        <v>147</v>
      </c>
      <c r="AU318" s="197" t="s">
        <v>87</v>
      </c>
      <c r="AY318" s="17" t="s">
        <v>146</v>
      </c>
      <c r="BE318" s="198">
        <f>IF(N318="základní",J318,0)</f>
        <v>0</v>
      </c>
      <c r="BF318" s="198">
        <f>IF(N318="snížená",J318,0)</f>
        <v>0</v>
      </c>
      <c r="BG318" s="198">
        <f>IF(N318="zákl. přenesená",J318,0)</f>
        <v>0</v>
      </c>
      <c r="BH318" s="198">
        <f>IF(N318="sníž. přenesená",J318,0)</f>
        <v>0</v>
      </c>
      <c r="BI318" s="198">
        <f>IF(N318="nulová",J318,0)</f>
        <v>0</v>
      </c>
      <c r="BJ318" s="17" t="s">
        <v>85</v>
      </c>
      <c r="BK318" s="198">
        <f>ROUND(I318*H318,2)</f>
        <v>0</v>
      </c>
      <c r="BL318" s="17" t="s">
        <v>188</v>
      </c>
      <c r="BM318" s="197" t="s">
        <v>1130</v>
      </c>
    </row>
    <row r="319" spans="1:65" s="13" customFormat="1">
      <c r="B319" s="206"/>
      <c r="C319" s="207"/>
      <c r="D319" s="199" t="s">
        <v>176</v>
      </c>
      <c r="E319" s="208" t="s">
        <v>1</v>
      </c>
      <c r="F319" s="209" t="s">
        <v>1131</v>
      </c>
      <c r="G319" s="207"/>
      <c r="H319" s="210">
        <v>37.74</v>
      </c>
      <c r="I319" s="211"/>
      <c r="J319" s="207"/>
      <c r="K319" s="207"/>
      <c r="L319" s="212"/>
      <c r="M319" s="213"/>
      <c r="N319" s="214"/>
      <c r="O319" s="214"/>
      <c r="P319" s="214"/>
      <c r="Q319" s="214"/>
      <c r="R319" s="214"/>
      <c r="S319" s="214"/>
      <c r="T319" s="215"/>
      <c r="AT319" s="216" t="s">
        <v>176</v>
      </c>
      <c r="AU319" s="216" t="s">
        <v>87</v>
      </c>
      <c r="AV319" s="13" t="s">
        <v>87</v>
      </c>
      <c r="AW319" s="13" t="s">
        <v>34</v>
      </c>
      <c r="AX319" s="13" t="s">
        <v>85</v>
      </c>
      <c r="AY319" s="216" t="s">
        <v>146</v>
      </c>
    </row>
    <row r="320" spans="1:65" s="2" customFormat="1" ht="66.75" customHeight="1">
      <c r="A320" s="34"/>
      <c r="B320" s="35"/>
      <c r="C320" s="217" t="s">
        <v>763</v>
      </c>
      <c r="D320" s="217" t="s">
        <v>235</v>
      </c>
      <c r="E320" s="218" t="s">
        <v>1132</v>
      </c>
      <c r="F320" s="219" t="s">
        <v>1133</v>
      </c>
      <c r="G320" s="220" t="s">
        <v>159</v>
      </c>
      <c r="H320" s="221">
        <v>13</v>
      </c>
      <c r="I320" s="222"/>
      <c r="J320" s="223">
        <f>ROUND(I320*H320,2)</f>
        <v>0</v>
      </c>
      <c r="K320" s="224"/>
      <c r="L320" s="225"/>
      <c r="M320" s="226" t="s">
        <v>1</v>
      </c>
      <c r="N320" s="227" t="s">
        <v>42</v>
      </c>
      <c r="O320" s="71"/>
      <c r="P320" s="195">
        <f>O320*H320</f>
        <v>0</v>
      </c>
      <c r="Q320" s="195">
        <v>3.3329999999999999E-2</v>
      </c>
      <c r="R320" s="195">
        <f>Q320*H320</f>
        <v>0.43328999999999995</v>
      </c>
      <c r="S320" s="195">
        <v>0</v>
      </c>
      <c r="T320" s="196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97" t="s">
        <v>238</v>
      </c>
      <c r="AT320" s="197" t="s">
        <v>235</v>
      </c>
      <c r="AU320" s="197" t="s">
        <v>87</v>
      </c>
      <c r="AY320" s="17" t="s">
        <v>146</v>
      </c>
      <c r="BE320" s="198">
        <f>IF(N320="základní",J320,0)</f>
        <v>0</v>
      </c>
      <c r="BF320" s="198">
        <f>IF(N320="snížená",J320,0)</f>
        <v>0</v>
      </c>
      <c r="BG320" s="198">
        <f>IF(N320="zákl. přenesená",J320,0)</f>
        <v>0</v>
      </c>
      <c r="BH320" s="198">
        <f>IF(N320="sníž. přenesená",J320,0)</f>
        <v>0</v>
      </c>
      <c r="BI320" s="198">
        <f>IF(N320="nulová",J320,0)</f>
        <v>0</v>
      </c>
      <c r="BJ320" s="17" t="s">
        <v>85</v>
      </c>
      <c r="BK320" s="198">
        <f>ROUND(I320*H320,2)</f>
        <v>0</v>
      </c>
      <c r="BL320" s="17" t="s">
        <v>188</v>
      </c>
      <c r="BM320" s="197" t="s">
        <v>1134</v>
      </c>
    </row>
    <row r="321" spans="1:65" s="2" customFormat="1" ht="136.5">
      <c r="A321" s="34"/>
      <c r="B321" s="35"/>
      <c r="C321" s="36"/>
      <c r="D321" s="199" t="s">
        <v>151</v>
      </c>
      <c r="E321" s="36"/>
      <c r="F321" s="200" t="s">
        <v>1135</v>
      </c>
      <c r="G321" s="36"/>
      <c r="H321" s="36"/>
      <c r="I321" s="201"/>
      <c r="J321" s="36"/>
      <c r="K321" s="36"/>
      <c r="L321" s="39"/>
      <c r="M321" s="202"/>
      <c r="N321" s="203"/>
      <c r="O321" s="71"/>
      <c r="P321" s="71"/>
      <c r="Q321" s="71"/>
      <c r="R321" s="71"/>
      <c r="S321" s="71"/>
      <c r="T321" s="72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7" t="s">
        <v>151</v>
      </c>
      <c r="AU321" s="17" t="s">
        <v>87</v>
      </c>
    </row>
    <row r="322" spans="1:65" s="13" customFormat="1">
      <c r="B322" s="206"/>
      <c r="C322" s="207"/>
      <c r="D322" s="199" t="s">
        <v>176</v>
      </c>
      <c r="E322" s="208" t="s">
        <v>1</v>
      </c>
      <c r="F322" s="209" t="s">
        <v>1136</v>
      </c>
      <c r="G322" s="207"/>
      <c r="H322" s="210">
        <v>2</v>
      </c>
      <c r="I322" s="211"/>
      <c r="J322" s="207"/>
      <c r="K322" s="207"/>
      <c r="L322" s="212"/>
      <c r="M322" s="213"/>
      <c r="N322" s="214"/>
      <c r="O322" s="214"/>
      <c r="P322" s="214"/>
      <c r="Q322" s="214"/>
      <c r="R322" s="214"/>
      <c r="S322" s="214"/>
      <c r="T322" s="215"/>
      <c r="AT322" s="216" t="s">
        <v>176</v>
      </c>
      <c r="AU322" s="216" t="s">
        <v>87</v>
      </c>
      <c r="AV322" s="13" t="s">
        <v>87</v>
      </c>
      <c r="AW322" s="13" t="s">
        <v>34</v>
      </c>
      <c r="AX322" s="13" t="s">
        <v>77</v>
      </c>
      <c r="AY322" s="216" t="s">
        <v>146</v>
      </c>
    </row>
    <row r="323" spans="1:65" s="13" customFormat="1">
      <c r="B323" s="206"/>
      <c r="C323" s="207"/>
      <c r="D323" s="199" t="s">
        <v>176</v>
      </c>
      <c r="E323" s="208" t="s">
        <v>1</v>
      </c>
      <c r="F323" s="209" t="s">
        <v>1137</v>
      </c>
      <c r="G323" s="207"/>
      <c r="H323" s="210">
        <v>5</v>
      </c>
      <c r="I323" s="211"/>
      <c r="J323" s="207"/>
      <c r="K323" s="207"/>
      <c r="L323" s="212"/>
      <c r="M323" s="213"/>
      <c r="N323" s="214"/>
      <c r="O323" s="214"/>
      <c r="P323" s="214"/>
      <c r="Q323" s="214"/>
      <c r="R323" s="214"/>
      <c r="S323" s="214"/>
      <c r="T323" s="215"/>
      <c r="AT323" s="216" t="s">
        <v>176</v>
      </c>
      <c r="AU323" s="216" t="s">
        <v>87</v>
      </c>
      <c r="AV323" s="13" t="s">
        <v>87</v>
      </c>
      <c r="AW323" s="13" t="s">
        <v>34</v>
      </c>
      <c r="AX323" s="13" t="s">
        <v>77</v>
      </c>
      <c r="AY323" s="216" t="s">
        <v>146</v>
      </c>
    </row>
    <row r="324" spans="1:65" s="13" customFormat="1">
      <c r="B324" s="206"/>
      <c r="C324" s="207"/>
      <c r="D324" s="199" t="s">
        <v>176</v>
      </c>
      <c r="E324" s="208" t="s">
        <v>1</v>
      </c>
      <c r="F324" s="209" t="s">
        <v>1138</v>
      </c>
      <c r="G324" s="207"/>
      <c r="H324" s="210">
        <v>3</v>
      </c>
      <c r="I324" s="211"/>
      <c r="J324" s="207"/>
      <c r="K324" s="207"/>
      <c r="L324" s="212"/>
      <c r="M324" s="213"/>
      <c r="N324" s="214"/>
      <c r="O324" s="214"/>
      <c r="P324" s="214"/>
      <c r="Q324" s="214"/>
      <c r="R324" s="214"/>
      <c r="S324" s="214"/>
      <c r="T324" s="215"/>
      <c r="AT324" s="216" t="s">
        <v>176</v>
      </c>
      <c r="AU324" s="216" t="s">
        <v>87</v>
      </c>
      <c r="AV324" s="13" t="s">
        <v>87</v>
      </c>
      <c r="AW324" s="13" t="s">
        <v>34</v>
      </c>
      <c r="AX324" s="13" t="s">
        <v>77</v>
      </c>
      <c r="AY324" s="216" t="s">
        <v>146</v>
      </c>
    </row>
    <row r="325" spans="1:65" s="13" customFormat="1">
      <c r="B325" s="206"/>
      <c r="C325" s="207"/>
      <c r="D325" s="199" t="s">
        <v>176</v>
      </c>
      <c r="E325" s="208" t="s">
        <v>1</v>
      </c>
      <c r="F325" s="209" t="s">
        <v>1139</v>
      </c>
      <c r="G325" s="207"/>
      <c r="H325" s="210">
        <v>3</v>
      </c>
      <c r="I325" s="211"/>
      <c r="J325" s="207"/>
      <c r="K325" s="207"/>
      <c r="L325" s="212"/>
      <c r="M325" s="213"/>
      <c r="N325" s="214"/>
      <c r="O325" s="214"/>
      <c r="P325" s="214"/>
      <c r="Q325" s="214"/>
      <c r="R325" s="214"/>
      <c r="S325" s="214"/>
      <c r="T325" s="215"/>
      <c r="AT325" s="216" t="s">
        <v>176</v>
      </c>
      <c r="AU325" s="216" t="s">
        <v>87</v>
      </c>
      <c r="AV325" s="13" t="s">
        <v>87</v>
      </c>
      <c r="AW325" s="13" t="s">
        <v>34</v>
      </c>
      <c r="AX325" s="13" t="s">
        <v>77</v>
      </c>
      <c r="AY325" s="216" t="s">
        <v>146</v>
      </c>
    </row>
    <row r="326" spans="1:65" s="14" customFormat="1">
      <c r="B326" s="228"/>
      <c r="C326" s="229"/>
      <c r="D326" s="199" t="s">
        <v>176</v>
      </c>
      <c r="E326" s="230" t="s">
        <v>1</v>
      </c>
      <c r="F326" s="231" t="s">
        <v>254</v>
      </c>
      <c r="G326" s="229"/>
      <c r="H326" s="232">
        <v>13</v>
      </c>
      <c r="I326" s="233"/>
      <c r="J326" s="229"/>
      <c r="K326" s="229"/>
      <c r="L326" s="234"/>
      <c r="M326" s="235"/>
      <c r="N326" s="236"/>
      <c r="O326" s="236"/>
      <c r="P326" s="236"/>
      <c r="Q326" s="236"/>
      <c r="R326" s="236"/>
      <c r="S326" s="236"/>
      <c r="T326" s="237"/>
      <c r="AT326" s="238" t="s">
        <v>176</v>
      </c>
      <c r="AU326" s="238" t="s">
        <v>87</v>
      </c>
      <c r="AV326" s="14" t="s">
        <v>145</v>
      </c>
      <c r="AW326" s="14" t="s">
        <v>34</v>
      </c>
      <c r="AX326" s="14" t="s">
        <v>85</v>
      </c>
      <c r="AY326" s="238" t="s">
        <v>146</v>
      </c>
    </row>
    <row r="327" spans="1:65" s="2" customFormat="1" ht="66.75" customHeight="1">
      <c r="A327" s="34"/>
      <c r="B327" s="35"/>
      <c r="C327" s="217" t="s">
        <v>768</v>
      </c>
      <c r="D327" s="217" t="s">
        <v>235</v>
      </c>
      <c r="E327" s="218" t="s">
        <v>1140</v>
      </c>
      <c r="F327" s="219" t="s">
        <v>1141</v>
      </c>
      <c r="G327" s="220" t="s">
        <v>159</v>
      </c>
      <c r="H327" s="221">
        <v>1</v>
      </c>
      <c r="I327" s="222"/>
      <c r="J327" s="223">
        <f>ROUND(I327*H327,2)</f>
        <v>0</v>
      </c>
      <c r="K327" s="224"/>
      <c r="L327" s="225"/>
      <c r="M327" s="226" t="s">
        <v>1</v>
      </c>
      <c r="N327" s="227" t="s">
        <v>42</v>
      </c>
      <c r="O327" s="71"/>
      <c r="P327" s="195">
        <f>O327*H327</f>
        <v>0</v>
      </c>
      <c r="Q327" s="195">
        <v>3.3329999999999999E-2</v>
      </c>
      <c r="R327" s="195">
        <f>Q327*H327</f>
        <v>3.3329999999999999E-2</v>
      </c>
      <c r="S327" s="195">
        <v>0</v>
      </c>
      <c r="T327" s="196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97" t="s">
        <v>238</v>
      </c>
      <c r="AT327" s="197" t="s">
        <v>235</v>
      </c>
      <c r="AU327" s="197" t="s">
        <v>87</v>
      </c>
      <c r="AY327" s="17" t="s">
        <v>146</v>
      </c>
      <c r="BE327" s="198">
        <f>IF(N327="základní",J327,0)</f>
        <v>0</v>
      </c>
      <c r="BF327" s="198">
        <f>IF(N327="snížená",J327,0)</f>
        <v>0</v>
      </c>
      <c r="BG327" s="198">
        <f>IF(N327="zákl. přenesená",J327,0)</f>
        <v>0</v>
      </c>
      <c r="BH327" s="198">
        <f>IF(N327="sníž. přenesená",J327,0)</f>
        <v>0</v>
      </c>
      <c r="BI327" s="198">
        <f>IF(N327="nulová",J327,0)</f>
        <v>0</v>
      </c>
      <c r="BJ327" s="17" t="s">
        <v>85</v>
      </c>
      <c r="BK327" s="198">
        <f>ROUND(I327*H327,2)</f>
        <v>0</v>
      </c>
      <c r="BL327" s="17" t="s">
        <v>188</v>
      </c>
      <c r="BM327" s="197" t="s">
        <v>1142</v>
      </c>
    </row>
    <row r="328" spans="1:65" s="2" customFormat="1" ht="136.5">
      <c r="A328" s="34"/>
      <c r="B328" s="35"/>
      <c r="C328" s="36"/>
      <c r="D328" s="199" t="s">
        <v>151</v>
      </c>
      <c r="E328" s="36"/>
      <c r="F328" s="200" t="s">
        <v>1135</v>
      </c>
      <c r="G328" s="36"/>
      <c r="H328" s="36"/>
      <c r="I328" s="201"/>
      <c r="J328" s="36"/>
      <c r="K328" s="36"/>
      <c r="L328" s="39"/>
      <c r="M328" s="202"/>
      <c r="N328" s="203"/>
      <c r="O328" s="71"/>
      <c r="P328" s="71"/>
      <c r="Q328" s="71"/>
      <c r="R328" s="71"/>
      <c r="S328" s="71"/>
      <c r="T328" s="72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7" t="s">
        <v>151</v>
      </c>
      <c r="AU328" s="17" t="s">
        <v>87</v>
      </c>
    </row>
    <row r="329" spans="1:65" s="13" customFormat="1">
      <c r="B329" s="206"/>
      <c r="C329" s="207"/>
      <c r="D329" s="199" t="s">
        <v>176</v>
      </c>
      <c r="E329" s="208" t="s">
        <v>1</v>
      </c>
      <c r="F329" s="209" t="s">
        <v>1143</v>
      </c>
      <c r="G329" s="207"/>
      <c r="H329" s="210">
        <v>1</v>
      </c>
      <c r="I329" s="211"/>
      <c r="J329" s="207"/>
      <c r="K329" s="207"/>
      <c r="L329" s="212"/>
      <c r="M329" s="213"/>
      <c r="N329" s="214"/>
      <c r="O329" s="214"/>
      <c r="P329" s="214"/>
      <c r="Q329" s="214"/>
      <c r="R329" s="214"/>
      <c r="S329" s="214"/>
      <c r="T329" s="215"/>
      <c r="AT329" s="216" t="s">
        <v>176</v>
      </c>
      <c r="AU329" s="216" t="s">
        <v>87</v>
      </c>
      <c r="AV329" s="13" t="s">
        <v>87</v>
      </c>
      <c r="AW329" s="13" t="s">
        <v>34</v>
      </c>
      <c r="AX329" s="13" t="s">
        <v>85</v>
      </c>
      <c r="AY329" s="216" t="s">
        <v>146</v>
      </c>
    </row>
    <row r="330" spans="1:65" s="2" customFormat="1" ht="55.5" customHeight="1">
      <c r="A330" s="34"/>
      <c r="B330" s="35"/>
      <c r="C330" s="217" t="s">
        <v>776</v>
      </c>
      <c r="D330" s="217" t="s">
        <v>235</v>
      </c>
      <c r="E330" s="218" t="s">
        <v>1144</v>
      </c>
      <c r="F330" s="219" t="s">
        <v>1145</v>
      </c>
      <c r="G330" s="220" t="s">
        <v>159</v>
      </c>
      <c r="H330" s="221">
        <v>2</v>
      </c>
      <c r="I330" s="222"/>
      <c r="J330" s="223">
        <f>ROUND(I330*H330,2)</f>
        <v>0</v>
      </c>
      <c r="K330" s="224"/>
      <c r="L330" s="225"/>
      <c r="M330" s="226" t="s">
        <v>1</v>
      </c>
      <c r="N330" s="227" t="s">
        <v>42</v>
      </c>
      <c r="O330" s="71"/>
      <c r="P330" s="195">
        <f>O330*H330</f>
        <v>0</v>
      </c>
      <c r="Q330" s="195">
        <v>3.3329999999999999E-2</v>
      </c>
      <c r="R330" s="195">
        <f>Q330*H330</f>
        <v>6.6659999999999997E-2</v>
      </c>
      <c r="S330" s="195">
        <v>0</v>
      </c>
      <c r="T330" s="196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97" t="s">
        <v>238</v>
      </c>
      <c r="AT330" s="197" t="s">
        <v>235</v>
      </c>
      <c r="AU330" s="197" t="s">
        <v>87</v>
      </c>
      <c r="AY330" s="17" t="s">
        <v>146</v>
      </c>
      <c r="BE330" s="198">
        <f>IF(N330="základní",J330,0)</f>
        <v>0</v>
      </c>
      <c r="BF330" s="198">
        <f>IF(N330="snížená",J330,0)</f>
        <v>0</v>
      </c>
      <c r="BG330" s="198">
        <f>IF(N330="zákl. přenesená",J330,0)</f>
        <v>0</v>
      </c>
      <c r="BH330" s="198">
        <f>IF(N330="sníž. přenesená",J330,0)</f>
        <v>0</v>
      </c>
      <c r="BI330" s="198">
        <f>IF(N330="nulová",J330,0)</f>
        <v>0</v>
      </c>
      <c r="BJ330" s="17" t="s">
        <v>85</v>
      </c>
      <c r="BK330" s="198">
        <f>ROUND(I330*H330,2)</f>
        <v>0</v>
      </c>
      <c r="BL330" s="17" t="s">
        <v>188</v>
      </c>
      <c r="BM330" s="197" t="s">
        <v>1146</v>
      </c>
    </row>
    <row r="331" spans="1:65" s="2" customFormat="1" ht="136.5">
      <c r="A331" s="34"/>
      <c r="B331" s="35"/>
      <c r="C331" s="36"/>
      <c r="D331" s="199" t="s">
        <v>151</v>
      </c>
      <c r="E331" s="36"/>
      <c r="F331" s="200" t="s">
        <v>1135</v>
      </c>
      <c r="G331" s="36"/>
      <c r="H331" s="36"/>
      <c r="I331" s="201"/>
      <c r="J331" s="36"/>
      <c r="K331" s="36"/>
      <c r="L331" s="39"/>
      <c r="M331" s="202"/>
      <c r="N331" s="203"/>
      <c r="O331" s="71"/>
      <c r="P331" s="71"/>
      <c r="Q331" s="71"/>
      <c r="R331" s="71"/>
      <c r="S331" s="71"/>
      <c r="T331" s="72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7" t="s">
        <v>151</v>
      </c>
      <c r="AU331" s="17" t="s">
        <v>87</v>
      </c>
    </row>
    <row r="332" spans="1:65" s="13" customFormat="1">
      <c r="B332" s="206"/>
      <c r="C332" s="207"/>
      <c r="D332" s="199" t="s">
        <v>176</v>
      </c>
      <c r="E332" s="208" t="s">
        <v>1</v>
      </c>
      <c r="F332" s="209" t="s">
        <v>1147</v>
      </c>
      <c r="G332" s="207"/>
      <c r="H332" s="210">
        <v>2</v>
      </c>
      <c r="I332" s="211"/>
      <c r="J332" s="207"/>
      <c r="K332" s="207"/>
      <c r="L332" s="212"/>
      <c r="M332" s="213"/>
      <c r="N332" s="214"/>
      <c r="O332" s="214"/>
      <c r="P332" s="214"/>
      <c r="Q332" s="214"/>
      <c r="R332" s="214"/>
      <c r="S332" s="214"/>
      <c r="T332" s="215"/>
      <c r="AT332" s="216" t="s">
        <v>176</v>
      </c>
      <c r="AU332" s="216" t="s">
        <v>87</v>
      </c>
      <c r="AV332" s="13" t="s">
        <v>87</v>
      </c>
      <c r="AW332" s="13" t="s">
        <v>34</v>
      </c>
      <c r="AX332" s="13" t="s">
        <v>85</v>
      </c>
      <c r="AY332" s="216" t="s">
        <v>146</v>
      </c>
    </row>
    <row r="333" spans="1:65" s="2" customFormat="1" ht="55.5" customHeight="1">
      <c r="A333" s="34"/>
      <c r="B333" s="35"/>
      <c r="C333" s="217" t="s">
        <v>780</v>
      </c>
      <c r="D333" s="217" t="s">
        <v>235</v>
      </c>
      <c r="E333" s="218" t="s">
        <v>1148</v>
      </c>
      <c r="F333" s="219" t="s">
        <v>1149</v>
      </c>
      <c r="G333" s="220" t="s">
        <v>159</v>
      </c>
      <c r="H333" s="221">
        <v>1</v>
      </c>
      <c r="I333" s="222"/>
      <c r="J333" s="223">
        <f>ROUND(I333*H333,2)</f>
        <v>0</v>
      </c>
      <c r="K333" s="224"/>
      <c r="L333" s="225"/>
      <c r="M333" s="226" t="s">
        <v>1</v>
      </c>
      <c r="N333" s="227" t="s">
        <v>42</v>
      </c>
      <c r="O333" s="71"/>
      <c r="P333" s="195">
        <f>O333*H333</f>
        <v>0</v>
      </c>
      <c r="Q333" s="195">
        <v>3.3329999999999999E-2</v>
      </c>
      <c r="R333" s="195">
        <f>Q333*H333</f>
        <v>3.3329999999999999E-2</v>
      </c>
      <c r="S333" s="195">
        <v>0</v>
      </c>
      <c r="T333" s="196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97" t="s">
        <v>238</v>
      </c>
      <c r="AT333" s="197" t="s">
        <v>235</v>
      </c>
      <c r="AU333" s="197" t="s">
        <v>87</v>
      </c>
      <c r="AY333" s="17" t="s">
        <v>146</v>
      </c>
      <c r="BE333" s="198">
        <f>IF(N333="základní",J333,0)</f>
        <v>0</v>
      </c>
      <c r="BF333" s="198">
        <f>IF(N333="snížená",J333,0)</f>
        <v>0</v>
      </c>
      <c r="BG333" s="198">
        <f>IF(N333="zákl. přenesená",J333,0)</f>
        <v>0</v>
      </c>
      <c r="BH333" s="198">
        <f>IF(N333="sníž. přenesená",J333,0)</f>
        <v>0</v>
      </c>
      <c r="BI333" s="198">
        <f>IF(N333="nulová",J333,0)</f>
        <v>0</v>
      </c>
      <c r="BJ333" s="17" t="s">
        <v>85</v>
      </c>
      <c r="BK333" s="198">
        <f>ROUND(I333*H333,2)</f>
        <v>0</v>
      </c>
      <c r="BL333" s="17" t="s">
        <v>188</v>
      </c>
      <c r="BM333" s="197" t="s">
        <v>1150</v>
      </c>
    </row>
    <row r="334" spans="1:65" s="2" customFormat="1" ht="136.5">
      <c r="A334" s="34"/>
      <c r="B334" s="35"/>
      <c r="C334" s="36"/>
      <c r="D334" s="199" t="s">
        <v>151</v>
      </c>
      <c r="E334" s="36"/>
      <c r="F334" s="200" t="s">
        <v>1135</v>
      </c>
      <c r="G334" s="36"/>
      <c r="H334" s="36"/>
      <c r="I334" s="201"/>
      <c r="J334" s="36"/>
      <c r="K334" s="36"/>
      <c r="L334" s="39"/>
      <c r="M334" s="202"/>
      <c r="N334" s="203"/>
      <c r="O334" s="71"/>
      <c r="P334" s="71"/>
      <c r="Q334" s="71"/>
      <c r="R334" s="71"/>
      <c r="S334" s="71"/>
      <c r="T334" s="72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T334" s="17" t="s">
        <v>151</v>
      </c>
      <c r="AU334" s="17" t="s">
        <v>87</v>
      </c>
    </row>
    <row r="335" spans="1:65" s="13" customFormat="1">
      <c r="B335" s="206"/>
      <c r="C335" s="207"/>
      <c r="D335" s="199" t="s">
        <v>176</v>
      </c>
      <c r="E335" s="208" t="s">
        <v>1</v>
      </c>
      <c r="F335" s="209" t="s">
        <v>1151</v>
      </c>
      <c r="G335" s="207"/>
      <c r="H335" s="210">
        <v>1</v>
      </c>
      <c r="I335" s="211"/>
      <c r="J335" s="207"/>
      <c r="K335" s="207"/>
      <c r="L335" s="212"/>
      <c r="M335" s="213"/>
      <c r="N335" s="214"/>
      <c r="O335" s="214"/>
      <c r="P335" s="214"/>
      <c r="Q335" s="214"/>
      <c r="R335" s="214"/>
      <c r="S335" s="214"/>
      <c r="T335" s="215"/>
      <c r="AT335" s="216" t="s">
        <v>176</v>
      </c>
      <c r="AU335" s="216" t="s">
        <v>87</v>
      </c>
      <c r="AV335" s="13" t="s">
        <v>87</v>
      </c>
      <c r="AW335" s="13" t="s">
        <v>34</v>
      </c>
      <c r="AX335" s="13" t="s">
        <v>85</v>
      </c>
      <c r="AY335" s="216" t="s">
        <v>146</v>
      </c>
    </row>
    <row r="336" spans="1:65" s="2" customFormat="1" ht="33" customHeight="1">
      <c r="A336" s="34"/>
      <c r="B336" s="35"/>
      <c r="C336" s="185" t="s">
        <v>785</v>
      </c>
      <c r="D336" s="185" t="s">
        <v>147</v>
      </c>
      <c r="E336" s="186" t="s">
        <v>1152</v>
      </c>
      <c r="F336" s="187" t="s">
        <v>1153</v>
      </c>
      <c r="G336" s="188" t="s">
        <v>181</v>
      </c>
      <c r="H336" s="189">
        <v>18.600000000000001</v>
      </c>
      <c r="I336" s="190"/>
      <c r="J336" s="191">
        <f>ROUND(I336*H336,2)</f>
        <v>0</v>
      </c>
      <c r="K336" s="192"/>
      <c r="L336" s="39"/>
      <c r="M336" s="193" t="s">
        <v>1</v>
      </c>
      <c r="N336" s="194" t="s">
        <v>42</v>
      </c>
      <c r="O336" s="71"/>
      <c r="P336" s="195">
        <f>O336*H336</f>
        <v>0</v>
      </c>
      <c r="Q336" s="195">
        <v>2.7E-4</v>
      </c>
      <c r="R336" s="195">
        <f>Q336*H336</f>
        <v>5.0220000000000004E-3</v>
      </c>
      <c r="S336" s="195">
        <v>0</v>
      </c>
      <c r="T336" s="196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97" t="s">
        <v>188</v>
      </c>
      <c r="AT336" s="197" t="s">
        <v>147</v>
      </c>
      <c r="AU336" s="197" t="s">
        <v>87</v>
      </c>
      <c r="AY336" s="17" t="s">
        <v>146</v>
      </c>
      <c r="BE336" s="198">
        <f>IF(N336="základní",J336,0)</f>
        <v>0</v>
      </c>
      <c r="BF336" s="198">
        <f>IF(N336="snížená",J336,0)</f>
        <v>0</v>
      </c>
      <c r="BG336" s="198">
        <f>IF(N336="zákl. přenesená",J336,0)</f>
        <v>0</v>
      </c>
      <c r="BH336" s="198">
        <f>IF(N336="sníž. přenesená",J336,0)</f>
        <v>0</v>
      </c>
      <c r="BI336" s="198">
        <f>IF(N336="nulová",J336,0)</f>
        <v>0</v>
      </c>
      <c r="BJ336" s="17" t="s">
        <v>85</v>
      </c>
      <c r="BK336" s="198">
        <f>ROUND(I336*H336,2)</f>
        <v>0</v>
      </c>
      <c r="BL336" s="17" t="s">
        <v>188</v>
      </c>
      <c r="BM336" s="197" t="s">
        <v>1154</v>
      </c>
    </row>
    <row r="337" spans="1:65" s="13" customFormat="1">
      <c r="B337" s="206"/>
      <c r="C337" s="207"/>
      <c r="D337" s="199" t="s">
        <v>176</v>
      </c>
      <c r="E337" s="208" t="s">
        <v>1</v>
      </c>
      <c r="F337" s="209" t="s">
        <v>1155</v>
      </c>
      <c r="G337" s="207"/>
      <c r="H337" s="210">
        <v>18.600000000000001</v>
      </c>
      <c r="I337" s="211"/>
      <c r="J337" s="207"/>
      <c r="K337" s="207"/>
      <c r="L337" s="212"/>
      <c r="M337" s="213"/>
      <c r="N337" s="214"/>
      <c r="O337" s="214"/>
      <c r="P337" s="214"/>
      <c r="Q337" s="214"/>
      <c r="R337" s="214"/>
      <c r="S337" s="214"/>
      <c r="T337" s="215"/>
      <c r="AT337" s="216" t="s">
        <v>176</v>
      </c>
      <c r="AU337" s="216" t="s">
        <v>87</v>
      </c>
      <c r="AV337" s="13" t="s">
        <v>87</v>
      </c>
      <c r="AW337" s="13" t="s">
        <v>34</v>
      </c>
      <c r="AX337" s="13" t="s">
        <v>85</v>
      </c>
      <c r="AY337" s="216" t="s">
        <v>146</v>
      </c>
    </row>
    <row r="338" spans="1:65" s="2" customFormat="1" ht="66.75" customHeight="1">
      <c r="A338" s="34"/>
      <c r="B338" s="35"/>
      <c r="C338" s="217" t="s">
        <v>789</v>
      </c>
      <c r="D338" s="217" t="s">
        <v>235</v>
      </c>
      <c r="E338" s="218" t="s">
        <v>1156</v>
      </c>
      <c r="F338" s="219" t="s">
        <v>1157</v>
      </c>
      <c r="G338" s="220" t="s">
        <v>159</v>
      </c>
      <c r="H338" s="221">
        <v>2</v>
      </c>
      <c r="I338" s="222"/>
      <c r="J338" s="223">
        <f>ROUND(I338*H338,2)</f>
        <v>0</v>
      </c>
      <c r="K338" s="224"/>
      <c r="L338" s="225"/>
      <c r="M338" s="226" t="s">
        <v>1</v>
      </c>
      <c r="N338" s="227" t="s">
        <v>42</v>
      </c>
      <c r="O338" s="71"/>
      <c r="P338" s="195">
        <f>O338*H338</f>
        <v>0</v>
      </c>
      <c r="Q338" s="195">
        <v>3.3329999999999999E-2</v>
      </c>
      <c r="R338" s="195">
        <f>Q338*H338</f>
        <v>6.6659999999999997E-2</v>
      </c>
      <c r="S338" s="195">
        <v>0</v>
      </c>
      <c r="T338" s="196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97" t="s">
        <v>238</v>
      </c>
      <c r="AT338" s="197" t="s">
        <v>235</v>
      </c>
      <c r="AU338" s="197" t="s">
        <v>87</v>
      </c>
      <c r="AY338" s="17" t="s">
        <v>146</v>
      </c>
      <c r="BE338" s="198">
        <f>IF(N338="základní",J338,0)</f>
        <v>0</v>
      </c>
      <c r="BF338" s="198">
        <f>IF(N338="snížená",J338,0)</f>
        <v>0</v>
      </c>
      <c r="BG338" s="198">
        <f>IF(N338="zákl. přenesená",J338,0)</f>
        <v>0</v>
      </c>
      <c r="BH338" s="198">
        <f>IF(N338="sníž. přenesená",J338,0)</f>
        <v>0</v>
      </c>
      <c r="BI338" s="198">
        <f>IF(N338="nulová",J338,0)</f>
        <v>0</v>
      </c>
      <c r="BJ338" s="17" t="s">
        <v>85</v>
      </c>
      <c r="BK338" s="198">
        <f>ROUND(I338*H338,2)</f>
        <v>0</v>
      </c>
      <c r="BL338" s="17" t="s">
        <v>188</v>
      </c>
      <c r="BM338" s="197" t="s">
        <v>1158</v>
      </c>
    </row>
    <row r="339" spans="1:65" s="2" customFormat="1" ht="136.5">
      <c r="A339" s="34"/>
      <c r="B339" s="35"/>
      <c r="C339" s="36"/>
      <c r="D339" s="199" t="s">
        <v>151</v>
      </c>
      <c r="E339" s="36"/>
      <c r="F339" s="200" t="s">
        <v>1135</v>
      </c>
      <c r="G339" s="36"/>
      <c r="H339" s="36"/>
      <c r="I339" s="201"/>
      <c r="J339" s="36"/>
      <c r="K339" s="36"/>
      <c r="L339" s="39"/>
      <c r="M339" s="202"/>
      <c r="N339" s="203"/>
      <c r="O339" s="71"/>
      <c r="P339" s="71"/>
      <c r="Q339" s="71"/>
      <c r="R339" s="71"/>
      <c r="S339" s="71"/>
      <c r="T339" s="72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7" t="s">
        <v>151</v>
      </c>
      <c r="AU339" s="17" t="s">
        <v>87</v>
      </c>
    </row>
    <row r="340" spans="1:65" s="13" customFormat="1">
      <c r="B340" s="206"/>
      <c r="C340" s="207"/>
      <c r="D340" s="199" t="s">
        <v>176</v>
      </c>
      <c r="E340" s="208" t="s">
        <v>1</v>
      </c>
      <c r="F340" s="209" t="s">
        <v>1159</v>
      </c>
      <c r="G340" s="207"/>
      <c r="H340" s="210">
        <v>2</v>
      </c>
      <c r="I340" s="211"/>
      <c r="J340" s="207"/>
      <c r="K340" s="207"/>
      <c r="L340" s="212"/>
      <c r="M340" s="213"/>
      <c r="N340" s="214"/>
      <c r="O340" s="214"/>
      <c r="P340" s="214"/>
      <c r="Q340" s="214"/>
      <c r="R340" s="214"/>
      <c r="S340" s="214"/>
      <c r="T340" s="215"/>
      <c r="AT340" s="216" t="s">
        <v>176</v>
      </c>
      <c r="AU340" s="216" t="s">
        <v>87</v>
      </c>
      <c r="AV340" s="13" t="s">
        <v>87</v>
      </c>
      <c r="AW340" s="13" t="s">
        <v>34</v>
      </c>
      <c r="AX340" s="13" t="s">
        <v>85</v>
      </c>
      <c r="AY340" s="216" t="s">
        <v>146</v>
      </c>
    </row>
    <row r="341" spans="1:65" s="2" customFormat="1" ht="44.25" customHeight="1">
      <c r="A341" s="34"/>
      <c r="B341" s="35"/>
      <c r="C341" s="217" t="s">
        <v>793</v>
      </c>
      <c r="D341" s="217" t="s">
        <v>235</v>
      </c>
      <c r="E341" s="218" t="s">
        <v>1160</v>
      </c>
      <c r="F341" s="219" t="s">
        <v>1161</v>
      </c>
      <c r="G341" s="220" t="s">
        <v>159</v>
      </c>
      <c r="H341" s="221">
        <v>2</v>
      </c>
      <c r="I341" s="222"/>
      <c r="J341" s="223">
        <f>ROUND(I341*H341,2)</f>
        <v>0</v>
      </c>
      <c r="K341" s="224"/>
      <c r="L341" s="225"/>
      <c r="M341" s="226" t="s">
        <v>1</v>
      </c>
      <c r="N341" s="227" t="s">
        <v>42</v>
      </c>
      <c r="O341" s="71"/>
      <c r="P341" s="195">
        <f>O341*H341</f>
        <v>0</v>
      </c>
      <c r="Q341" s="195">
        <v>3.3329999999999999E-2</v>
      </c>
      <c r="R341" s="195">
        <f>Q341*H341</f>
        <v>6.6659999999999997E-2</v>
      </c>
      <c r="S341" s="195">
        <v>0</v>
      </c>
      <c r="T341" s="196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97" t="s">
        <v>238</v>
      </c>
      <c r="AT341" s="197" t="s">
        <v>235</v>
      </c>
      <c r="AU341" s="197" t="s">
        <v>87</v>
      </c>
      <c r="AY341" s="17" t="s">
        <v>146</v>
      </c>
      <c r="BE341" s="198">
        <f>IF(N341="základní",J341,0)</f>
        <v>0</v>
      </c>
      <c r="BF341" s="198">
        <f>IF(N341="snížená",J341,0)</f>
        <v>0</v>
      </c>
      <c r="BG341" s="198">
        <f>IF(N341="zákl. přenesená",J341,0)</f>
        <v>0</v>
      </c>
      <c r="BH341" s="198">
        <f>IF(N341="sníž. přenesená",J341,0)</f>
        <v>0</v>
      </c>
      <c r="BI341" s="198">
        <f>IF(N341="nulová",J341,0)</f>
        <v>0</v>
      </c>
      <c r="BJ341" s="17" t="s">
        <v>85</v>
      </c>
      <c r="BK341" s="198">
        <f>ROUND(I341*H341,2)</f>
        <v>0</v>
      </c>
      <c r="BL341" s="17" t="s">
        <v>188</v>
      </c>
      <c r="BM341" s="197" t="s">
        <v>1162</v>
      </c>
    </row>
    <row r="342" spans="1:65" s="2" customFormat="1" ht="136.5">
      <c r="A342" s="34"/>
      <c r="B342" s="35"/>
      <c r="C342" s="36"/>
      <c r="D342" s="199" t="s">
        <v>151</v>
      </c>
      <c r="E342" s="36"/>
      <c r="F342" s="200" t="s">
        <v>1135</v>
      </c>
      <c r="G342" s="36"/>
      <c r="H342" s="36"/>
      <c r="I342" s="201"/>
      <c r="J342" s="36"/>
      <c r="K342" s="36"/>
      <c r="L342" s="39"/>
      <c r="M342" s="202"/>
      <c r="N342" s="203"/>
      <c r="O342" s="71"/>
      <c r="P342" s="71"/>
      <c r="Q342" s="71"/>
      <c r="R342" s="71"/>
      <c r="S342" s="71"/>
      <c r="T342" s="72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T342" s="17" t="s">
        <v>151</v>
      </c>
      <c r="AU342" s="17" t="s">
        <v>87</v>
      </c>
    </row>
    <row r="343" spans="1:65" s="13" customFormat="1">
      <c r="B343" s="206"/>
      <c r="C343" s="207"/>
      <c r="D343" s="199" t="s">
        <v>176</v>
      </c>
      <c r="E343" s="208" t="s">
        <v>1</v>
      </c>
      <c r="F343" s="209" t="s">
        <v>1163</v>
      </c>
      <c r="G343" s="207"/>
      <c r="H343" s="210">
        <v>2</v>
      </c>
      <c r="I343" s="211"/>
      <c r="J343" s="207"/>
      <c r="K343" s="207"/>
      <c r="L343" s="212"/>
      <c r="M343" s="213"/>
      <c r="N343" s="214"/>
      <c r="O343" s="214"/>
      <c r="P343" s="214"/>
      <c r="Q343" s="214"/>
      <c r="R343" s="214"/>
      <c r="S343" s="214"/>
      <c r="T343" s="215"/>
      <c r="AT343" s="216" t="s">
        <v>176</v>
      </c>
      <c r="AU343" s="216" t="s">
        <v>87</v>
      </c>
      <c r="AV343" s="13" t="s">
        <v>87</v>
      </c>
      <c r="AW343" s="13" t="s">
        <v>34</v>
      </c>
      <c r="AX343" s="13" t="s">
        <v>85</v>
      </c>
      <c r="AY343" s="216" t="s">
        <v>146</v>
      </c>
    </row>
    <row r="344" spans="1:65" s="2" customFormat="1" ht="44.25" customHeight="1">
      <c r="A344" s="34"/>
      <c r="B344" s="35"/>
      <c r="C344" s="217" t="s">
        <v>799</v>
      </c>
      <c r="D344" s="217" t="s">
        <v>235</v>
      </c>
      <c r="E344" s="218" t="s">
        <v>1164</v>
      </c>
      <c r="F344" s="219" t="s">
        <v>1165</v>
      </c>
      <c r="G344" s="220" t="s">
        <v>159</v>
      </c>
      <c r="H344" s="221">
        <v>2</v>
      </c>
      <c r="I344" s="222"/>
      <c r="J344" s="223">
        <f>ROUND(I344*H344,2)</f>
        <v>0</v>
      </c>
      <c r="K344" s="224"/>
      <c r="L344" s="225"/>
      <c r="M344" s="226" t="s">
        <v>1</v>
      </c>
      <c r="N344" s="227" t="s">
        <v>42</v>
      </c>
      <c r="O344" s="71"/>
      <c r="P344" s="195">
        <f>O344*H344</f>
        <v>0</v>
      </c>
      <c r="Q344" s="195">
        <v>3.3329999999999999E-2</v>
      </c>
      <c r="R344" s="195">
        <f>Q344*H344</f>
        <v>6.6659999999999997E-2</v>
      </c>
      <c r="S344" s="195">
        <v>0</v>
      </c>
      <c r="T344" s="196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97" t="s">
        <v>238</v>
      </c>
      <c r="AT344" s="197" t="s">
        <v>235</v>
      </c>
      <c r="AU344" s="197" t="s">
        <v>87</v>
      </c>
      <c r="AY344" s="17" t="s">
        <v>146</v>
      </c>
      <c r="BE344" s="198">
        <f>IF(N344="základní",J344,0)</f>
        <v>0</v>
      </c>
      <c r="BF344" s="198">
        <f>IF(N344="snížená",J344,0)</f>
        <v>0</v>
      </c>
      <c r="BG344" s="198">
        <f>IF(N344="zákl. přenesená",J344,0)</f>
        <v>0</v>
      </c>
      <c r="BH344" s="198">
        <f>IF(N344="sníž. přenesená",J344,0)</f>
        <v>0</v>
      </c>
      <c r="BI344" s="198">
        <f>IF(N344="nulová",J344,0)</f>
        <v>0</v>
      </c>
      <c r="BJ344" s="17" t="s">
        <v>85</v>
      </c>
      <c r="BK344" s="198">
        <f>ROUND(I344*H344,2)</f>
        <v>0</v>
      </c>
      <c r="BL344" s="17" t="s">
        <v>188</v>
      </c>
      <c r="BM344" s="197" t="s">
        <v>1166</v>
      </c>
    </row>
    <row r="345" spans="1:65" s="2" customFormat="1" ht="136.5">
      <c r="A345" s="34"/>
      <c r="B345" s="35"/>
      <c r="C345" s="36"/>
      <c r="D345" s="199" t="s">
        <v>151</v>
      </c>
      <c r="E345" s="36"/>
      <c r="F345" s="200" t="s">
        <v>1135</v>
      </c>
      <c r="G345" s="36"/>
      <c r="H345" s="36"/>
      <c r="I345" s="201"/>
      <c r="J345" s="36"/>
      <c r="K345" s="36"/>
      <c r="L345" s="39"/>
      <c r="M345" s="202"/>
      <c r="N345" s="203"/>
      <c r="O345" s="71"/>
      <c r="P345" s="71"/>
      <c r="Q345" s="71"/>
      <c r="R345" s="71"/>
      <c r="S345" s="71"/>
      <c r="T345" s="72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7" t="s">
        <v>151</v>
      </c>
      <c r="AU345" s="17" t="s">
        <v>87</v>
      </c>
    </row>
    <row r="346" spans="1:65" s="13" customFormat="1">
      <c r="B346" s="206"/>
      <c r="C346" s="207"/>
      <c r="D346" s="199" t="s">
        <v>176</v>
      </c>
      <c r="E346" s="208" t="s">
        <v>1</v>
      </c>
      <c r="F346" s="209" t="s">
        <v>1167</v>
      </c>
      <c r="G346" s="207"/>
      <c r="H346" s="210">
        <v>2</v>
      </c>
      <c r="I346" s="211"/>
      <c r="J346" s="207"/>
      <c r="K346" s="207"/>
      <c r="L346" s="212"/>
      <c r="M346" s="213"/>
      <c r="N346" s="214"/>
      <c r="O346" s="214"/>
      <c r="P346" s="214"/>
      <c r="Q346" s="214"/>
      <c r="R346" s="214"/>
      <c r="S346" s="214"/>
      <c r="T346" s="215"/>
      <c r="AT346" s="216" t="s">
        <v>176</v>
      </c>
      <c r="AU346" s="216" t="s">
        <v>87</v>
      </c>
      <c r="AV346" s="13" t="s">
        <v>87</v>
      </c>
      <c r="AW346" s="13" t="s">
        <v>34</v>
      </c>
      <c r="AX346" s="13" t="s">
        <v>85</v>
      </c>
      <c r="AY346" s="216" t="s">
        <v>146</v>
      </c>
    </row>
    <row r="347" spans="1:65" s="2" customFormat="1" ht="21.75" customHeight="1">
      <c r="A347" s="34"/>
      <c r="B347" s="35"/>
      <c r="C347" s="185" t="s">
        <v>803</v>
      </c>
      <c r="D347" s="185" t="s">
        <v>147</v>
      </c>
      <c r="E347" s="186" t="s">
        <v>1168</v>
      </c>
      <c r="F347" s="187" t="s">
        <v>1169</v>
      </c>
      <c r="G347" s="188" t="s">
        <v>159</v>
      </c>
      <c r="H347" s="189">
        <v>4</v>
      </c>
      <c r="I347" s="190"/>
      <c r="J347" s="191">
        <f>ROUND(I347*H347,2)</f>
        <v>0</v>
      </c>
      <c r="K347" s="192"/>
      <c r="L347" s="39"/>
      <c r="M347" s="193" t="s">
        <v>1</v>
      </c>
      <c r="N347" s="194" t="s">
        <v>42</v>
      </c>
      <c r="O347" s="71"/>
      <c r="P347" s="195">
        <f>O347*H347</f>
        <v>0</v>
      </c>
      <c r="Q347" s="195">
        <v>8.8000000000000003E-4</v>
      </c>
      <c r="R347" s="195">
        <f>Q347*H347</f>
        <v>3.5200000000000001E-3</v>
      </c>
      <c r="S347" s="195">
        <v>0</v>
      </c>
      <c r="T347" s="196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97" t="s">
        <v>188</v>
      </c>
      <c r="AT347" s="197" t="s">
        <v>147</v>
      </c>
      <c r="AU347" s="197" t="s">
        <v>87</v>
      </c>
      <c r="AY347" s="17" t="s">
        <v>146</v>
      </c>
      <c r="BE347" s="198">
        <f>IF(N347="základní",J347,0)</f>
        <v>0</v>
      </c>
      <c r="BF347" s="198">
        <f>IF(N347="snížená",J347,0)</f>
        <v>0</v>
      </c>
      <c r="BG347" s="198">
        <f>IF(N347="zákl. přenesená",J347,0)</f>
        <v>0</v>
      </c>
      <c r="BH347" s="198">
        <f>IF(N347="sníž. přenesená",J347,0)</f>
        <v>0</v>
      </c>
      <c r="BI347" s="198">
        <f>IF(N347="nulová",J347,0)</f>
        <v>0</v>
      </c>
      <c r="BJ347" s="17" t="s">
        <v>85</v>
      </c>
      <c r="BK347" s="198">
        <f>ROUND(I347*H347,2)</f>
        <v>0</v>
      </c>
      <c r="BL347" s="17" t="s">
        <v>188</v>
      </c>
      <c r="BM347" s="197" t="s">
        <v>1170</v>
      </c>
    </row>
    <row r="348" spans="1:65" s="2" customFormat="1" ht="55.5" customHeight="1">
      <c r="A348" s="34"/>
      <c r="B348" s="35"/>
      <c r="C348" s="217" t="s">
        <v>811</v>
      </c>
      <c r="D348" s="217" t="s">
        <v>235</v>
      </c>
      <c r="E348" s="218" t="s">
        <v>1171</v>
      </c>
      <c r="F348" s="219" t="s">
        <v>1172</v>
      </c>
      <c r="G348" s="220" t="s">
        <v>159</v>
      </c>
      <c r="H348" s="221">
        <v>1</v>
      </c>
      <c r="I348" s="222"/>
      <c r="J348" s="223">
        <f>ROUND(I348*H348,2)</f>
        <v>0</v>
      </c>
      <c r="K348" s="224"/>
      <c r="L348" s="225"/>
      <c r="M348" s="226" t="s">
        <v>1</v>
      </c>
      <c r="N348" s="227" t="s">
        <v>42</v>
      </c>
      <c r="O348" s="71"/>
      <c r="P348" s="195">
        <f>O348*H348</f>
        <v>0</v>
      </c>
      <c r="Q348" s="195">
        <v>0.14000000000000001</v>
      </c>
      <c r="R348" s="195">
        <f>Q348*H348</f>
        <v>0.14000000000000001</v>
      </c>
      <c r="S348" s="195">
        <v>0</v>
      </c>
      <c r="T348" s="196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97" t="s">
        <v>238</v>
      </c>
      <c r="AT348" s="197" t="s">
        <v>235</v>
      </c>
      <c r="AU348" s="197" t="s">
        <v>87</v>
      </c>
      <c r="AY348" s="17" t="s">
        <v>146</v>
      </c>
      <c r="BE348" s="198">
        <f>IF(N348="základní",J348,0)</f>
        <v>0</v>
      </c>
      <c r="BF348" s="198">
        <f>IF(N348="snížená",J348,0)</f>
        <v>0</v>
      </c>
      <c r="BG348" s="198">
        <f>IF(N348="zákl. přenesená",J348,0)</f>
        <v>0</v>
      </c>
      <c r="BH348" s="198">
        <f>IF(N348="sníž. přenesená",J348,0)</f>
        <v>0</v>
      </c>
      <c r="BI348" s="198">
        <f>IF(N348="nulová",J348,0)</f>
        <v>0</v>
      </c>
      <c r="BJ348" s="17" t="s">
        <v>85</v>
      </c>
      <c r="BK348" s="198">
        <f>ROUND(I348*H348,2)</f>
        <v>0</v>
      </c>
      <c r="BL348" s="17" t="s">
        <v>188</v>
      </c>
      <c r="BM348" s="197" t="s">
        <v>1173</v>
      </c>
    </row>
    <row r="349" spans="1:65" s="2" customFormat="1" ht="126.75">
      <c r="A349" s="34"/>
      <c r="B349" s="35"/>
      <c r="C349" s="36"/>
      <c r="D349" s="199" t="s">
        <v>151</v>
      </c>
      <c r="E349" s="36"/>
      <c r="F349" s="200" t="s">
        <v>1174</v>
      </c>
      <c r="G349" s="36"/>
      <c r="H349" s="36"/>
      <c r="I349" s="201"/>
      <c r="J349" s="36"/>
      <c r="K349" s="36"/>
      <c r="L349" s="39"/>
      <c r="M349" s="202"/>
      <c r="N349" s="203"/>
      <c r="O349" s="71"/>
      <c r="P349" s="71"/>
      <c r="Q349" s="71"/>
      <c r="R349" s="71"/>
      <c r="S349" s="71"/>
      <c r="T349" s="72"/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T349" s="17" t="s">
        <v>151</v>
      </c>
      <c r="AU349" s="17" t="s">
        <v>87</v>
      </c>
    </row>
    <row r="350" spans="1:65" s="2" customFormat="1" ht="55.5" customHeight="1">
      <c r="A350" s="34"/>
      <c r="B350" s="35"/>
      <c r="C350" s="217" t="s">
        <v>815</v>
      </c>
      <c r="D350" s="217" t="s">
        <v>235</v>
      </c>
      <c r="E350" s="218" t="s">
        <v>1175</v>
      </c>
      <c r="F350" s="219" t="s">
        <v>1176</v>
      </c>
      <c r="G350" s="220" t="s">
        <v>159</v>
      </c>
      <c r="H350" s="221">
        <v>3</v>
      </c>
      <c r="I350" s="222"/>
      <c r="J350" s="223">
        <f>ROUND(I350*H350,2)</f>
        <v>0</v>
      </c>
      <c r="K350" s="224"/>
      <c r="L350" s="225"/>
      <c r="M350" s="226" t="s">
        <v>1</v>
      </c>
      <c r="N350" s="227" t="s">
        <v>42</v>
      </c>
      <c r="O350" s="71"/>
      <c r="P350" s="195">
        <f>O350*H350</f>
        <v>0</v>
      </c>
      <c r="Q350" s="195">
        <v>0.14000000000000001</v>
      </c>
      <c r="R350" s="195">
        <f>Q350*H350</f>
        <v>0.42000000000000004</v>
      </c>
      <c r="S350" s="195">
        <v>0</v>
      </c>
      <c r="T350" s="196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97" t="s">
        <v>238</v>
      </c>
      <c r="AT350" s="197" t="s">
        <v>235</v>
      </c>
      <c r="AU350" s="197" t="s">
        <v>87</v>
      </c>
      <c r="AY350" s="17" t="s">
        <v>146</v>
      </c>
      <c r="BE350" s="198">
        <f>IF(N350="základní",J350,0)</f>
        <v>0</v>
      </c>
      <c r="BF350" s="198">
        <f>IF(N350="snížená",J350,0)</f>
        <v>0</v>
      </c>
      <c r="BG350" s="198">
        <f>IF(N350="zákl. přenesená",J350,0)</f>
        <v>0</v>
      </c>
      <c r="BH350" s="198">
        <f>IF(N350="sníž. přenesená",J350,0)</f>
        <v>0</v>
      </c>
      <c r="BI350" s="198">
        <f>IF(N350="nulová",J350,0)</f>
        <v>0</v>
      </c>
      <c r="BJ350" s="17" t="s">
        <v>85</v>
      </c>
      <c r="BK350" s="198">
        <f>ROUND(I350*H350,2)</f>
        <v>0</v>
      </c>
      <c r="BL350" s="17" t="s">
        <v>188</v>
      </c>
      <c r="BM350" s="197" t="s">
        <v>1177</v>
      </c>
    </row>
    <row r="351" spans="1:65" s="2" customFormat="1" ht="126.75">
      <c r="A351" s="34"/>
      <c r="B351" s="35"/>
      <c r="C351" s="36"/>
      <c r="D351" s="199" t="s">
        <v>151</v>
      </c>
      <c r="E351" s="36"/>
      <c r="F351" s="200" t="s">
        <v>1174</v>
      </c>
      <c r="G351" s="36"/>
      <c r="H351" s="36"/>
      <c r="I351" s="201"/>
      <c r="J351" s="36"/>
      <c r="K351" s="36"/>
      <c r="L351" s="39"/>
      <c r="M351" s="202"/>
      <c r="N351" s="203"/>
      <c r="O351" s="71"/>
      <c r="P351" s="71"/>
      <c r="Q351" s="71"/>
      <c r="R351" s="71"/>
      <c r="S351" s="71"/>
      <c r="T351" s="72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7" t="s">
        <v>151</v>
      </c>
      <c r="AU351" s="17" t="s">
        <v>87</v>
      </c>
    </row>
    <row r="352" spans="1:65" s="13" customFormat="1">
      <c r="B352" s="206"/>
      <c r="C352" s="207"/>
      <c r="D352" s="199" t="s">
        <v>176</v>
      </c>
      <c r="E352" s="208" t="s">
        <v>1</v>
      </c>
      <c r="F352" s="209" t="s">
        <v>1178</v>
      </c>
      <c r="G352" s="207"/>
      <c r="H352" s="210">
        <v>3</v>
      </c>
      <c r="I352" s="211"/>
      <c r="J352" s="207"/>
      <c r="K352" s="207"/>
      <c r="L352" s="212"/>
      <c r="M352" s="213"/>
      <c r="N352" s="214"/>
      <c r="O352" s="214"/>
      <c r="P352" s="214"/>
      <c r="Q352" s="214"/>
      <c r="R352" s="214"/>
      <c r="S352" s="214"/>
      <c r="T352" s="215"/>
      <c r="AT352" s="216" t="s">
        <v>176</v>
      </c>
      <c r="AU352" s="216" t="s">
        <v>87</v>
      </c>
      <c r="AV352" s="13" t="s">
        <v>87</v>
      </c>
      <c r="AW352" s="13" t="s">
        <v>34</v>
      </c>
      <c r="AX352" s="13" t="s">
        <v>85</v>
      </c>
      <c r="AY352" s="216" t="s">
        <v>146</v>
      </c>
    </row>
    <row r="353" spans="1:65" s="2" customFormat="1" ht="21.75" customHeight="1">
      <c r="A353" s="34"/>
      <c r="B353" s="35"/>
      <c r="C353" s="185" t="s">
        <v>819</v>
      </c>
      <c r="D353" s="185" t="s">
        <v>147</v>
      </c>
      <c r="E353" s="186" t="s">
        <v>1179</v>
      </c>
      <c r="F353" s="187" t="s">
        <v>1180</v>
      </c>
      <c r="G353" s="188" t="s">
        <v>159</v>
      </c>
      <c r="H353" s="189">
        <v>5</v>
      </c>
      <c r="I353" s="190"/>
      <c r="J353" s="191">
        <f>ROUND(I353*H353,2)</f>
        <v>0</v>
      </c>
      <c r="K353" s="192"/>
      <c r="L353" s="39"/>
      <c r="M353" s="193" t="s">
        <v>1</v>
      </c>
      <c r="N353" s="194" t="s">
        <v>42</v>
      </c>
      <c r="O353" s="71"/>
      <c r="P353" s="195">
        <f>O353*H353</f>
        <v>0</v>
      </c>
      <c r="Q353" s="195">
        <v>8.5999999999999998E-4</v>
      </c>
      <c r="R353" s="195">
        <f>Q353*H353</f>
        <v>4.3E-3</v>
      </c>
      <c r="S353" s="195">
        <v>0</v>
      </c>
      <c r="T353" s="196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97" t="s">
        <v>188</v>
      </c>
      <c r="AT353" s="197" t="s">
        <v>147</v>
      </c>
      <c r="AU353" s="197" t="s">
        <v>87</v>
      </c>
      <c r="AY353" s="17" t="s">
        <v>146</v>
      </c>
      <c r="BE353" s="198">
        <f>IF(N353="základní",J353,0)</f>
        <v>0</v>
      </c>
      <c r="BF353" s="198">
        <f>IF(N353="snížená",J353,0)</f>
        <v>0</v>
      </c>
      <c r="BG353" s="198">
        <f>IF(N353="zákl. přenesená",J353,0)</f>
        <v>0</v>
      </c>
      <c r="BH353" s="198">
        <f>IF(N353="sníž. přenesená",J353,0)</f>
        <v>0</v>
      </c>
      <c r="BI353" s="198">
        <f>IF(N353="nulová",J353,0)</f>
        <v>0</v>
      </c>
      <c r="BJ353" s="17" t="s">
        <v>85</v>
      </c>
      <c r="BK353" s="198">
        <f>ROUND(I353*H353,2)</f>
        <v>0</v>
      </c>
      <c r="BL353" s="17" t="s">
        <v>188</v>
      </c>
      <c r="BM353" s="197" t="s">
        <v>1181</v>
      </c>
    </row>
    <row r="354" spans="1:65" s="2" customFormat="1" ht="55.5" customHeight="1">
      <c r="A354" s="34"/>
      <c r="B354" s="35"/>
      <c r="C354" s="217" t="s">
        <v>823</v>
      </c>
      <c r="D354" s="217" t="s">
        <v>235</v>
      </c>
      <c r="E354" s="218" t="s">
        <v>1182</v>
      </c>
      <c r="F354" s="219" t="s">
        <v>1183</v>
      </c>
      <c r="G354" s="220" t="s">
        <v>159</v>
      </c>
      <c r="H354" s="221">
        <v>2</v>
      </c>
      <c r="I354" s="222"/>
      <c r="J354" s="223">
        <f>ROUND(I354*H354,2)</f>
        <v>0</v>
      </c>
      <c r="K354" s="224"/>
      <c r="L354" s="225"/>
      <c r="M354" s="226" t="s">
        <v>1</v>
      </c>
      <c r="N354" s="227" t="s">
        <v>42</v>
      </c>
      <c r="O354" s="71"/>
      <c r="P354" s="195">
        <f>O354*H354</f>
        <v>0</v>
      </c>
      <c r="Q354" s="195">
        <v>0.14000000000000001</v>
      </c>
      <c r="R354" s="195">
        <f>Q354*H354</f>
        <v>0.28000000000000003</v>
      </c>
      <c r="S354" s="195">
        <v>0</v>
      </c>
      <c r="T354" s="196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97" t="s">
        <v>238</v>
      </c>
      <c r="AT354" s="197" t="s">
        <v>235</v>
      </c>
      <c r="AU354" s="197" t="s">
        <v>87</v>
      </c>
      <c r="AY354" s="17" t="s">
        <v>146</v>
      </c>
      <c r="BE354" s="198">
        <f>IF(N354="základní",J354,0)</f>
        <v>0</v>
      </c>
      <c r="BF354" s="198">
        <f>IF(N354="snížená",J354,0)</f>
        <v>0</v>
      </c>
      <c r="BG354" s="198">
        <f>IF(N354="zákl. přenesená",J354,0)</f>
        <v>0</v>
      </c>
      <c r="BH354" s="198">
        <f>IF(N354="sníž. přenesená",J354,0)</f>
        <v>0</v>
      </c>
      <c r="BI354" s="198">
        <f>IF(N354="nulová",J354,0)</f>
        <v>0</v>
      </c>
      <c r="BJ354" s="17" t="s">
        <v>85</v>
      </c>
      <c r="BK354" s="198">
        <f>ROUND(I354*H354,2)</f>
        <v>0</v>
      </c>
      <c r="BL354" s="17" t="s">
        <v>188</v>
      </c>
      <c r="BM354" s="197" t="s">
        <v>1184</v>
      </c>
    </row>
    <row r="355" spans="1:65" s="2" customFormat="1" ht="126.75">
      <c r="A355" s="34"/>
      <c r="B355" s="35"/>
      <c r="C355" s="36"/>
      <c r="D355" s="199" t="s">
        <v>151</v>
      </c>
      <c r="E355" s="36"/>
      <c r="F355" s="200" t="s">
        <v>1174</v>
      </c>
      <c r="G355" s="36"/>
      <c r="H355" s="36"/>
      <c r="I355" s="201"/>
      <c r="J355" s="36"/>
      <c r="K355" s="36"/>
      <c r="L355" s="39"/>
      <c r="M355" s="202"/>
      <c r="N355" s="203"/>
      <c r="O355" s="71"/>
      <c r="P355" s="71"/>
      <c r="Q355" s="71"/>
      <c r="R355" s="71"/>
      <c r="S355" s="71"/>
      <c r="T355" s="72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T355" s="17" t="s">
        <v>151</v>
      </c>
      <c r="AU355" s="17" t="s">
        <v>87</v>
      </c>
    </row>
    <row r="356" spans="1:65" s="13" customFormat="1">
      <c r="B356" s="206"/>
      <c r="C356" s="207"/>
      <c r="D356" s="199" t="s">
        <v>176</v>
      </c>
      <c r="E356" s="208" t="s">
        <v>1</v>
      </c>
      <c r="F356" s="209" t="s">
        <v>1185</v>
      </c>
      <c r="G356" s="207"/>
      <c r="H356" s="210">
        <v>2</v>
      </c>
      <c r="I356" s="211"/>
      <c r="J356" s="207"/>
      <c r="K356" s="207"/>
      <c r="L356" s="212"/>
      <c r="M356" s="213"/>
      <c r="N356" s="214"/>
      <c r="O356" s="214"/>
      <c r="P356" s="214"/>
      <c r="Q356" s="214"/>
      <c r="R356" s="214"/>
      <c r="S356" s="214"/>
      <c r="T356" s="215"/>
      <c r="AT356" s="216" t="s">
        <v>176</v>
      </c>
      <c r="AU356" s="216" t="s">
        <v>87</v>
      </c>
      <c r="AV356" s="13" t="s">
        <v>87</v>
      </c>
      <c r="AW356" s="13" t="s">
        <v>34</v>
      </c>
      <c r="AX356" s="13" t="s">
        <v>85</v>
      </c>
      <c r="AY356" s="216" t="s">
        <v>146</v>
      </c>
    </row>
    <row r="357" spans="1:65" s="2" customFormat="1" ht="55.5" customHeight="1">
      <c r="A357" s="34"/>
      <c r="B357" s="35"/>
      <c r="C357" s="217" t="s">
        <v>1186</v>
      </c>
      <c r="D357" s="217" t="s">
        <v>235</v>
      </c>
      <c r="E357" s="218" t="s">
        <v>1187</v>
      </c>
      <c r="F357" s="219" t="s">
        <v>1188</v>
      </c>
      <c r="G357" s="220" t="s">
        <v>159</v>
      </c>
      <c r="H357" s="221">
        <v>3</v>
      </c>
      <c r="I357" s="222"/>
      <c r="J357" s="223">
        <f>ROUND(I357*H357,2)</f>
        <v>0</v>
      </c>
      <c r="K357" s="224"/>
      <c r="L357" s="225"/>
      <c r="M357" s="226" t="s">
        <v>1</v>
      </c>
      <c r="N357" s="227" t="s">
        <v>42</v>
      </c>
      <c r="O357" s="71"/>
      <c r="P357" s="195">
        <f>O357*H357</f>
        <v>0</v>
      </c>
      <c r="Q357" s="195">
        <v>0.14000000000000001</v>
      </c>
      <c r="R357" s="195">
        <f>Q357*H357</f>
        <v>0.42000000000000004</v>
      </c>
      <c r="S357" s="195">
        <v>0</v>
      </c>
      <c r="T357" s="196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97" t="s">
        <v>238</v>
      </c>
      <c r="AT357" s="197" t="s">
        <v>235</v>
      </c>
      <c r="AU357" s="197" t="s">
        <v>87</v>
      </c>
      <c r="AY357" s="17" t="s">
        <v>146</v>
      </c>
      <c r="BE357" s="198">
        <f>IF(N357="základní",J357,0)</f>
        <v>0</v>
      </c>
      <c r="BF357" s="198">
        <f>IF(N357="snížená",J357,0)</f>
        <v>0</v>
      </c>
      <c r="BG357" s="198">
        <f>IF(N357="zákl. přenesená",J357,0)</f>
        <v>0</v>
      </c>
      <c r="BH357" s="198">
        <f>IF(N357="sníž. přenesená",J357,0)</f>
        <v>0</v>
      </c>
      <c r="BI357" s="198">
        <f>IF(N357="nulová",J357,0)</f>
        <v>0</v>
      </c>
      <c r="BJ357" s="17" t="s">
        <v>85</v>
      </c>
      <c r="BK357" s="198">
        <f>ROUND(I357*H357,2)</f>
        <v>0</v>
      </c>
      <c r="BL357" s="17" t="s">
        <v>188</v>
      </c>
      <c r="BM357" s="197" t="s">
        <v>1189</v>
      </c>
    </row>
    <row r="358" spans="1:65" s="2" customFormat="1" ht="126.75">
      <c r="A358" s="34"/>
      <c r="B358" s="35"/>
      <c r="C358" s="36"/>
      <c r="D358" s="199" t="s">
        <v>151</v>
      </c>
      <c r="E358" s="36"/>
      <c r="F358" s="200" t="s">
        <v>1174</v>
      </c>
      <c r="G358" s="36"/>
      <c r="H358" s="36"/>
      <c r="I358" s="201"/>
      <c r="J358" s="36"/>
      <c r="K358" s="36"/>
      <c r="L358" s="39"/>
      <c r="M358" s="202"/>
      <c r="N358" s="203"/>
      <c r="O358" s="71"/>
      <c r="P358" s="71"/>
      <c r="Q358" s="71"/>
      <c r="R358" s="71"/>
      <c r="S358" s="71"/>
      <c r="T358" s="72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T358" s="17" t="s">
        <v>151</v>
      </c>
      <c r="AU358" s="17" t="s">
        <v>87</v>
      </c>
    </row>
    <row r="359" spans="1:65" s="13" customFormat="1">
      <c r="B359" s="206"/>
      <c r="C359" s="207"/>
      <c r="D359" s="199" t="s">
        <v>176</v>
      </c>
      <c r="E359" s="208" t="s">
        <v>1</v>
      </c>
      <c r="F359" s="209" t="s">
        <v>1190</v>
      </c>
      <c r="G359" s="207"/>
      <c r="H359" s="210">
        <v>3</v>
      </c>
      <c r="I359" s="211"/>
      <c r="J359" s="207"/>
      <c r="K359" s="207"/>
      <c r="L359" s="212"/>
      <c r="M359" s="213"/>
      <c r="N359" s="214"/>
      <c r="O359" s="214"/>
      <c r="P359" s="214"/>
      <c r="Q359" s="214"/>
      <c r="R359" s="214"/>
      <c r="S359" s="214"/>
      <c r="T359" s="215"/>
      <c r="AT359" s="216" t="s">
        <v>176</v>
      </c>
      <c r="AU359" s="216" t="s">
        <v>87</v>
      </c>
      <c r="AV359" s="13" t="s">
        <v>87</v>
      </c>
      <c r="AW359" s="13" t="s">
        <v>34</v>
      </c>
      <c r="AX359" s="13" t="s">
        <v>85</v>
      </c>
      <c r="AY359" s="216" t="s">
        <v>146</v>
      </c>
    </row>
    <row r="360" spans="1:65" s="2" customFormat="1" ht="21.75" customHeight="1">
      <c r="A360" s="34"/>
      <c r="B360" s="35"/>
      <c r="C360" s="185" t="s">
        <v>1191</v>
      </c>
      <c r="D360" s="185" t="s">
        <v>147</v>
      </c>
      <c r="E360" s="186" t="s">
        <v>1192</v>
      </c>
      <c r="F360" s="187" t="s">
        <v>1193</v>
      </c>
      <c r="G360" s="188" t="s">
        <v>159</v>
      </c>
      <c r="H360" s="189">
        <v>19</v>
      </c>
      <c r="I360" s="190"/>
      <c r="J360" s="191">
        <f>ROUND(I360*H360,2)</f>
        <v>0</v>
      </c>
      <c r="K360" s="192"/>
      <c r="L360" s="39"/>
      <c r="M360" s="193" t="s">
        <v>1</v>
      </c>
      <c r="N360" s="194" t="s">
        <v>42</v>
      </c>
      <c r="O360" s="71"/>
      <c r="P360" s="195">
        <f>O360*H360</f>
        <v>0</v>
      </c>
      <c r="Q360" s="195">
        <v>0</v>
      </c>
      <c r="R360" s="195">
        <f>Q360*H360</f>
        <v>0</v>
      </c>
      <c r="S360" s="195">
        <v>3.0000000000000001E-3</v>
      </c>
      <c r="T360" s="196">
        <f>S360*H360</f>
        <v>5.7000000000000002E-2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197" t="s">
        <v>188</v>
      </c>
      <c r="AT360" s="197" t="s">
        <v>147</v>
      </c>
      <c r="AU360" s="197" t="s">
        <v>87</v>
      </c>
      <c r="AY360" s="17" t="s">
        <v>146</v>
      </c>
      <c r="BE360" s="198">
        <f>IF(N360="základní",J360,0)</f>
        <v>0</v>
      </c>
      <c r="BF360" s="198">
        <f>IF(N360="snížená",J360,0)</f>
        <v>0</v>
      </c>
      <c r="BG360" s="198">
        <f>IF(N360="zákl. přenesená",J360,0)</f>
        <v>0</v>
      </c>
      <c r="BH360" s="198">
        <f>IF(N360="sníž. přenesená",J360,0)</f>
        <v>0</v>
      </c>
      <c r="BI360" s="198">
        <f>IF(N360="nulová",J360,0)</f>
        <v>0</v>
      </c>
      <c r="BJ360" s="17" t="s">
        <v>85</v>
      </c>
      <c r="BK360" s="198">
        <f>ROUND(I360*H360,2)</f>
        <v>0</v>
      </c>
      <c r="BL360" s="17" t="s">
        <v>188</v>
      </c>
      <c r="BM360" s="197" t="s">
        <v>1194</v>
      </c>
    </row>
    <row r="361" spans="1:65" s="2" customFormat="1" ht="21.75" customHeight="1">
      <c r="A361" s="34"/>
      <c r="B361" s="35"/>
      <c r="C361" s="185" t="s">
        <v>1195</v>
      </c>
      <c r="D361" s="185" t="s">
        <v>147</v>
      </c>
      <c r="E361" s="186" t="s">
        <v>1196</v>
      </c>
      <c r="F361" s="187" t="s">
        <v>1197</v>
      </c>
      <c r="G361" s="188" t="s">
        <v>159</v>
      </c>
      <c r="H361" s="189">
        <v>19</v>
      </c>
      <c r="I361" s="190"/>
      <c r="J361" s="191">
        <f>ROUND(I361*H361,2)</f>
        <v>0</v>
      </c>
      <c r="K361" s="192"/>
      <c r="L361" s="39"/>
      <c r="M361" s="193" t="s">
        <v>1</v>
      </c>
      <c r="N361" s="194" t="s">
        <v>42</v>
      </c>
      <c r="O361" s="71"/>
      <c r="P361" s="195">
        <f>O361*H361</f>
        <v>0</v>
      </c>
      <c r="Q361" s="195">
        <v>0</v>
      </c>
      <c r="R361" s="195">
        <f>Q361*H361</f>
        <v>0</v>
      </c>
      <c r="S361" s="195">
        <v>0</v>
      </c>
      <c r="T361" s="196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97" t="s">
        <v>188</v>
      </c>
      <c r="AT361" s="197" t="s">
        <v>147</v>
      </c>
      <c r="AU361" s="197" t="s">
        <v>87</v>
      </c>
      <c r="AY361" s="17" t="s">
        <v>146</v>
      </c>
      <c r="BE361" s="198">
        <f>IF(N361="základní",J361,0)</f>
        <v>0</v>
      </c>
      <c r="BF361" s="198">
        <f>IF(N361="snížená",J361,0)</f>
        <v>0</v>
      </c>
      <c r="BG361" s="198">
        <f>IF(N361="zákl. přenesená",J361,0)</f>
        <v>0</v>
      </c>
      <c r="BH361" s="198">
        <f>IF(N361="sníž. přenesená",J361,0)</f>
        <v>0</v>
      </c>
      <c r="BI361" s="198">
        <f>IF(N361="nulová",J361,0)</f>
        <v>0</v>
      </c>
      <c r="BJ361" s="17" t="s">
        <v>85</v>
      </c>
      <c r="BK361" s="198">
        <f>ROUND(I361*H361,2)</f>
        <v>0</v>
      </c>
      <c r="BL361" s="17" t="s">
        <v>188</v>
      </c>
      <c r="BM361" s="197" t="s">
        <v>1198</v>
      </c>
    </row>
    <row r="362" spans="1:65" s="2" customFormat="1" ht="44.25" customHeight="1">
      <c r="A362" s="34"/>
      <c r="B362" s="35"/>
      <c r="C362" s="217" t="s">
        <v>1199</v>
      </c>
      <c r="D362" s="217" t="s">
        <v>235</v>
      </c>
      <c r="E362" s="218" t="s">
        <v>1200</v>
      </c>
      <c r="F362" s="219" t="s">
        <v>1201</v>
      </c>
      <c r="G362" s="220" t="s">
        <v>249</v>
      </c>
      <c r="H362" s="221">
        <v>28</v>
      </c>
      <c r="I362" s="222"/>
      <c r="J362" s="223">
        <f>ROUND(I362*H362,2)</f>
        <v>0</v>
      </c>
      <c r="K362" s="224"/>
      <c r="L362" s="225"/>
      <c r="M362" s="226" t="s">
        <v>1</v>
      </c>
      <c r="N362" s="227" t="s">
        <v>42</v>
      </c>
      <c r="O362" s="71"/>
      <c r="P362" s="195">
        <f>O362*H362</f>
        <v>0</v>
      </c>
      <c r="Q362" s="195">
        <v>7.0000000000000001E-3</v>
      </c>
      <c r="R362" s="195">
        <f>Q362*H362</f>
        <v>0.19600000000000001</v>
      </c>
      <c r="S362" s="195">
        <v>0</v>
      </c>
      <c r="T362" s="196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97" t="s">
        <v>238</v>
      </c>
      <c r="AT362" s="197" t="s">
        <v>235</v>
      </c>
      <c r="AU362" s="197" t="s">
        <v>87</v>
      </c>
      <c r="AY362" s="17" t="s">
        <v>146</v>
      </c>
      <c r="BE362" s="198">
        <f>IF(N362="základní",J362,0)</f>
        <v>0</v>
      </c>
      <c r="BF362" s="198">
        <f>IF(N362="snížená",J362,0)</f>
        <v>0</v>
      </c>
      <c r="BG362" s="198">
        <f>IF(N362="zákl. přenesená",J362,0)</f>
        <v>0</v>
      </c>
      <c r="BH362" s="198">
        <f>IF(N362="sníž. přenesená",J362,0)</f>
        <v>0</v>
      </c>
      <c r="BI362" s="198">
        <f>IF(N362="nulová",J362,0)</f>
        <v>0</v>
      </c>
      <c r="BJ362" s="17" t="s">
        <v>85</v>
      </c>
      <c r="BK362" s="198">
        <f>ROUND(I362*H362,2)</f>
        <v>0</v>
      </c>
      <c r="BL362" s="17" t="s">
        <v>188</v>
      </c>
      <c r="BM362" s="197" t="s">
        <v>1202</v>
      </c>
    </row>
    <row r="363" spans="1:65" s="13" customFormat="1">
      <c r="B363" s="206"/>
      <c r="C363" s="207"/>
      <c r="D363" s="199" t="s">
        <v>176</v>
      </c>
      <c r="E363" s="208" t="s">
        <v>1</v>
      </c>
      <c r="F363" s="209" t="s">
        <v>1203</v>
      </c>
      <c r="G363" s="207"/>
      <c r="H363" s="210">
        <v>4.8</v>
      </c>
      <c r="I363" s="211"/>
      <c r="J363" s="207"/>
      <c r="K363" s="207"/>
      <c r="L363" s="212"/>
      <c r="M363" s="213"/>
      <c r="N363" s="214"/>
      <c r="O363" s="214"/>
      <c r="P363" s="214"/>
      <c r="Q363" s="214"/>
      <c r="R363" s="214"/>
      <c r="S363" s="214"/>
      <c r="T363" s="215"/>
      <c r="AT363" s="216" t="s">
        <v>176</v>
      </c>
      <c r="AU363" s="216" t="s">
        <v>87</v>
      </c>
      <c r="AV363" s="13" t="s">
        <v>87</v>
      </c>
      <c r="AW363" s="13" t="s">
        <v>34</v>
      </c>
      <c r="AX363" s="13" t="s">
        <v>77</v>
      </c>
      <c r="AY363" s="216" t="s">
        <v>146</v>
      </c>
    </row>
    <row r="364" spans="1:65" s="13" customFormat="1">
      <c r="B364" s="206"/>
      <c r="C364" s="207"/>
      <c r="D364" s="199" t="s">
        <v>176</v>
      </c>
      <c r="E364" s="208" t="s">
        <v>1</v>
      </c>
      <c r="F364" s="209" t="s">
        <v>1204</v>
      </c>
      <c r="G364" s="207"/>
      <c r="H364" s="210">
        <v>11.9</v>
      </c>
      <c r="I364" s="211"/>
      <c r="J364" s="207"/>
      <c r="K364" s="207"/>
      <c r="L364" s="212"/>
      <c r="M364" s="213"/>
      <c r="N364" s="214"/>
      <c r="O364" s="214"/>
      <c r="P364" s="214"/>
      <c r="Q364" s="214"/>
      <c r="R364" s="214"/>
      <c r="S364" s="214"/>
      <c r="T364" s="215"/>
      <c r="AT364" s="216" t="s">
        <v>176</v>
      </c>
      <c r="AU364" s="216" t="s">
        <v>87</v>
      </c>
      <c r="AV364" s="13" t="s">
        <v>87</v>
      </c>
      <c r="AW364" s="13" t="s">
        <v>34</v>
      </c>
      <c r="AX364" s="13" t="s">
        <v>77</v>
      </c>
      <c r="AY364" s="216" t="s">
        <v>146</v>
      </c>
    </row>
    <row r="365" spans="1:65" s="13" customFormat="1">
      <c r="B365" s="206"/>
      <c r="C365" s="207"/>
      <c r="D365" s="199" t="s">
        <v>176</v>
      </c>
      <c r="E365" s="208" t="s">
        <v>1</v>
      </c>
      <c r="F365" s="209" t="s">
        <v>1205</v>
      </c>
      <c r="G365" s="207"/>
      <c r="H365" s="210">
        <v>5.3</v>
      </c>
      <c r="I365" s="211"/>
      <c r="J365" s="207"/>
      <c r="K365" s="207"/>
      <c r="L365" s="212"/>
      <c r="M365" s="213"/>
      <c r="N365" s="214"/>
      <c r="O365" s="214"/>
      <c r="P365" s="214"/>
      <c r="Q365" s="214"/>
      <c r="R365" s="214"/>
      <c r="S365" s="214"/>
      <c r="T365" s="215"/>
      <c r="AT365" s="216" t="s">
        <v>176</v>
      </c>
      <c r="AU365" s="216" t="s">
        <v>87</v>
      </c>
      <c r="AV365" s="13" t="s">
        <v>87</v>
      </c>
      <c r="AW365" s="13" t="s">
        <v>34</v>
      </c>
      <c r="AX365" s="13" t="s">
        <v>77</v>
      </c>
      <c r="AY365" s="216" t="s">
        <v>146</v>
      </c>
    </row>
    <row r="366" spans="1:65" s="13" customFormat="1">
      <c r="B366" s="206"/>
      <c r="C366" s="207"/>
      <c r="D366" s="199" t="s">
        <v>176</v>
      </c>
      <c r="E366" s="208" t="s">
        <v>1</v>
      </c>
      <c r="F366" s="209" t="s">
        <v>1206</v>
      </c>
      <c r="G366" s="207"/>
      <c r="H366" s="210">
        <v>6</v>
      </c>
      <c r="I366" s="211"/>
      <c r="J366" s="207"/>
      <c r="K366" s="207"/>
      <c r="L366" s="212"/>
      <c r="M366" s="213"/>
      <c r="N366" s="214"/>
      <c r="O366" s="214"/>
      <c r="P366" s="214"/>
      <c r="Q366" s="214"/>
      <c r="R366" s="214"/>
      <c r="S366" s="214"/>
      <c r="T366" s="215"/>
      <c r="AT366" s="216" t="s">
        <v>176</v>
      </c>
      <c r="AU366" s="216" t="s">
        <v>87</v>
      </c>
      <c r="AV366" s="13" t="s">
        <v>87</v>
      </c>
      <c r="AW366" s="13" t="s">
        <v>34</v>
      </c>
      <c r="AX366" s="13" t="s">
        <v>77</v>
      </c>
      <c r="AY366" s="216" t="s">
        <v>146</v>
      </c>
    </row>
    <row r="367" spans="1:65" s="14" customFormat="1">
      <c r="B367" s="228"/>
      <c r="C367" s="229"/>
      <c r="D367" s="199" t="s">
        <v>176</v>
      </c>
      <c r="E367" s="230" t="s">
        <v>1</v>
      </c>
      <c r="F367" s="231" t="s">
        <v>254</v>
      </c>
      <c r="G367" s="229"/>
      <c r="H367" s="232">
        <v>28</v>
      </c>
      <c r="I367" s="233"/>
      <c r="J367" s="229"/>
      <c r="K367" s="229"/>
      <c r="L367" s="234"/>
      <c r="M367" s="235"/>
      <c r="N367" s="236"/>
      <c r="O367" s="236"/>
      <c r="P367" s="236"/>
      <c r="Q367" s="236"/>
      <c r="R367" s="236"/>
      <c r="S367" s="236"/>
      <c r="T367" s="237"/>
      <c r="AT367" s="238" t="s">
        <v>176</v>
      </c>
      <c r="AU367" s="238" t="s">
        <v>87</v>
      </c>
      <c r="AV367" s="14" t="s">
        <v>145</v>
      </c>
      <c r="AW367" s="14" t="s">
        <v>34</v>
      </c>
      <c r="AX367" s="14" t="s">
        <v>85</v>
      </c>
      <c r="AY367" s="238" t="s">
        <v>146</v>
      </c>
    </row>
    <row r="368" spans="1:65" s="2" customFormat="1" ht="16.5" customHeight="1">
      <c r="A368" s="34"/>
      <c r="B368" s="35"/>
      <c r="C368" s="217" t="s">
        <v>1207</v>
      </c>
      <c r="D368" s="217" t="s">
        <v>235</v>
      </c>
      <c r="E368" s="218" t="s">
        <v>1208</v>
      </c>
      <c r="F368" s="219" t="s">
        <v>1209</v>
      </c>
      <c r="G368" s="220" t="s">
        <v>159</v>
      </c>
      <c r="H368" s="221">
        <v>19</v>
      </c>
      <c r="I368" s="222"/>
      <c r="J368" s="223">
        <f>ROUND(I368*H368,2)</f>
        <v>0</v>
      </c>
      <c r="K368" s="224"/>
      <c r="L368" s="225"/>
      <c r="M368" s="226" t="s">
        <v>1</v>
      </c>
      <c r="N368" s="227" t="s">
        <v>42</v>
      </c>
      <c r="O368" s="71"/>
      <c r="P368" s="195">
        <f>O368*H368</f>
        <v>0</v>
      </c>
      <c r="Q368" s="195">
        <v>2.0000000000000001E-4</v>
      </c>
      <c r="R368" s="195">
        <f>Q368*H368</f>
        <v>3.8E-3</v>
      </c>
      <c r="S368" s="195">
        <v>0</v>
      </c>
      <c r="T368" s="196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197" t="s">
        <v>238</v>
      </c>
      <c r="AT368" s="197" t="s">
        <v>235</v>
      </c>
      <c r="AU368" s="197" t="s">
        <v>87</v>
      </c>
      <c r="AY368" s="17" t="s">
        <v>146</v>
      </c>
      <c r="BE368" s="198">
        <f>IF(N368="základní",J368,0)</f>
        <v>0</v>
      </c>
      <c r="BF368" s="198">
        <f>IF(N368="snížená",J368,0)</f>
        <v>0</v>
      </c>
      <c r="BG368" s="198">
        <f>IF(N368="zákl. přenesená",J368,0)</f>
        <v>0</v>
      </c>
      <c r="BH368" s="198">
        <f>IF(N368="sníž. přenesená",J368,0)</f>
        <v>0</v>
      </c>
      <c r="BI368" s="198">
        <f>IF(N368="nulová",J368,0)</f>
        <v>0</v>
      </c>
      <c r="BJ368" s="17" t="s">
        <v>85</v>
      </c>
      <c r="BK368" s="198">
        <f>ROUND(I368*H368,2)</f>
        <v>0</v>
      </c>
      <c r="BL368" s="17" t="s">
        <v>188</v>
      </c>
      <c r="BM368" s="197" t="s">
        <v>1210</v>
      </c>
    </row>
    <row r="369" spans="1:65" s="2" customFormat="1" ht="21.75" customHeight="1">
      <c r="A369" s="34"/>
      <c r="B369" s="35"/>
      <c r="C369" s="185" t="s">
        <v>1211</v>
      </c>
      <c r="D369" s="185" t="s">
        <v>147</v>
      </c>
      <c r="E369" s="186" t="s">
        <v>1212</v>
      </c>
      <c r="F369" s="187" t="s">
        <v>1213</v>
      </c>
      <c r="G369" s="188" t="s">
        <v>324</v>
      </c>
      <c r="H369" s="250"/>
      <c r="I369" s="190"/>
      <c r="J369" s="191">
        <f>ROUND(I369*H369,2)</f>
        <v>0</v>
      </c>
      <c r="K369" s="192"/>
      <c r="L369" s="39"/>
      <c r="M369" s="193" t="s">
        <v>1</v>
      </c>
      <c r="N369" s="194" t="s">
        <v>42</v>
      </c>
      <c r="O369" s="71"/>
      <c r="P369" s="195">
        <f>O369*H369</f>
        <v>0</v>
      </c>
      <c r="Q369" s="195">
        <v>0</v>
      </c>
      <c r="R369" s="195">
        <f>Q369*H369</f>
        <v>0</v>
      </c>
      <c r="S369" s="195">
        <v>0</v>
      </c>
      <c r="T369" s="196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197" t="s">
        <v>188</v>
      </c>
      <c r="AT369" s="197" t="s">
        <v>147</v>
      </c>
      <c r="AU369" s="197" t="s">
        <v>87</v>
      </c>
      <c r="AY369" s="17" t="s">
        <v>146</v>
      </c>
      <c r="BE369" s="198">
        <f>IF(N369="základní",J369,0)</f>
        <v>0</v>
      </c>
      <c r="BF369" s="198">
        <f>IF(N369="snížená",J369,0)</f>
        <v>0</v>
      </c>
      <c r="BG369" s="198">
        <f>IF(N369="zákl. přenesená",J369,0)</f>
        <v>0</v>
      </c>
      <c r="BH369" s="198">
        <f>IF(N369="sníž. přenesená",J369,0)</f>
        <v>0</v>
      </c>
      <c r="BI369" s="198">
        <f>IF(N369="nulová",J369,0)</f>
        <v>0</v>
      </c>
      <c r="BJ369" s="17" t="s">
        <v>85</v>
      </c>
      <c r="BK369" s="198">
        <f>ROUND(I369*H369,2)</f>
        <v>0</v>
      </c>
      <c r="BL369" s="17" t="s">
        <v>188</v>
      </c>
      <c r="BM369" s="197" t="s">
        <v>1214</v>
      </c>
    </row>
    <row r="370" spans="1:65" s="12" customFormat="1" ht="22.9" customHeight="1">
      <c r="B370" s="171"/>
      <c r="C370" s="172"/>
      <c r="D370" s="173" t="s">
        <v>76</v>
      </c>
      <c r="E370" s="204" t="s">
        <v>741</v>
      </c>
      <c r="F370" s="204" t="s">
        <v>742</v>
      </c>
      <c r="G370" s="172"/>
      <c r="H370" s="172"/>
      <c r="I370" s="175"/>
      <c r="J370" s="205">
        <f>BK370</f>
        <v>0</v>
      </c>
      <c r="K370" s="172"/>
      <c r="L370" s="177"/>
      <c r="M370" s="178"/>
      <c r="N370" s="179"/>
      <c r="O370" s="179"/>
      <c r="P370" s="180">
        <f>SUM(P371:P391)</f>
        <v>0</v>
      </c>
      <c r="Q370" s="179"/>
      <c r="R370" s="180">
        <f>SUM(R371:R391)</f>
        <v>5.5835300000000004E-2</v>
      </c>
      <c r="S370" s="179"/>
      <c r="T370" s="181">
        <f>SUM(T371:T391)</f>
        <v>0.27150000000000002</v>
      </c>
      <c r="AR370" s="182" t="s">
        <v>87</v>
      </c>
      <c r="AT370" s="183" t="s">
        <v>76</v>
      </c>
      <c r="AU370" s="183" t="s">
        <v>85</v>
      </c>
      <c r="AY370" s="182" t="s">
        <v>146</v>
      </c>
      <c r="BK370" s="184">
        <f>SUM(BK371:BK391)</f>
        <v>0</v>
      </c>
    </row>
    <row r="371" spans="1:65" s="2" customFormat="1" ht="21.75" customHeight="1">
      <c r="A371" s="34"/>
      <c r="B371" s="35"/>
      <c r="C371" s="185" t="s">
        <v>1215</v>
      </c>
      <c r="D371" s="185" t="s">
        <v>147</v>
      </c>
      <c r="E371" s="186" t="s">
        <v>1216</v>
      </c>
      <c r="F371" s="187" t="s">
        <v>1217</v>
      </c>
      <c r="G371" s="188" t="s">
        <v>181</v>
      </c>
      <c r="H371" s="189">
        <v>24.5</v>
      </c>
      <c r="I371" s="190"/>
      <c r="J371" s="191">
        <f>ROUND(I371*H371,2)</f>
        <v>0</v>
      </c>
      <c r="K371" s="192"/>
      <c r="L371" s="39"/>
      <c r="M371" s="193" t="s">
        <v>1</v>
      </c>
      <c r="N371" s="194" t="s">
        <v>42</v>
      </c>
      <c r="O371" s="71"/>
      <c r="P371" s="195">
        <f>O371*H371</f>
        <v>0</v>
      </c>
      <c r="Q371" s="195">
        <v>0</v>
      </c>
      <c r="R371" s="195">
        <f>Q371*H371</f>
        <v>0</v>
      </c>
      <c r="S371" s="195">
        <v>7.0000000000000001E-3</v>
      </c>
      <c r="T371" s="196">
        <f>S371*H371</f>
        <v>0.17150000000000001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97" t="s">
        <v>188</v>
      </c>
      <c r="AT371" s="197" t="s">
        <v>147</v>
      </c>
      <c r="AU371" s="197" t="s">
        <v>87</v>
      </c>
      <c r="AY371" s="17" t="s">
        <v>146</v>
      </c>
      <c r="BE371" s="198">
        <f>IF(N371="základní",J371,0)</f>
        <v>0</v>
      </c>
      <c r="BF371" s="198">
        <f>IF(N371="snížená",J371,0)</f>
        <v>0</v>
      </c>
      <c r="BG371" s="198">
        <f>IF(N371="zákl. přenesená",J371,0)</f>
        <v>0</v>
      </c>
      <c r="BH371" s="198">
        <f>IF(N371="sníž. přenesená",J371,0)</f>
        <v>0</v>
      </c>
      <c r="BI371" s="198">
        <f>IF(N371="nulová",J371,0)</f>
        <v>0</v>
      </c>
      <c r="BJ371" s="17" t="s">
        <v>85</v>
      </c>
      <c r="BK371" s="198">
        <f>ROUND(I371*H371,2)</f>
        <v>0</v>
      </c>
      <c r="BL371" s="17" t="s">
        <v>188</v>
      </c>
      <c r="BM371" s="197" t="s">
        <v>1218</v>
      </c>
    </row>
    <row r="372" spans="1:65" s="13" customFormat="1">
      <c r="B372" s="206"/>
      <c r="C372" s="207"/>
      <c r="D372" s="199" t="s">
        <v>176</v>
      </c>
      <c r="E372" s="208" t="s">
        <v>1</v>
      </c>
      <c r="F372" s="209" t="s">
        <v>1219</v>
      </c>
      <c r="G372" s="207"/>
      <c r="H372" s="210">
        <v>24.5</v>
      </c>
      <c r="I372" s="211"/>
      <c r="J372" s="207"/>
      <c r="K372" s="207"/>
      <c r="L372" s="212"/>
      <c r="M372" s="213"/>
      <c r="N372" s="214"/>
      <c r="O372" s="214"/>
      <c r="P372" s="214"/>
      <c r="Q372" s="214"/>
      <c r="R372" s="214"/>
      <c r="S372" s="214"/>
      <c r="T372" s="215"/>
      <c r="AT372" s="216" t="s">
        <v>176</v>
      </c>
      <c r="AU372" s="216" t="s">
        <v>87</v>
      </c>
      <c r="AV372" s="13" t="s">
        <v>87</v>
      </c>
      <c r="AW372" s="13" t="s">
        <v>34</v>
      </c>
      <c r="AX372" s="13" t="s">
        <v>85</v>
      </c>
      <c r="AY372" s="216" t="s">
        <v>146</v>
      </c>
    </row>
    <row r="373" spans="1:65" s="2" customFormat="1" ht="16.5" customHeight="1">
      <c r="A373" s="34"/>
      <c r="B373" s="35"/>
      <c r="C373" s="185" t="s">
        <v>1220</v>
      </c>
      <c r="D373" s="185" t="s">
        <v>147</v>
      </c>
      <c r="E373" s="186" t="s">
        <v>1221</v>
      </c>
      <c r="F373" s="187" t="s">
        <v>1222</v>
      </c>
      <c r="G373" s="188" t="s">
        <v>181</v>
      </c>
      <c r="H373" s="189">
        <v>24.5</v>
      </c>
      <c r="I373" s="190"/>
      <c r="J373" s="191">
        <f>ROUND(I373*H373,2)</f>
        <v>0</v>
      </c>
      <c r="K373" s="192"/>
      <c r="L373" s="39"/>
      <c r="M373" s="193" t="s">
        <v>1</v>
      </c>
      <c r="N373" s="194" t="s">
        <v>42</v>
      </c>
      <c r="O373" s="71"/>
      <c r="P373" s="195">
        <f>O373*H373</f>
        <v>0</v>
      </c>
      <c r="Q373" s="195">
        <v>2.7999999999999998E-4</v>
      </c>
      <c r="R373" s="195">
        <f>Q373*H373</f>
        <v>6.8599999999999998E-3</v>
      </c>
      <c r="S373" s="195">
        <v>0</v>
      </c>
      <c r="T373" s="196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97" t="s">
        <v>188</v>
      </c>
      <c r="AT373" s="197" t="s">
        <v>147</v>
      </c>
      <c r="AU373" s="197" t="s">
        <v>87</v>
      </c>
      <c r="AY373" s="17" t="s">
        <v>146</v>
      </c>
      <c r="BE373" s="198">
        <f>IF(N373="základní",J373,0)</f>
        <v>0</v>
      </c>
      <c r="BF373" s="198">
        <f>IF(N373="snížená",J373,0)</f>
        <v>0</v>
      </c>
      <c r="BG373" s="198">
        <f>IF(N373="zákl. přenesená",J373,0)</f>
        <v>0</v>
      </c>
      <c r="BH373" s="198">
        <f>IF(N373="sníž. přenesená",J373,0)</f>
        <v>0</v>
      </c>
      <c r="BI373" s="198">
        <f>IF(N373="nulová",J373,0)</f>
        <v>0</v>
      </c>
      <c r="BJ373" s="17" t="s">
        <v>85</v>
      </c>
      <c r="BK373" s="198">
        <f>ROUND(I373*H373,2)</f>
        <v>0</v>
      </c>
      <c r="BL373" s="17" t="s">
        <v>188</v>
      </c>
      <c r="BM373" s="197" t="s">
        <v>1223</v>
      </c>
    </row>
    <row r="374" spans="1:65" s="2" customFormat="1" ht="21.75" customHeight="1">
      <c r="A374" s="34"/>
      <c r="B374" s="35"/>
      <c r="C374" s="185" t="s">
        <v>1224</v>
      </c>
      <c r="D374" s="185" t="s">
        <v>147</v>
      </c>
      <c r="E374" s="186" t="s">
        <v>1225</v>
      </c>
      <c r="F374" s="187" t="s">
        <v>1226</v>
      </c>
      <c r="G374" s="188" t="s">
        <v>181</v>
      </c>
      <c r="H374" s="189">
        <v>1.2</v>
      </c>
      <c r="I374" s="190"/>
      <c r="J374" s="191">
        <f>ROUND(I374*H374,2)</f>
        <v>0</v>
      </c>
      <c r="K374" s="192"/>
      <c r="L374" s="39"/>
      <c r="M374" s="193" t="s">
        <v>1</v>
      </c>
      <c r="N374" s="194" t="s">
        <v>42</v>
      </c>
      <c r="O374" s="71"/>
      <c r="P374" s="195">
        <f>O374*H374</f>
        <v>0</v>
      </c>
      <c r="Q374" s="195">
        <v>4.0000000000000002E-4</v>
      </c>
      <c r="R374" s="195">
        <f>Q374*H374</f>
        <v>4.8000000000000001E-4</v>
      </c>
      <c r="S374" s="195">
        <v>0</v>
      </c>
      <c r="T374" s="196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197" t="s">
        <v>188</v>
      </c>
      <c r="AT374" s="197" t="s">
        <v>147</v>
      </c>
      <c r="AU374" s="197" t="s">
        <v>87</v>
      </c>
      <c r="AY374" s="17" t="s">
        <v>146</v>
      </c>
      <c r="BE374" s="198">
        <f>IF(N374="základní",J374,0)</f>
        <v>0</v>
      </c>
      <c r="BF374" s="198">
        <f>IF(N374="snížená",J374,0)</f>
        <v>0</v>
      </c>
      <c r="BG374" s="198">
        <f>IF(N374="zákl. přenesená",J374,0)</f>
        <v>0</v>
      </c>
      <c r="BH374" s="198">
        <f>IF(N374="sníž. přenesená",J374,0)</f>
        <v>0</v>
      </c>
      <c r="BI374" s="198">
        <f>IF(N374="nulová",J374,0)</f>
        <v>0</v>
      </c>
      <c r="BJ374" s="17" t="s">
        <v>85</v>
      </c>
      <c r="BK374" s="198">
        <f>ROUND(I374*H374,2)</f>
        <v>0</v>
      </c>
      <c r="BL374" s="17" t="s">
        <v>188</v>
      </c>
      <c r="BM374" s="197" t="s">
        <v>1227</v>
      </c>
    </row>
    <row r="375" spans="1:65" s="13" customFormat="1">
      <c r="B375" s="206"/>
      <c r="C375" s="207"/>
      <c r="D375" s="199" t="s">
        <v>176</v>
      </c>
      <c r="E375" s="208" t="s">
        <v>1</v>
      </c>
      <c r="F375" s="209" t="s">
        <v>1228</v>
      </c>
      <c r="G375" s="207"/>
      <c r="H375" s="210">
        <v>1.2</v>
      </c>
      <c r="I375" s="211"/>
      <c r="J375" s="207"/>
      <c r="K375" s="207"/>
      <c r="L375" s="212"/>
      <c r="M375" s="213"/>
      <c r="N375" s="214"/>
      <c r="O375" s="214"/>
      <c r="P375" s="214"/>
      <c r="Q375" s="214"/>
      <c r="R375" s="214"/>
      <c r="S375" s="214"/>
      <c r="T375" s="215"/>
      <c r="AT375" s="216" t="s">
        <v>176</v>
      </c>
      <c r="AU375" s="216" t="s">
        <v>87</v>
      </c>
      <c r="AV375" s="13" t="s">
        <v>87</v>
      </c>
      <c r="AW375" s="13" t="s">
        <v>34</v>
      </c>
      <c r="AX375" s="13" t="s">
        <v>85</v>
      </c>
      <c r="AY375" s="216" t="s">
        <v>146</v>
      </c>
    </row>
    <row r="376" spans="1:65" s="2" customFormat="1" ht="33" customHeight="1">
      <c r="A376" s="34"/>
      <c r="B376" s="35"/>
      <c r="C376" s="217" t="s">
        <v>1229</v>
      </c>
      <c r="D376" s="217" t="s">
        <v>235</v>
      </c>
      <c r="E376" s="218" t="s">
        <v>1230</v>
      </c>
      <c r="F376" s="219" t="s">
        <v>1231</v>
      </c>
      <c r="G376" s="220" t="s">
        <v>159</v>
      </c>
      <c r="H376" s="221">
        <v>3</v>
      </c>
      <c r="I376" s="222"/>
      <c r="J376" s="223">
        <f>ROUND(I376*H376,2)</f>
        <v>0</v>
      </c>
      <c r="K376" s="224"/>
      <c r="L376" s="225"/>
      <c r="M376" s="226" t="s">
        <v>1</v>
      </c>
      <c r="N376" s="227" t="s">
        <v>42</v>
      </c>
      <c r="O376" s="71"/>
      <c r="P376" s="195">
        <f>O376*H376</f>
        <v>0</v>
      </c>
      <c r="Q376" s="195">
        <v>0</v>
      </c>
      <c r="R376" s="195">
        <f>Q376*H376</f>
        <v>0</v>
      </c>
      <c r="S376" s="195">
        <v>0</v>
      </c>
      <c r="T376" s="196">
        <f>S376*H376</f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197" t="s">
        <v>238</v>
      </c>
      <c r="AT376" s="197" t="s">
        <v>235</v>
      </c>
      <c r="AU376" s="197" t="s">
        <v>87</v>
      </c>
      <c r="AY376" s="17" t="s">
        <v>146</v>
      </c>
      <c r="BE376" s="198">
        <f>IF(N376="základní",J376,0)</f>
        <v>0</v>
      </c>
      <c r="BF376" s="198">
        <f>IF(N376="snížená",J376,0)</f>
        <v>0</v>
      </c>
      <c r="BG376" s="198">
        <f>IF(N376="zákl. přenesená",J376,0)</f>
        <v>0</v>
      </c>
      <c r="BH376" s="198">
        <f>IF(N376="sníž. přenesená",J376,0)</f>
        <v>0</v>
      </c>
      <c r="BI376" s="198">
        <f>IF(N376="nulová",J376,0)</f>
        <v>0</v>
      </c>
      <c r="BJ376" s="17" t="s">
        <v>85</v>
      </c>
      <c r="BK376" s="198">
        <f>ROUND(I376*H376,2)</f>
        <v>0</v>
      </c>
      <c r="BL376" s="17" t="s">
        <v>188</v>
      </c>
      <c r="BM376" s="197" t="s">
        <v>1232</v>
      </c>
    </row>
    <row r="377" spans="1:65" s="2" customFormat="1" ht="19.5">
      <c r="A377" s="34"/>
      <c r="B377" s="35"/>
      <c r="C377" s="36"/>
      <c r="D377" s="199" t="s">
        <v>151</v>
      </c>
      <c r="E377" s="36"/>
      <c r="F377" s="200" t="s">
        <v>1233</v>
      </c>
      <c r="G377" s="36"/>
      <c r="H377" s="36"/>
      <c r="I377" s="201"/>
      <c r="J377" s="36"/>
      <c r="K377" s="36"/>
      <c r="L377" s="39"/>
      <c r="M377" s="202"/>
      <c r="N377" s="203"/>
      <c r="O377" s="71"/>
      <c r="P377" s="71"/>
      <c r="Q377" s="71"/>
      <c r="R377" s="71"/>
      <c r="S377" s="71"/>
      <c r="T377" s="72"/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T377" s="17" t="s">
        <v>151</v>
      </c>
      <c r="AU377" s="17" t="s">
        <v>87</v>
      </c>
    </row>
    <row r="378" spans="1:65" s="2" customFormat="1" ht="21.75" customHeight="1">
      <c r="A378" s="34"/>
      <c r="B378" s="35"/>
      <c r="C378" s="185" t="s">
        <v>1234</v>
      </c>
      <c r="D378" s="185" t="s">
        <v>147</v>
      </c>
      <c r="E378" s="186" t="s">
        <v>1235</v>
      </c>
      <c r="F378" s="187" t="s">
        <v>1236</v>
      </c>
      <c r="G378" s="188" t="s">
        <v>159</v>
      </c>
      <c r="H378" s="189">
        <v>9</v>
      </c>
      <c r="I378" s="190"/>
      <c r="J378" s="191">
        <f>ROUND(I378*H378,2)</f>
        <v>0</v>
      </c>
      <c r="K378" s="192"/>
      <c r="L378" s="39"/>
      <c r="M378" s="193" t="s">
        <v>1</v>
      </c>
      <c r="N378" s="194" t="s">
        <v>42</v>
      </c>
      <c r="O378" s="71"/>
      <c r="P378" s="195">
        <f>O378*H378</f>
        <v>0</v>
      </c>
      <c r="Q378" s="195">
        <v>0</v>
      </c>
      <c r="R378" s="195">
        <f>Q378*H378</f>
        <v>0</v>
      </c>
      <c r="S378" s="195">
        <v>0</v>
      </c>
      <c r="T378" s="196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97" t="s">
        <v>188</v>
      </c>
      <c r="AT378" s="197" t="s">
        <v>147</v>
      </c>
      <c r="AU378" s="197" t="s">
        <v>87</v>
      </c>
      <c r="AY378" s="17" t="s">
        <v>146</v>
      </c>
      <c r="BE378" s="198">
        <f>IF(N378="základní",J378,0)</f>
        <v>0</v>
      </c>
      <c r="BF378" s="198">
        <f>IF(N378="snížená",J378,0)</f>
        <v>0</v>
      </c>
      <c r="BG378" s="198">
        <f>IF(N378="zákl. přenesená",J378,0)</f>
        <v>0</v>
      </c>
      <c r="BH378" s="198">
        <f>IF(N378="sníž. přenesená",J378,0)</f>
        <v>0</v>
      </c>
      <c r="BI378" s="198">
        <f>IF(N378="nulová",J378,0)</f>
        <v>0</v>
      </c>
      <c r="BJ378" s="17" t="s">
        <v>85</v>
      </c>
      <c r="BK378" s="198">
        <f>ROUND(I378*H378,2)</f>
        <v>0</v>
      </c>
      <c r="BL378" s="17" t="s">
        <v>188</v>
      </c>
      <c r="BM378" s="197" t="s">
        <v>1237</v>
      </c>
    </row>
    <row r="379" spans="1:65" s="2" customFormat="1" ht="21.75" customHeight="1">
      <c r="A379" s="34"/>
      <c r="B379" s="35"/>
      <c r="C379" s="217" t="s">
        <v>1238</v>
      </c>
      <c r="D379" s="217" t="s">
        <v>235</v>
      </c>
      <c r="E379" s="218" t="s">
        <v>1239</v>
      </c>
      <c r="F379" s="219" t="s">
        <v>1240</v>
      </c>
      <c r="G379" s="220" t="s">
        <v>159</v>
      </c>
      <c r="H379" s="221">
        <v>9</v>
      </c>
      <c r="I379" s="222"/>
      <c r="J379" s="223">
        <f>ROUND(I379*H379,2)</f>
        <v>0</v>
      </c>
      <c r="K379" s="224"/>
      <c r="L379" s="225"/>
      <c r="M379" s="226" t="s">
        <v>1</v>
      </c>
      <c r="N379" s="227" t="s">
        <v>42</v>
      </c>
      <c r="O379" s="71"/>
      <c r="P379" s="195">
        <f>O379*H379</f>
        <v>0</v>
      </c>
      <c r="Q379" s="195">
        <v>1.4E-3</v>
      </c>
      <c r="R379" s="195">
        <f>Q379*H379</f>
        <v>1.26E-2</v>
      </c>
      <c r="S379" s="195">
        <v>0</v>
      </c>
      <c r="T379" s="196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197" t="s">
        <v>238</v>
      </c>
      <c r="AT379" s="197" t="s">
        <v>235</v>
      </c>
      <c r="AU379" s="197" t="s">
        <v>87</v>
      </c>
      <c r="AY379" s="17" t="s">
        <v>146</v>
      </c>
      <c r="BE379" s="198">
        <f>IF(N379="základní",J379,0)</f>
        <v>0</v>
      </c>
      <c r="BF379" s="198">
        <f>IF(N379="snížená",J379,0)</f>
        <v>0</v>
      </c>
      <c r="BG379" s="198">
        <f>IF(N379="zákl. přenesená",J379,0)</f>
        <v>0</v>
      </c>
      <c r="BH379" s="198">
        <f>IF(N379="sníž. přenesená",J379,0)</f>
        <v>0</v>
      </c>
      <c r="BI379" s="198">
        <f>IF(N379="nulová",J379,0)</f>
        <v>0</v>
      </c>
      <c r="BJ379" s="17" t="s">
        <v>85</v>
      </c>
      <c r="BK379" s="198">
        <f>ROUND(I379*H379,2)</f>
        <v>0</v>
      </c>
      <c r="BL379" s="17" t="s">
        <v>188</v>
      </c>
      <c r="BM379" s="197" t="s">
        <v>1241</v>
      </c>
    </row>
    <row r="380" spans="1:65" s="2" customFormat="1" ht="29.25">
      <c r="A380" s="34"/>
      <c r="B380" s="35"/>
      <c r="C380" s="36"/>
      <c r="D380" s="199" t="s">
        <v>151</v>
      </c>
      <c r="E380" s="36"/>
      <c r="F380" s="200" t="s">
        <v>1242</v>
      </c>
      <c r="G380" s="36"/>
      <c r="H380" s="36"/>
      <c r="I380" s="201"/>
      <c r="J380" s="36"/>
      <c r="K380" s="36"/>
      <c r="L380" s="39"/>
      <c r="M380" s="202"/>
      <c r="N380" s="203"/>
      <c r="O380" s="71"/>
      <c r="P380" s="71"/>
      <c r="Q380" s="71"/>
      <c r="R380" s="71"/>
      <c r="S380" s="71"/>
      <c r="T380" s="72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T380" s="17" t="s">
        <v>151</v>
      </c>
      <c r="AU380" s="17" t="s">
        <v>87</v>
      </c>
    </row>
    <row r="381" spans="1:65" s="2" customFormat="1" ht="21.75" customHeight="1">
      <c r="A381" s="34"/>
      <c r="B381" s="35"/>
      <c r="C381" s="217" t="s">
        <v>1243</v>
      </c>
      <c r="D381" s="217" t="s">
        <v>235</v>
      </c>
      <c r="E381" s="218" t="s">
        <v>1244</v>
      </c>
      <c r="F381" s="219" t="s">
        <v>1245</v>
      </c>
      <c r="G381" s="220" t="s">
        <v>159</v>
      </c>
      <c r="H381" s="221">
        <v>9</v>
      </c>
      <c r="I381" s="222"/>
      <c r="J381" s="223">
        <f>ROUND(I381*H381,2)</f>
        <v>0</v>
      </c>
      <c r="K381" s="224"/>
      <c r="L381" s="225"/>
      <c r="M381" s="226" t="s">
        <v>1</v>
      </c>
      <c r="N381" s="227" t="s">
        <v>42</v>
      </c>
      <c r="O381" s="71"/>
      <c r="P381" s="195">
        <f>O381*H381</f>
        <v>0</v>
      </c>
      <c r="Q381" s="195">
        <v>1.4999999999999999E-4</v>
      </c>
      <c r="R381" s="195">
        <f>Q381*H381</f>
        <v>1.3499999999999999E-3</v>
      </c>
      <c r="S381" s="195">
        <v>0</v>
      </c>
      <c r="T381" s="196">
        <f>S381*H381</f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197" t="s">
        <v>238</v>
      </c>
      <c r="AT381" s="197" t="s">
        <v>235</v>
      </c>
      <c r="AU381" s="197" t="s">
        <v>87</v>
      </c>
      <c r="AY381" s="17" t="s">
        <v>146</v>
      </c>
      <c r="BE381" s="198">
        <f>IF(N381="základní",J381,0)</f>
        <v>0</v>
      </c>
      <c r="BF381" s="198">
        <f>IF(N381="snížená",J381,0)</f>
        <v>0</v>
      </c>
      <c r="BG381" s="198">
        <f>IF(N381="zákl. přenesená",J381,0)</f>
        <v>0</v>
      </c>
      <c r="BH381" s="198">
        <f>IF(N381="sníž. přenesená",J381,0)</f>
        <v>0</v>
      </c>
      <c r="BI381" s="198">
        <f>IF(N381="nulová",J381,0)</f>
        <v>0</v>
      </c>
      <c r="BJ381" s="17" t="s">
        <v>85</v>
      </c>
      <c r="BK381" s="198">
        <f>ROUND(I381*H381,2)</f>
        <v>0</v>
      </c>
      <c r="BL381" s="17" t="s">
        <v>188</v>
      </c>
      <c r="BM381" s="197" t="s">
        <v>1246</v>
      </c>
    </row>
    <row r="382" spans="1:65" s="2" customFormat="1" ht="16.5" customHeight="1">
      <c r="A382" s="34"/>
      <c r="B382" s="35"/>
      <c r="C382" s="185" t="s">
        <v>1247</v>
      </c>
      <c r="D382" s="185" t="s">
        <v>147</v>
      </c>
      <c r="E382" s="186" t="s">
        <v>1248</v>
      </c>
      <c r="F382" s="187" t="s">
        <v>1249</v>
      </c>
      <c r="G382" s="188" t="s">
        <v>159</v>
      </c>
      <c r="H382" s="189">
        <v>4</v>
      </c>
      <c r="I382" s="190"/>
      <c r="J382" s="191">
        <f>ROUND(I382*H382,2)</f>
        <v>0</v>
      </c>
      <c r="K382" s="192"/>
      <c r="L382" s="39"/>
      <c r="M382" s="193" t="s">
        <v>1</v>
      </c>
      <c r="N382" s="194" t="s">
        <v>42</v>
      </c>
      <c r="O382" s="71"/>
      <c r="P382" s="195">
        <f>O382*H382</f>
        <v>0</v>
      </c>
      <c r="Q382" s="195">
        <v>0</v>
      </c>
      <c r="R382" s="195">
        <f>Q382*H382</f>
        <v>0</v>
      </c>
      <c r="S382" s="195">
        <v>0</v>
      </c>
      <c r="T382" s="196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97" t="s">
        <v>188</v>
      </c>
      <c r="AT382" s="197" t="s">
        <v>147</v>
      </c>
      <c r="AU382" s="197" t="s">
        <v>87</v>
      </c>
      <c r="AY382" s="17" t="s">
        <v>146</v>
      </c>
      <c r="BE382" s="198">
        <f>IF(N382="základní",J382,0)</f>
        <v>0</v>
      </c>
      <c r="BF382" s="198">
        <f>IF(N382="snížená",J382,0)</f>
        <v>0</v>
      </c>
      <c r="BG382" s="198">
        <f>IF(N382="zákl. přenesená",J382,0)</f>
        <v>0</v>
      </c>
      <c r="BH382" s="198">
        <f>IF(N382="sníž. přenesená",J382,0)</f>
        <v>0</v>
      </c>
      <c r="BI382" s="198">
        <f>IF(N382="nulová",J382,0)</f>
        <v>0</v>
      </c>
      <c r="BJ382" s="17" t="s">
        <v>85</v>
      </c>
      <c r="BK382" s="198">
        <f>ROUND(I382*H382,2)</f>
        <v>0</v>
      </c>
      <c r="BL382" s="17" t="s">
        <v>188</v>
      </c>
      <c r="BM382" s="197" t="s">
        <v>1250</v>
      </c>
    </row>
    <row r="383" spans="1:65" s="13" customFormat="1">
      <c r="B383" s="206"/>
      <c r="C383" s="207"/>
      <c r="D383" s="199" t="s">
        <v>176</v>
      </c>
      <c r="E383" s="208" t="s">
        <v>1</v>
      </c>
      <c r="F383" s="209" t="s">
        <v>1251</v>
      </c>
      <c r="G383" s="207"/>
      <c r="H383" s="210">
        <v>4</v>
      </c>
      <c r="I383" s="211"/>
      <c r="J383" s="207"/>
      <c r="K383" s="207"/>
      <c r="L383" s="212"/>
      <c r="M383" s="213"/>
      <c r="N383" s="214"/>
      <c r="O383" s="214"/>
      <c r="P383" s="214"/>
      <c r="Q383" s="214"/>
      <c r="R383" s="214"/>
      <c r="S383" s="214"/>
      <c r="T383" s="215"/>
      <c r="AT383" s="216" t="s">
        <v>176</v>
      </c>
      <c r="AU383" s="216" t="s">
        <v>87</v>
      </c>
      <c r="AV383" s="13" t="s">
        <v>87</v>
      </c>
      <c r="AW383" s="13" t="s">
        <v>34</v>
      </c>
      <c r="AX383" s="13" t="s">
        <v>85</v>
      </c>
      <c r="AY383" s="216" t="s">
        <v>146</v>
      </c>
    </row>
    <row r="384" spans="1:65" s="2" customFormat="1" ht="16.5" customHeight="1">
      <c r="A384" s="34"/>
      <c r="B384" s="35"/>
      <c r="C384" s="217" t="s">
        <v>1252</v>
      </c>
      <c r="D384" s="217" t="s">
        <v>235</v>
      </c>
      <c r="E384" s="218" t="s">
        <v>1253</v>
      </c>
      <c r="F384" s="219" t="s">
        <v>1254</v>
      </c>
      <c r="G384" s="220" t="s">
        <v>159</v>
      </c>
      <c r="H384" s="221">
        <v>4</v>
      </c>
      <c r="I384" s="222"/>
      <c r="J384" s="223">
        <f>ROUND(I384*H384,2)</f>
        <v>0</v>
      </c>
      <c r="K384" s="224"/>
      <c r="L384" s="225"/>
      <c r="M384" s="226" t="s">
        <v>1</v>
      </c>
      <c r="N384" s="227" t="s">
        <v>42</v>
      </c>
      <c r="O384" s="71"/>
      <c r="P384" s="195">
        <f>O384*H384</f>
        <v>0</v>
      </c>
      <c r="Q384" s="195">
        <v>2.3999999999999998E-3</v>
      </c>
      <c r="R384" s="195">
        <f>Q384*H384</f>
        <v>9.5999999999999992E-3</v>
      </c>
      <c r="S384" s="195">
        <v>0</v>
      </c>
      <c r="T384" s="196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197" t="s">
        <v>238</v>
      </c>
      <c r="AT384" s="197" t="s">
        <v>235</v>
      </c>
      <c r="AU384" s="197" t="s">
        <v>87</v>
      </c>
      <c r="AY384" s="17" t="s">
        <v>146</v>
      </c>
      <c r="BE384" s="198">
        <f>IF(N384="základní",J384,0)</f>
        <v>0</v>
      </c>
      <c r="BF384" s="198">
        <f>IF(N384="snížená",J384,0)</f>
        <v>0</v>
      </c>
      <c r="BG384" s="198">
        <f>IF(N384="zákl. přenesená",J384,0)</f>
        <v>0</v>
      </c>
      <c r="BH384" s="198">
        <f>IF(N384="sníž. přenesená",J384,0)</f>
        <v>0</v>
      </c>
      <c r="BI384" s="198">
        <f>IF(N384="nulová",J384,0)</f>
        <v>0</v>
      </c>
      <c r="BJ384" s="17" t="s">
        <v>85</v>
      </c>
      <c r="BK384" s="198">
        <f>ROUND(I384*H384,2)</f>
        <v>0</v>
      </c>
      <c r="BL384" s="17" t="s">
        <v>188</v>
      </c>
      <c r="BM384" s="197" t="s">
        <v>1255</v>
      </c>
    </row>
    <row r="385" spans="1:65" s="2" customFormat="1" ht="16.5" customHeight="1">
      <c r="A385" s="34"/>
      <c r="B385" s="35"/>
      <c r="C385" s="185" t="s">
        <v>1256</v>
      </c>
      <c r="D385" s="185" t="s">
        <v>147</v>
      </c>
      <c r="E385" s="186" t="s">
        <v>1257</v>
      </c>
      <c r="F385" s="187" t="s">
        <v>1258</v>
      </c>
      <c r="G385" s="188" t="s">
        <v>181</v>
      </c>
      <c r="H385" s="189">
        <v>56.34</v>
      </c>
      <c r="I385" s="190"/>
      <c r="J385" s="191">
        <f>ROUND(I385*H385,2)</f>
        <v>0</v>
      </c>
      <c r="K385" s="192"/>
      <c r="L385" s="39"/>
      <c r="M385" s="193" t="s">
        <v>1</v>
      </c>
      <c r="N385" s="194" t="s">
        <v>42</v>
      </c>
      <c r="O385" s="71"/>
      <c r="P385" s="195">
        <f>O385*H385</f>
        <v>0</v>
      </c>
      <c r="Q385" s="195">
        <v>3.8000000000000002E-4</v>
      </c>
      <c r="R385" s="195">
        <f>Q385*H385</f>
        <v>2.1409200000000003E-2</v>
      </c>
      <c r="S385" s="195">
        <v>0</v>
      </c>
      <c r="T385" s="196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197" t="s">
        <v>188</v>
      </c>
      <c r="AT385" s="197" t="s">
        <v>147</v>
      </c>
      <c r="AU385" s="197" t="s">
        <v>87</v>
      </c>
      <c r="AY385" s="17" t="s">
        <v>146</v>
      </c>
      <c r="BE385" s="198">
        <f>IF(N385="základní",J385,0)</f>
        <v>0</v>
      </c>
      <c r="BF385" s="198">
        <f>IF(N385="snížená",J385,0)</f>
        <v>0</v>
      </c>
      <c r="BG385" s="198">
        <f>IF(N385="zákl. přenesená",J385,0)</f>
        <v>0</v>
      </c>
      <c r="BH385" s="198">
        <f>IF(N385="sníž. přenesená",J385,0)</f>
        <v>0</v>
      </c>
      <c r="BI385" s="198">
        <f>IF(N385="nulová",J385,0)</f>
        <v>0</v>
      </c>
      <c r="BJ385" s="17" t="s">
        <v>85</v>
      </c>
      <c r="BK385" s="198">
        <f>ROUND(I385*H385,2)</f>
        <v>0</v>
      </c>
      <c r="BL385" s="17" t="s">
        <v>188</v>
      </c>
      <c r="BM385" s="197" t="s">
        <v>1259</v>
      </c>
    </row>
    <row r="386" spans="1:65" s="2" customFormat="1" ht="29.25">
      <c r="A386" s="34"/>
      <c r="B386" s="35"/>
      <c r="C386" s="36"/>
      <c r="D386" s="199" t="s">
        <v>151</v>
      </c>
      <c r="E386" s="36"/>
      <c r="F386" s="200" t="s">
        <v>1260</v>
      </c>
      <c r="G386" s="36"/>
      <c r="H386" s="36"/>
      <c r="I386" s="201"/>
      <c r="J386" s="36"/>
      <c r="K386" s="36"/>
      <c r="L386" s="39"/>
      <c r="M386" s="202"/>
      <c r="N386" s="203"/>
      <c r="O386" s="71"/>
      <c r="P386" s="71"/>
      <c r="Q386" s="71"/>
      <c r="R386" s="71"/>
      <c r="S386" s="71"/>
      <c r="T386" s="72"/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T386" s="17" t="s">
        <v>151</v>
      </c>
      <c r="AU386" s="17" t="s">
        <v>87</v>
      </c>
    </row>
    <row r="387" spans="1:65" s="13" customFormat="1">
      <c r="B387" s="206"/>
      <c r="C387" s="207"/>
      <c r="D387" s="199" t="s">
        <v>176</v>
      </c>
      <c r="E387" s="208" t="s">
        <v>1</v>
      </c>
      <c r="F387" s="209" t="s">
        <v>1261</v>
      </c>
      <c r="G387" s="207"/>
      <c r="H387" s="210">
        <v>56.34</v>
      </c>
      <c r="I387" s="211"/>
      <c r="J387" s="207"/>
      <c r="K387" s="207"/>
      <c r="L387" s="212"/>
      <c r="M387" s="213"/>
      <c r="N387" s="214"/>
      <c r="O387" s="214"/>
      <c r="P387" s="214"/>
      <c r="Q387" s="214"/>
      <c r="R387" s="214"/>
      <c r="S387" s="214"/>
      <c r="T387" s="215"/>
      <c r="AT387" s="216" t="s">
        <v>176</v>
      </c>
      <c r="AU387" s="216" t="s">
        <v>87</v>
      </c>
      <c r="AV387" s="13" t="s">
        <v>87</v>
      </c>
      <c r="AW387" s="13" t="s">
        <v>34</v>
      </c>
      <c r="AX387" s="13" t="s">
        <v>85</v>
      </c>
      <c r="AY387" s="216" t="s">
        <v>146</v>
      </c>
    </row>
    <row r="388" spans="1:65" s="2" customFormat="1" ht="16.5" customHeight="1">
      <c r="A388" s="34"/>
      <c r="B388" s="35"/>
      <c r="C388" s="185" t="s">
        <v>1262</v>
      </c>
      <c r="D388" s="185" t="s">
        <v>147</v>
      </c>
      <c r="E388" s="186" t="s">
        <v>1263</v>
      </c>
      <c r="F388" s="187" t="s">
        <v>1264</v>
      </c>
      <c r="G388" s="188" t="s">
        <v>181</v>
      </c>
      <c r="H388" s="189">
        <v>39.29</v>
      </c>
      <c r="I388" s="190"/>
      <c r="J388" s="191">
        <f>ROUND(I388*H388,2)</f>
        <v>0</v>
      </c>
      <c r="K388" s="192"/>
      <c r="L388" s="39"/>
      <c r="M388" s="193" t="s">
        <v>1</v>
      </c>
      <c r="N388" s="194" t="s">
        <v>42</v>
      </c>
      <c r="O388" s="71"/>
      <c r="P388" s="195">
        <f>O388*H388</f>
        <v>0</v>
      </c>
      <c r="Q388" s="195">
        <v>9.0000000000000006E-5</v>
      </c>
      <c r="R388" s="195">
        <f>Q388*H388</f>
        <v>3.5361000000000004E-3</v>
      </c>
      <c r="S388" s="195">
        <v>0</v>
      </c>
      <c r="T388" s="196">
        <f>S388*H388</f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197" t="s">
        <v>188</v>
      </c>
      <c r="AT388" s="197" t="s">
        <v>147</v>
      </c>
      <c r="AU388" s="197" t="s">
        <v>87</v>
      </c>
      <c r="AY388" s="17" t="s">
        <v>146</v>
      </c>
      <c r="BE388" s="198">
        <f>IF(N388="základní",J388,0)</f>
        <v>0</v>
      </c>
      <c r="BF388" s="198">
        <f>IF(N388="snížená",J388,0)</f>
        <v>0</v>
      </c>
      <c r="BG388" s="198">
        <f>IF(N388="zákl. přenesená",J388,0)</f>
        <v>0</v>
      </c>
      <c r="BH388" s="198">
        <f>IF(N388="sníž. přenesená",J388,0)</f>
        <v>0</v>
      </c>
      <c r="BI388" s="198">
        <f>IF(N388="nulová",J388,0)</f>
        <v>0</v>
      </c>
      <c r="BJ388" s="17" t="s">
        <v>85</v>
      </c>
      <c r="BK388" s="198">
        <f>ROUND(I388*H388,2)</f>
        <v>0</v>
      </c>
      <c r="BL388" s="17" t="s">
        <v>188</v>
      </c>
      <c r="BM388" s="197" t="s">
        <v>1265</v>
      </c>
    </row>
    <row r="389" spans="1:65" s="13" customFormat="1">
      <c r="B389" s="206"/>
      <c r="C389" s="207"/>
      <c r="D389" s="199" t="s">
        <v>176</v>
      </c>
      <c r="E389" s="208" t="s">
        <v>1</v>
      </c>
      <c r="F389" s="209" t="s">
        <v>1266</v>
      </c>
      <c r="G389" s="207"/>
      <c r="H389" s="210">
        <v>39.29</v>
      </c>
      <c r="I389" s="211"/>
      <c r="J389" s="207"/>
      <c r="K389" s="207"/>
      <c r="L389" s="212"/>
      <c r="M389" s="213"/>
      <c r="N389" s="214"/>
      <c r="O389" s="214"/>
      <c r="P389" s="214"/>
      <c r="Q389" s="214"/>
      <c r="R389" s="214"/>
      <c r="S389" s="214"/>
      <c r="T389" s="215"/>
      <c r="AT389" s="216" t="s">
        <v>176</v>
      </c>
      <c r="AU389" s="216" t="s">
        <v>87</v>
      </c>
      <c r="AV389" s="13" t="s">
        <v>87</v>
      </c>
      <c r="AW389" s="13" t="s">
        <v>34</v>
      </c>
      <c r="AX389" s="13" t="s">
        <v>85</v>
      </c>
      <c r="AY389" s="216" t="s">
        <v>146</v>
      </c>
    </row>
    <row r="390" spans="1:65" s="2" customFormat="1" ht="21.75" customHeight="1">
      <c r="A390" s="34"/>
      <c r="B390" s="35"/>
      <c r="C390" s="185" t="s">
        <v>1267</v>
      </c>
      <c r="D390" s="185" t="s">
        <v>147</v>
      </c>
      <c r="E390" s="186" t="s">
        <v>1268</v>
      </c>
      <c r="F390" s="187" t="s">
        <v>1269</v>
      </c>
      <c r="G390" s="188" t="s">
        <v>1270</v>
      </c>
      <c r="H390" s="189">
        <v>100</v>
      </c>
      <c r="I390" s="190"/>
      <c r="J390" s="191">
        <f>ROUND(I390*H390,2)</f>
        <v>0</v>
      </c>
      <c r="K390" s="192"/>
      <c r="L390" s="39"/>
      <c r="M390" s="193" t="s">
        <v>1</v>
      </c>
      <c r="N390" s="194" t="s">
        <v>42</v>
      </c>
      <c r="O390" s="71"/>
      <c r="P390" s="195">
        <f>O390*H390</f>
        <v>0</v>
      </c>
      <c r="Q390" s="195">
        <v>0</v>
      </c>
      <c r="R390" s="195">
        <f>Q390*H390</f>
        <v>0</v>
      </c>
      <c r="S390" s="195">
        <v>1E-3</v>
      </c>
      <c r="T390" s="196">
        <f>S390*H390</f>
        <v>0.1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197" t="s">
        <v>188</v>
      </c>
      <c r="AT390" s="197" t="s">
        <v>147</v>
      </c>
      <c r="AU390" s="197" t="s">
        <v>87</v>
      </c>
      <c r="AY390" s="17" t="s">
        <v>146</v>
      </c>
      <c r="BE390" s="198">
        <f>IF(N390="základní",J390,0)</f>
        <v>0</v>
      </c>
      <c r="BF390" s="198">
        <f>IF(N390="snížená",J390,0)</f>
        <v>0</v>
      </c>
      <c r="BG390" s="198">
        <f>IF(N390="zákl. přenesená",J390,0)</f>
        <v>0</v>
      </c>
      <c r="BH390" s="198">
        <f>IF(N390="sníž. přenesená",J390,0)</f>
        <v>0</v>
      </c>
      <c r="BI390" s="198">
        <f>IF(N390="nulová",J390,0)</f>
        <v>0</v>
      </c>
      <c r="BJ390" s="17" t="s">
        <v>85</v>
      </c>
      <c r="BK390" s="198">
        <f>ROUND(I390*H390,2)</f>
        <v>0</v>
      </c>
      <c r="BL390" s="17" t="s">
        <v>188</v>
      </c>
      <c r="BM390" s="197" t="s">
        <v>1271</v>
      </c>
    </row>
    <row r="391" spans="1:65" s="2" customFormat="1" ht="21.75" customHeight="1">
      <c r="A391" s="34"/>
      <c r="B391" s="35"/>
      <c r="C391" s="185" t="s">
        <v>1272</v>
      </c>
      <c r="D391" s="185" t="s">
        <v>147</v>
      </c>
      <c r="E391" s="186" t="s">
        <v>1273</v>
      </c>
      <c r="F391" s="187" t="s">
        <v>1274</v>
      </c>
      <c r="G391" s="188" t="s">
        <v>324</v>
      </c>
      <c r="H391" s="250"/>
      <c r="I391" s="190"/>
      <c r="J391" s="191">
        <f>ROUND(I391*H391,2)</f>
        <v>0</v>
      </c>
      <c r="K391" s="192"/>
      <c r="L391" s="39"/>
      <c r="M391" s="193" t="s">
        <v>1</v>
      </c>
      <c r="N391" s="194" t="s">
        <v>42</v>
      </c>
      <c r="O391" s="71"/>
      <c r="P391" s="195">
        <f>O391*H391</f>
        <v>0</v>
      </c>
      <c r="Q391" s="195">
        <v>0</v>
      </c>
      <c r="R391" s="195">
        <f>Q391*H391</f>
        <v>0</v>
      </c>
      <c r="S391" s="195">
        <v>0</v>
      </c>
      <c r="T391" s="196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197" t="s">
        <v>188</v>
      </c>
      <c r="AT391" s="197" t="s">
        <v>147</v>
      </c>
      <c r="AU391" s="197" t="s">
        <v>87</v>
      </c>
      <c r="AY391" s="17" t="s">
        <v>146</v>
      </c>
      <c r="BE391" s="198">
        <f>IF(N391="základní",J391,0)</f>
        <v>0</v>
      </c>
      <c r="BF391" s="198">
        <f>IF(N391="snížená",J391,0)</f>
        <v>0</v>
      </c>
      <c r="BG391" s="198">
        <f>IF(N391="zákl. přenesená",J391,0)</f>
        <v>0</v>
      </c>
      <c r="BH391" s="198">
        <f>IF(N391="sníž. přenesená",J391,0)</f>
        <v>0</v>
      </c>
      <c r="BI391" s="198">
        <f>IF(N391="nulová",J391,0)</f>
        <v>0</v>
      </c>
      <c r="BJ391" s="17" t="s">
        <v>85</v>
      </c>
      <c r="BK391" s="198">
        <f>ROUND(I391*H391,2)</f>
        <v>0</v>
      </c>
      <c r="BL391" s="17" t="s">
        <v>188</v>
      </c>
      <c r="BM391" s="197" t="s">
        <v>1275</v>
      </c>
    </row>
    <row r="392" spans="1:65" s="12" customFormat="1" ht="22.9" customHeight="1">
      <c r="B392" s="171"/>
      <c r="C392" s="172"/>
      <c r="D392" s="173" t="s">
        <v>76</v>
      </c>
      <c r="E392" s="204" t="s">
        <v>509</v>
      </c>
      <c r="F392" s="204" t="s">
        <v>1276</v>
      </c>
      <c r="G392" s="172"/>
      <c r="H392" s="172"/>
      <c r="I392" s="175"/>
      <c r="J392" s="205">
        <f>BK392</f>
        <v>0</v>
      </c>
      <c r="K392" s="172"/>
      <c r="L392" s="177"/>
      <c r="M392" s="178"/>
      <c r="N392" s="179"/>
      <c r="O392" s="179"/>
      <c r="P392" s="180">
        <f>SUM(P393:P401)</f>
        <v>0</v>
      </c>
      <c r="Q392" s="179"/>
      <c r="R392" s="180">
        <f>SUM(R393:R401)</f>
        <v>0.35187000000000002</v>
      </c>
      <c r="S392" s="179"/>
      <c r="T392" s="181">
        <f>SUM(T393:T401)</f>
        <v>0</v>
      </c>
      <c r="AR392" s="182" t="s">
        <v>87</v>
      </c>
      <c r="AT392" s="183" t="s">
        <v>76</v>
      </c>
      <c r="AU392" s="183" t="s">
        <v>85</v>
      </c>
      <c r="AY392" s="182" t="s">
        <v>146</v>
      </c>
      <c r="BK392" s="184">
        <f>SUM(BK393:BK401)</f>
        <v>0</v>
      </c>
    </row>
    <row r="393" spans="1:65" s="2" customFormat="1" ht="21.75" customHeight="1">
      <c r="A393" s="34"/>
      <c r="B393" s="35"/>
      <c r="C393" s="185" t="s">
        <v>1277</v>
      </c>
      <c r="D393" s="185" t="s">
        <v>147</v>
      </c>
      <c r="E393" s="186" t="s">
        <v>769</v>
      </c>
      <c r="F393" s="187" t="s">
        <v>770</v>
      </c>
      <c r="G393" s="188" t="s">
        <v>181</v>
      </c>
      <c r="H393" s="189">
        <v>20</v>
      </c>
      <c r="I393" s="190"/>
      <c r="J393" s="191">
        <f>ROUND(I393*H393,2)</f>
        <v>0</v>
      </c>
      <c r="K393" s="192"/>
      <c r="L393" s="39"/>
      <c r="M393" s="193" t="s">
        <v>1</v>
      </c>
      <c r="N393" s="194" t="s">
        <v>42</v>
      </c>
      <c r="O393" s="71"/>
      <c r="P393" s="195">
        <f>O393*H393</f>
        <v>0</v>
      </c>
      <c r="Q393" s="195">
        <v>2.0000000000000002E-5</v>
      </c>
      <c r="R393" s="195">
        <f>Q393*H393</f>
        <v>4.0000000000000002E-4</v>
      </c>
      <c r="S393" s="195">
        <v>0</v>
      </c>
      <c r="T393" s="196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197" t="s">
        <v>188</v>
      </c>
      <c r="AT393" s="197" t="s">
        <v>147</v>
      </c>
      <c r="AU393" s="197" t="s">
        <v>87</v>
      </c>
      <c r="AY393" s="17" t="s">
        <v>146</v>
      </c>
      <c r="BE393" s="198">
        <f>IF(N393="základní",J393,0)</f>
        <v>0</v>
      </c>
      <c r="BF393" s="198">
        <f>IF(N393="snížená",J393,0)</f>
        <v>0</v>
      </c>
      <c r="BG393" s="198">
        <f>IF(N393="zákl. přenesená",J393,0)</f>
        <v>0</v>
      </c>
      <c r="BH393" s="198">
        <f>IF(N393="sníž. přenesená",J393,0)</f>
        <v>0</v>
      </c>
      <c r="BI393" s="198">
        <f>IF(N393="nulová",J393,0)</f>
        <v>0</v>
      </c>
      <c r="BJ393" s="17" t="s">
        <v>85</v>
      </c>
      <c r="BK393" s="198">
        <f>ROUND(I393*H393,2)</f>
        <v>0</v>
      </c>
      <c r="BL393" s="17" t="s">
        <v>188</v>
      </c>
      <c r="BM393" s="197" t="s">
        <v>1278</v>
      </c>
    </row>
    <row r="394" spans="1:65" s="2" customFormat="1" ht="21.75" customHeight="1">
      <c r="A394" s="34"/>
      <c r="B394" s="35"/>
      <c r="C394" s="185" t="s">
        <v>1279</v>
      </c>
      <c r="D394" s="185" t="s">
        <v>147</v>
      </c>
      <c r="E394" s="186" t="s">
        <v>1280</v>
      </c>
      <c r="F394" s="187" t="s">
        <v>1281</v>
      </c>
      <c r="G394" s="188" t="s">
        <v>181</v>
      </c>
      <c r="H394" s="189">
        <v>20</v>
      </c>
      <c r="I394" s="190"/>
      <c r="J394" s="191">
        <f>ROUND(I394*H394,2)</f>
        <v>0</v>
      </c>
      <c r="K394" s="192"/>
      <c r="L394" s="39"/>
      <c r="M394" s="193" t="s">
        <v>1</v>
      </c>
      <c r="N394" s="194" t="s">
        <v>42</v>
      </c>
      <c r="O394" s="71"/>
      <c r="P394" s="195">
        <f>O394*H394</f>
        <v>0</v>
      </c>
      <c r="Q394" s="195">
        <v>6.6E-4</v>
      </c>
      <c r="R394" s="195">
        <f>Q394*H394</f>
        <v>1.32E-2</v>
      </c>
      <c r="S394" s="195">
        <v>0</v>
      </c>
      <c r="T394" s="196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97" t="s">
        <v>188</v>
      </c>
      <c r="AT394" s="197" t="s">
        <v>147</v>
      </c>
      <c r="AU394" s="197" t="s">
        <v>87</v>
      </c>
      <c r="AY394" s="17" t="s">
        <v>146</v>
      </c>
      <c r="BE394" s="198">
        <f>IF(N394="základní",J394,0)</f>
        <v>0</v>
      </c>
      <c r="BF394" s="198">
        <f>IF(N394="snížená",J394,0)</f>
        <v>0</v>
      </c>
      <c r="BG394" s="198">
        <f>IF(N394="zákl. přenesená",J394,0)</f>
        <v>0</v>
      </c>
      <c r="BH394" s="198">
        <f>IF(N394="sníž. přenesená",J394,0)</f>
        <v>0</v>
      </c>
      <c r="BI394" s="198">
        <f>IF(N394="nulová",J394,0)</f>
        <v>0</v>
      </c>
      <c r="BJ394" s="17" t="s">
        <v>85</v>
      </c>
      <c r="BK394" s="198">
        <f>ROUND(I394*H394,2)</f>
        <v>0</v>
      </c>
      <c r="BL394" s="17" t="s">
        <v>188</v>
      </c>
      <c r="BM394" s="197" t="s">
        <v>1282</v>
      </c>
    </row>
    <row r="395" spans="1:65" s="2" customFormat="1" ht="21.75" customHeight="1">
      <c r="A395" s="34"/>
      <c r="B395" s="35"/>
      <c r="C395" s="185" t="s">
        <v>1283</v>
      </c>
      <c r="D395" s="185" t="s">
        <v>147</v>
      </c>
      <c r="E395" s="186" t="s">
        <v>1284</v>
      </c>
      <c r="F395" s="187" t="s">
        <v>1285</v>
      </c>
      <c r="G395" s="188" t="s">
        <v>181</v>
      </c>
      <c r="H395" s="189">
        <v>370.3</v>
      </c>
      <c r="I395" s="190"/>
      <c r="J395" s="191">
        <f>ROUND(I395*H395,2)</f>
        <v>0</v>
      </c>
      <c r="K395" s="192"/>
      <c r="L395" s="39"/>
      <c r="M395" s="193" t="s">
        <v>1</v>
      </c>
      <c r="N395" s="194" t="s">
        <v>42</v>
      </c>
      <c r="O395" s="71"/>
      <c r="P395" s="195">
        <f>O395*H395</f>
        <v>0</v>
      </c>
      <c r="Q395" s="195">
        <v>1.1E-4</v>
      </c>
      <c r="R395" s="195">
        <f>Q395*H395</f>
        <v>4.0733000000000005E-2</v>
      </c>
      <c r="S395" s="195">
        <v>0</v>
      </c>
      <c r="T395" s="196">
        <f>S395*H395</f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197" t="s">
        <v>188</v>
      </c>
      <c r="AT395" s="197" t="s">
        <v>147</v>
      </c>
      <c r="AU395" s="197" t="s">
        <v>87</v>
      </c>
      <c r="AY395" s="17" t="s">
        <v>146</v>
      </c>
      <c r="BE395" s="198">
        <f>IF(N395="základní",J395,0)</f>
        <v>0</v>
      </c>
      <c r="BF395" s="198">
        <f>IF(N395="snížená",J395,0)</f>
        <v>0</v>
      </c>
      <c r="BG395" s="198">
        <f>IF(N395="zákl. přenesená",J395,0)</f>
        <v>0</v>
      </c>
      <c r="BH395" s="198">
        <f>IF(N395="sníž. přenesená",J395,0)</f>
        <v>0</v>
      </c>
      <c r="BI395" s="198">
        <f>IF(N395="nulová",J395,0)</f>
        <v>0</v>
      </c>
      <c r="BJ395" s="17" t="s">
        <v>85</v>
      </c>
      <c r="BK395" s="198">
        <f>ROUND(I395*H395,2)</f>
        <v>0</v>
      </c>
      <c r="BL395" s="17" t="s">
        <v>188</v>
      </c>
      <c r="BM395" s="197" t="s">
        <v>1286</v>
      </c>
    </row>
    <row r="396" spans="1:65" s="2" customFormat="1" ht="21.75" customHeight="1">
      <c r="A396" s="34"/>
      <c r="B396" s="35"/>
      <c r="C396" s="185" t="s">
        <v>1287</v>
      </c>
      <c r="D396" s="185" t="s">
        <v>147</v>
      </c>
      <c r="E396" s="186" t="s">
        <v>1288</v>
      </c>
      <c r="F396" s="187" t="s">
        <v>1289</v>
      </c>
      <c r="G396" s="188" t="s">
        <v>181</v>
      </c>
      <c r="H396" s="189">
        <v>370.3</v>
      </c>
      <c r="I396" s="190"/>
      <c r="J396" s="191">
        <f>ROUND(I396*H396,2)</f>
        <v>0</v>
      </c>
      <c r="K396" s="192"/>
      <c r="L396" s="39"/>
      <c r="M396" s="193" t="s">
        <v>1</v>
      </c>
      <c r="N396" s="194" t="s">
        <v>42</v>
      </c>
      <c r="O396" s="71"/>
      <c r="P396" s="195">
        <f>O396*H396</f>
        <v>0</v>
      </c>
      <c r="Q396" s="195">
        <v>7.2000000000000005E-4</v>
      </c>
      <c r="R396" s="195">
        <f>Q396*H396</f>
        <v>0.26661600000000002</v>
      </c>
      <c r="S396" s="195">
        <v>0</v>
      </c>
      <c r="T396" s="196">
        <f>S396*H396</f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197" t="s">
        <v>188</v>
      </c>
      <c r="AT396" s="197" t="s">
        <v>147</v>
      </c>
      <c r="AU396" s="197" t="s">
        <v>87</v>
      </c>
      <c r="AY396" s="17" t="s">
        <v>146</v>
      </c>
      <c r="BE396" s="198">
        <f>IF(N396="základní",J396,0)</f>
        <v>0</v>
      </c>
      <c r="BF396" s="198">
        <f>IF(N396="snížená",J396,0)</f>
        <v>0</v>
      </c>
      <c r="BG396" s="198">
        <f>IF(N396="zákl. přenesená",J396,0)</f>
        <v>0</v>
      </c>
      <c r="BH396" s="198">
        <f>IF(N396="sníž. přenesená",J396,0)</f>
        <v>0</v>
      </c>
      <c r="BI396" s="198">
        <f>IF(N396="nulová",J396,0)</f>
        <v>0</v>
      </c>
      <c r="BJ396" s="17" t="s">
        <v>85</v>
      </c>
      <c r="BK396" s="198">
        <f>ROUND(I396*H396,2)</f>
        <v>0</v>
      </c>
      <c r="BL396" s="17" t="s">
        <v>188</v>
      </c>
      <c r="BM396" s="197" t="s">
        <v>1290</v>
      </c>
    </row>
    <row r="397" spans="1:65" s="2" customFormat="1" ht="29.25">
      <c r="A397" s="34"/>
      <c r="B397" s="35"/>
      <c r="C397" s="36"/>
      <c r="D397" s="199" t="s">
        <v>151</v>
      </c>
      <c r="E397" s="36"/>
      <c r="F397" s="200" t="s">
        <v>1291</v>
      </c>
      <c r="G397" s="36"/>
      <c r="H397" s="36"/>
      <c r="I397" s="201"/>
      <c r="J397" s="36"/>
      <c r="K397" s="36"/>
      <c r="L397" s="39"/>
      <c r="M397" s="202"/>
      <c r="N397" s="203"/>
      <c r="O397" s="71"/>
      <c r="P397" s="71"/>
      <c r="Q397" s="71"/>
      <c r="R397" s="71"/>
      <c r="S397" s="71"/>
      <c r="T397" s="72"/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T397" s="17" t="s">
        <v>151</v>
      </c>
      <c r="AU397" s="17" t="s">
        <v>87</v>
      </c>
    </row>
    <row r="398" spans="1:65" s="2" customFormat="1" ht="21.75" customHeight="1">
      <c r="A398" s="34"/>
      <c r="B398" s="35"/>
      <c r="C398" s="185" t="s">
        <v>1292</v>
      </c>
      <c r="D398" s="185" t="s">
        <v>147</v>
      </c>
      <c r="E398" s="186" t="s">
        <v>1293</v>
      </c>
      <c r="F398" s="187" t="s">
        <v>1294</v>
      </c>
      <c r="G398" s="188" t="s">
        <v>181</v>
      </c>
      <c r="H398" s="189">
        <v>370.3</v>
      </c>
      <c r="I398" s="190"/>
      <c r="J398" s="191">
        <f>ROUND(I398*H398,2)</f>
        <v>0</v>
      </c>
      <c r="K398" s="192"/>
      <c r="L398" s="39"/>
      <c r="M398" s="193" t="s">
        <v>1</v>
      </c>
      <c r="N398" s="194" t="s">
        <v>42</v>
      </c>
      <c r="O398" s="71"/>
      <c r="P398" s="195">
        <f>O398*H398</f>
        <v>0</v>
      </c>
      <c r="Q398" s="195">
        <v>4.0000000000000003E-5</v>
      </c>
      <c r="R398" s="195">
        <f>Q398*H398</f>
        <v>1.4812000000000002E-2</v>
      </c>
      <c r="S398" s="195">
        <v>0</v>
      </c>
      <c r="T398" s="196">
        <f>S398*H398</f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197" t="s">
        <v>188</v>
      </c>
      <c r="AT398" s="197" t="s">
        <v>147</v>
      </c>
      <c r="AU398" s="197" t="s">
        <v>87</v>
      </c>
      <c r="AY398" s="17" t="s">
        <v>146</v>
      </c>
      <c r="BE398" s="198">
        <f>IF(N398="základní",J398,0)</f>
        <v>0</v>
      </c>
      <c r="BF398" s="198">
        <f>IF(N398="snížená",J398,0)</f>
        <v>0</v>
      </c>
      <c r="BG398" s="198">
        <f>IF(N398="zákl. přenesená",J398,0)</f>
        <v>0</v>
      </c>
      <c r="BH398" s="198">
        <f>IF(N398="sníž. přenesená",J398,0)</f>
        <v>0</v>
      </c>
      <c r="BI398" s="198">
        <f>IF(N398="nulová",J398,0)</f>
        <v>0</v>
      </c>
      <c r="BJ398" s="17" t="s">
        <v>85</v>
      </c>
      <c r="BK398" s="198">
        <f>ROUND(I398*H398,2)</f>
        <v>0</v>
      </c>
      <c r="BL398" s="17" t="s">
        <v>188</v>
      </c>
      <c r="BM398" s="197" t="s">
        <v>1295</v>
      </c>
    </row>
    <row r="399" spans="1:65" s="2" customFormat="1" ht="21.75" customHeight="1">
      <c r="A399" s="34"/>
      <c r="B399" s="35"/>
      <c r="C399" s="185" t="s">
        <v>1296</v>
      </c>
      <c r="D399" s="185" t="s">
        <v>147</v>
      </c>
      <c r="E399" s="186" t="s">
        <v>1297</v>
      </c>
      <c r="F399" s="187" t="s">
        <v>1298</v>
      </c>
      <c r="G399" s="188" t="s">
        <v>181</v>
      </c>
      <c r="H399" s="189">
        <v>370.3</v>
      </c>
      <c r="I399" s="190"/>
      <c r="J399" s="191">
        <f>ROUND(I399*H399,2)</f>
        <v>0</v>
      </c>
      <c r="K399" s="192"/>
      <c r="L399" s="39"/>
      <c r="M399" s="193" t="s">
        <v>1</v>
      </c>
      <c r="N399" s="194" t="s">
        <v>42</v>
      </c>
      <c r="O399" s="71"/>
      <c r="P399" s="195">
        <f>O399*H399</f>
        <v>0</v>
      </c>
      <c r="Q399" s="195">
        <v>3.0000000000000001E-5</v>
      </c>
      <c r="R399" s="195">
        <f>Q399*H399</f>
        <v>1.1109000000000001E-2</v>
      </c>
      <c r="S399" s="195">
        <v>0</v>
      </c>
      <c r="T399" s="196">
        <f>S399*H399</f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197" t="s">
        <v>188</v>
      </c>
      <c r="AT399" s="197" t="s">
        <v>147</v>
      </c>
      <c r="AU399" s="197" t="s">
        <v>87</v>
      </c>
      <c r="AY399" s="17" t="s">
        <v>146</v>
      </c>
      <c r="BE399" s="198">
        <f>IF(N399="základní",J399,0)</f>
        <v>0</v>
      </c>
      <c r="BF399" s="198">
        <f>IF(N399="snížená",J399,0)</f>
        <v>0</v>
      </c>
      <c r="BG399" s="198">
        <f>IF(N399="zákl. přenesená",J399,0)</f>
        <v>0</v>
      </c>
      <c r="BH399" s="198">
        <f>IF(N399="sníž. přenesená",J399,0)</f>
        <v>0</v>
      </c>
      <c r="BI399" s="198">
        <f>IF(N399="nulová",J399,0)</f>
        <v>0</v>
      </c>
      <c r="BJ399" s="17" t="s">
        <v>85</v>
      </c>
      <c r="BK399" s="198">
        <f>ROUND(I399*H399,2)</f>
        <v>0</v>
      </c>
      <c r="BL399" s="17" t="s">
        <v>188</v>
      </c>
      <c r="BM399" s="197" t="s">
        <v>1299</v>
      </c>
    </row>
    <row r="400" spans="1:65" s="2" customFormat="1" ht="21.75" customHeight="1">
      <c r="A400" s="34"/>
      <c r="B400" s="35"/>
      <c r="C400" s="185" t="s">
        <v>1300</v>
      </c>
      <c r="D400" s="185" t="s">
        <v>147</v>
      </c>
      <c r="E400" s="186" t="s">
        <v>1301</v>
      </c>
      <c r="F400" s="187" t="s">
        <v>1302</v>
      </c>
      <c r="G400" s="188" t="s">
        <v>181</v>
      </c>
      <c r="H400" s="189">
        <v>370.3</v>
      </c>
      <c r="I400" s="190"/>
      <c r="J400" s="191">
        <f>ROUND(I400*H400,2)</f>
        <v>0</v>
      </c>
      <c r="K400" s="192"/>
      <c r="L400" s="39"/>
      <c r="M400" s="193" t="s">
        <v>1</v>
      </c>
      <c r="N400" s="194" t="s">
        <v>42</v>
      </c>
      <c r="O400" s="71"/>
      <c r="P400" s="195">
        <f>O400*H400</f>
        <v>0</v>
      </c>
      <c r="Q400" s="195">
        <v>0</v>
      </c>
      <c r="R400" s="195">
        <f>Q400*H400</f>
        <v>0</v>
      </c>
      <c r="S400" s="195">
        <v>0</v>
      </c>
      <c r="T400" s="196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97" t="s">
        <v>188</v>
      </c>
      <c r="AT400" s="197" t="s">
        <v>147</v>
      </c>
      <c r="AU400" s="197" t="s">
        <v>87</v>
      </c>
      <c r="AY400" s="17" t="s">
        <v>146</v>
      </c>
      <c r="BE400" s="198">
        <f>IF(N400="základní",J400,0)</f>
        <v>0</v>
      </c>
      <c r="BF400" s="198">
        <f>IF(N400="snížená",J400,0)</f>
        <v>0</v>
      </c>
      <c r="BG400" s="198">
        <f>IF(N400="zákl. přenesená",J400,0)</f>
        <v>0</v>
      </c>
      <c r="BH400" s="198">
        <f>IF(N400="sníž. přenesená",J400,0)</f>
        <v>0</v>
      </c>
      <c r="BI400" s="198">
        <f>IF(N400="nulová",J400,0)</f>
        <v>0</v>
      </c>
      <c r="BJ400" s="17" t="s">
        <v>85</v>
      </c>
      <c r="BK400" s="198">
        <f>ROUND(I400*H400,2)</f>
        <v>0</v>
      </c>
      <c r="BL400" s="17" t="s">
        <v>188</v>
      </c>
      <c r="BM400" s="197" t="s">
        <v>1303</v>
      </c>
    </row>
    <row r="401" spans="1:65" s="2" customFormat="1" ht="21.75" customHeight="1">
      <c r="A401" s="34"/>
      <c r="B401" s="35"/>
      <c r="C401" s="185" t="s">
        <v>1304</v>
      </c>
      <c r="D401" s="185" t="s">
        <v>147</v>
      </c>
      <c r="E401" s="186" t="s">
        <v>1305</v>
      </c>
      <c r="F401" s="187" t="s">
        <v>1306</v>
      </c>
      <c r="G401" s="188" t="s">
        <v>181</v>
      </c>
      <c r="H401" s="189">
        <v>10</v>
      </c>
      <c r="I401" s="190"/>
      <c r="J401" s="191">
        <f>ROUND(I401*H401,2)</f>
        <v>0</v>
      </c>
      <c r="K401" s="192"/>
      <c r="L401" s="39"/>
      <c r="M401" s="193" t="s">
        <v>1</v>
      </c>
      <c r="N401" s="194" t="s">
        <v>42</v>
      </c>
      <c r="O401" s="71"/>
      <c r="P401" s="195">
        <f>O401*H401</f>
        <v>0</v>
      </c>
      <c r="Q401" s="195">
        <v>5.0000000000000001E-4</v>
      </c>
      <c r="R401" s="195">
        <f>Q401*H401</f>
        <v>5.0000000000000001E-3</v>
      </c>
      <c r="S401" s="195">
        <v>0</v>
      </c>
      <c r="T401" s="196">
        <f>S401*H401</f>
        <v>0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197" t="s">
        <v>188</v>
      </c>
      <c r="AT401" s="197" t="s">
        <v>147</v>
      </c>
      <c r="AU401" s="197" t="s">
        <v>87</v>
      </c>
      <c r="AY401" s="17" t="s">
        <v>146</v>
      </c>
      <c r="BE401" s="198">
        <f>IF(N401="základní",J401,0)</f>
        <v>0</v>
      </c>
      <c r="BF401" s="198">
        <f>IF(N401="snížená",J401,0)</f>
        <v>0</v>
      </c>
      <c r="BG401" s="198">
        <f>IF(N401="zákl. přenesená",J401,0)</f>
        <v>0</v>
      </c>
      <c r="BH401" s="198">
        <f>IF(N401="sníž. přenesená",J401,0)</f>
        <v>0</v>
      </c>
      <c r="BI401" s="198">
        <f>IF(N401="nulová",J401,0)</f>
        <v>0</v>
      </c>
      <c r="BJ401" s="17" t="s">
        <v>85</v>
      </c>
      <c r="BK401" s="198">
        <f>ROUND(I401*H401,2)</f>
        <v>0</v>
      </c>
      <c r="BL401" s="17" t="s">
        <v>188</v>
      </c>
      <c r="BM401" s="197" t="s">
        <v>1307</v>
      </c>
    </row>
    <row r="402" spans="1:65" s="12" customFormat="1" ht="22.9" customHeight="1">
      <c r="B402" s="171"/>
      <c r="C402" s="172"/>
      <c r="D402" s="173" t="s">
        <v>76</v>
      </c>
      <c r="E402" s="204" t="s">
        <v>1308</v>
      </c>
      <c r="F402" s="204" t="s">
        <v>1309</v>
      </c>
      <c r="G402" s="172"/>
      <c r="H402" s="172"/>
      <c r="I402" s="175"/>
      <c r="J402" s="205">
        <f>BK402</f>
        <v>0</v>
      </c>
      <c r="K402" s="172"/>
      <c r="L402" s="177"/>
      <c r="M402" s="178"/>
      <c r="N402" s="179"/>
      <c r="O402" s="179"/>
      <c r="P402" s="180">
        <f>SUM(P403:P408)</f>
        <v>0</v>
      </c>
      <c r="Q402" s="179"/>
      <c r="R402" s="180">
        <f>SUM(R403:R408)</f>
        <v>6.9939999999999988E-2</v>
      </c>
      <c r="S402" s="179"/>
      <c r="T402" s="181">
        <f>SUM(T403:T408)</f>
        <v>0</v>
      </c>
      <c r="AR402" s="182" t="s">
        <v>87</v>
      </c>
      <c r="AT402" s="183" t="s">
        <v>76</v>
      </c>
      <c r="AU402" s="183" t="s">
        <v>85</v>
      </c>
      <c r="AY402" s="182" t="s">
        <v>146</v>
      </c>
      <c r="BK402" s="184">
        <f>SUM(BK403:BK408)</f>
        <v>0</v>
      </c>
    </row>
    <row r="403" spans="1:65" s="2" customFormat="1" ht="21.75" customHeight="1">
      <c r="A403" s="34"/>
      <c r="B403" s="35"/>
      <c r="C403" s="185" t="s">
        <v>1310</v>
      </c>
      <c r="D403" s="185" t="s">
        <v>147</v>
      </c>
      <c r="E403" s="186" t="s">
        <v>1311</v>
      </c>
      <c r="F403" s="187" t="s">
        <v>1312</v>
      </c>
      <c r="G403" s="188" t="s">
        <v>181</v>
      </c>
      <c r="H403" s="189">
        <v>53.8</v>
      </c>
      <c r="I403" s="190"/>
      <c r="J403" s="191">
        <f>ROUND(I403*H403,2)</f>
        <v>0</v>
      </c>
      <c r="K403" s="192"/>
      <c r="L403" s="39"/>
      <c r="M403" s="193" t="s">
        <v>1</v>
      </c>
      <c r="N403" s="194" t="s">
        <v>42</v>
      </c>
      <c r="O403" s="71"/>
      <c r="P403" s="195">
        <f>O403*H403</f>
        <v>0</v>
      </c>
      <c r="Q403" s="195">
        <v>0</v>
      </c>
      <c r="R403" s="195">
        <f>Q403*H403</f>
        <v>0</v>
      </c>
      <c r="S403" s="195">
        <v>0</v>
      </c>
      <c r="T403" s="196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197" t="s">
        <v>188</v>
      </c>
      <c r="AT403" s="197" t="s">
        <v>147</v>
      </c>
      <c r="AU403" s="197" t="s">
        <v>87</v>
      </c>
      <c r="AY403" s="17" t="s">
        <v>146</v>
      </c>
      <c r="BE403" s="198">
        <f>IF(N403="základní",J403,0)</f>
        <v>0</v>
      </c>
      <c r="BF403" s="198">
        <f>IF(N403="snížená",J403,0)</f>
        <v>0</v>
      </c>
      <c r="BG403" s="198">
        <f>IF(N403="zákl. přenesená",J403,0)</f>
        <v>0</v>
      </c>
      <c r="BH403" s="198">
        <f>IF(N403="sníž. přenesená",J403,0)</f>
        <v>0</v>
      </c>
      <c r="BI403" s="198">
        <f>IF(N403="nulová",J403,0)</f>
        <v>0</v>
      </c>
      <c r="BJ403" s="17" t="s">
        <v>85</v>
      </c>
      <c r="BK403" s="198">
        <f>ROUND(I403*H403,2)</f>
        <v>0</v>
      </c>
      <c r="BL403" s="17" t="s">
        <v>188</v>
      </c>
      <c r="BM403" s="197" t="s">
        <v>1313</v>
      </c>
    </row>
    <row r="404" spans="1:65" s="13" customFormat="1">
      <c r="B404" s="206"/>
      <c r="C404" s="207"/>
      <c r="D404" s="199" t="s">
        <v>176</v>
      </c>
      <c r="E404" s="208" t="s">
        <v>1</v>
      </c>
      <c r="F404" s="209" t="s">
        <v>1314</v>
      </c>
      <c r="G404" s="207"/>
      <c r="H404" s="210">
        <v>43.4</v>
      </c>
      <c r="I404" s="211"/>
      <c r="J404" s="207"/>
      <c r="K404" s="207"/>
      <c r="L404" s="212"/>
      <c r="M404" s="213"/>
      <c r="N404" s="214"/>
      <c r="O404" s="214"/>
      <c r="P404" s="214"/>
      <c r="Q404" s="214"/>
      <c r="R404" s="214"/>
      <c r="S404" s="214"/>
      <c r="T404" s="215"/>
      <c r="AT404" s="216" t="s">
        <v>176</v>
      </c>
      <c r="AU404" s="216" t="s">
        <v>87</v>
      </c>
      <c r="AV404" s="13" t="s">
        <v>87</v>
      </c>
      <c r="AW404" s="13" t="s">
        <v>34</v>
      </c>
      <c r="AX404" s="13" t="s">
        <v>77</v>
      </c>
      <c r="AY404" s="216" t="s">
        <v>146</v>
      </c>
    </row>
    <row r="405" spans="1:65" s="13" customFormat="1">
      <c r="B405" s="206"/>
      <c r="C405" s="207"/>
      <c r="D405" s="199" t="s">
        <v>176</v>
      </c>
      <c r="E405" s="208" t="s">
        <v>1</v>
      </c>
      <c r="F405" s="209" t="s">
        <v>1315</v>
      </c>
      <c r="G405" s="207"/>
      <c r="H405" s="210">
        <v>10.4</v>
      </c>
      <c r="I405" s="211"/>
      <c r="J405" s="207"/>
      <c r="K405" s="207"/>
      <c r="L405" s="212"/>
      <c r="M405" s="213"/>
      <c r="N405" s="214"/>
      <c r="O405" s="214"/>
      <c r="P405" s="214"/>
      <c r="Q405" s="214"/>
      <c r="R405" s="214"/>
      <c r="S405" s="214"/>
      <c r="T405" s="215"/>
      <c r="AT405" s="216" t="s">
        <v>176</v>
      </c>
      <c r="AU405" s="216" t="s">
        <v>87</v>
      </c>
      <c r="AV405" s="13" t="s">
        <v>87</v>
      </c>
      <c r="AW405" s="13" t="s">
        <v>34</v>
      </c>
      <c r="AX405" s="13" t="s">
        <v>77</v>
      </c>
      <c r="AY405" s="216" t="s">
        <v>146</v>
      </c>
    </row>
    <row r="406" spans="1:65" s="14" customFormat="1">
      <c r="B406" s="228"/>
      <c r="C406" s="229"/>
      <c r="D406" s="199" t="s">
        <v>176</v>
      </c>
      <c r="E406" s="230" t="s">
        <v>1</v>
      </c>
      <c r="F406" s="231" t="s">
        <v>254</v>
      </c>
      <c r="G406" s="229"/>
      <c r="H406" s="232">
        <v>53.8</v>
      </c>
      <c r="I406" s="233"/>
      <c r="J406" s="229"/>
      <c r="K406" s="229"/>
      <c r="L406" s="234"/>
      <c r="M406" s="235"/>
      <c r="N406" s="236"/>
      <c r="O406" s="236"/>
      <c r="P406" s="236"/>
      <c r="Q406" s="236"/>
      <c r="R406" s="236"/>
      <c r="S406" s="236"/>
      <c r="T406" s="237"/>
      <c r="AT406" s="238" t="s">
        <v>176</v>
      </c>
      <c r="AU406" s="238" t="s">
        <v>87</v>
      </c>
      <c r="AV406" s="14" t="s">
        <v>145</v>
      </c>
      <c r="AW406" s="14" t="s">
        <v>34</v>
      </c>
      <c r="AX406" s="14" t="s">
        <v>85</v>
      </c>
      <c r="AY406" s="238" t="s">
        <v>146</v>
      </c>
    </row>
    <row r="407" spans="1:65" s="2" customFormat="1" ht="16.5" customHeight="1">
      <c r="A407" s="34"/>
      <c r="B407" s="35"/>
      <c r="C407" s="217" t="s">
        <v>1316</v>
      </c>
      <c r="D407" s="217" t="s">
        <v>235</v>
      </c>
      <c r="E407" s="218" t="s">
        <v>1317</v>
      </c>
      <c r="F407" s="219" t="s">
        <v>1318</v>
      </c>
      <c r="G407" s="220" t="s">
        <v>181</v>
      </c>
      <c r="H407" s="221">
        <v>53.8</v>
      </c>
      <c r="I407" s="222"/>
      <c r="J407" s="223">
        <f>ROUND(I407*H407,2)</f>
        <v>0</v>
      </c>
      <c r="K407" s="224"/>
      <c r="L407" s="225"/>
      <c r="M407" s="226" t="s">
        <v>1</v>
      </c>
      <c r="N407" s="227" t="s">
        <v>42</v>
      </c>
      <c r="O407" s="71"/>
      <c r="P407" s="195">
        <f>O407*H407</f>
        <v>0</v>
      </c>
      <c r="Q407" s="195">
        <v>1.2999999999999999E-3</v>
      </c>
      <c r="R407" s="195">
        <f>Q407*H407</f>
        <v>6.9939999999999988E-2</v>
      </c>
      <c r="S407" s="195">
        <v>0</v>
      </c>
      <c r="T407" s="196">
        <f>S407*H407</f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197" t="s">
        <v>238</v>
      </c>
      <c r="AT407" s="197" t="s">
        <v>235</v>
      </c>
      <c r="AU407" s="197" t="s">
        <v>87</v>
      </c>
      <c r="AY407" s="17" t="s">
        <v>146</v>
      </c>
      <c r="BE407" s="198">
        <f>IF(N407="základní",J407,0)</f>
        <v>0</v>
      </c>
      <c r="BF407" s="198">
        <f>IF(N407="snížená",J407,0)</f>
        <v>0</v>
      </c>
      <c r="BG407" s="198">
        <f>IF(N407="zákl. přenesená",J407,0)</f>
        <v>0</v>
      </c>
      <c r="BH407" s="198">
        <f>IF(N407="sníž. přenesená",J407,0)</f>
        <v>0</v>
      </c>
      <c r="BI407" s="198">
        <f>IF(N407="nulová",J407,0)</f>
        <v>0</v>
      </c>
      <c r="BJ407" s="17" t="s">
        <v>85</v>
      </c>
      <c r="BK407" s="198">
        <f>ROUND(I407*H407,2)</f>
        <v>0</v>
      </c>
      <c r="BL407" s="17" t="s">
        <v>188</v>
      </c>
      <c r="BM407" s="197" t="s">
        <v>1319</v>
      </c>
    </row>
    <row r="408" spans="1:65" s="2" customFormat="1" ht="21.75" customHeight="1">
      <c r="A408" s="34"/>
      <c r="B408" s="35"/>
      <c r="C408" s="185" t="s">
        <v>1320</v>
      </c>
      <c r="D408" s="185" t="s">
        <v>147</v>
      </c>
      <c r="E408" s="186" t="s">
        <v>1321</v>
      </c>
      <c r="F408" s="187" t="s">
        <v>1322</v>
      </c>
      <c r="G408" s="188" t="s">
        <v>324</v>
      </c>
      <c r="H408" s="250"/>
      <c r="I408" s="190"/>
      <c r="J408" s="191">
        <f>ROUND(I408*H408,2)</f>
        <v>0</v>
      </c>
      <c r="K408" s="192"/>
      <c r="L408" s="39"/>
      <c r="M408" s="193" t="s">
        <v>1</v>
      </c>
      <c r="N408" s="194" t="s">
        <v>42</v>
      </c>
      <c r="O408" s="71"/>
      <c r="P408" s="195">
        <f>O408*H408</f>
        <v>0</v>
      </c>
      <c r="Q408" s="195">
        <v>0</v>
      </c>
      <c r="R408" s="195">
        <f>Q408*H408</f>
        <v>0</v>
      </c>
      <c r="S408" s="195">
        <v>0</v>
      </c>
      <c r="T408" s="196">
        <f>S408*H408</f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197" t="s">
        <v>188</v>
      </c>
      <c r="AT408" s="197" t="s">
        <v>147</v>
      </c>
      <c r="AU408" s="197" t="s">
        <v>87</v>
      </c>
      <c r="AY408" s="17" t="s">
        <v>146</v>
      </c>
      <c r="BE408" s="198">
        <f>IF(N408="základní",J408,0)</f>
        <v>0</v>
      </c>
      <c r="BF408" s="198">
        <f>IF(N408="snížená",J408,0)</f>
        <v>0</v>
      </c>
      <c r="BG408" s="198">
        <f>IF(N408="zákl. přenesená",J408,0)</f>
        <v>0</v>
      </c>
      <c r="BH408" s="198">
        <f>IF(N408="sníž. přenesená",J408,0)</f>
        <v>0</v>
      </c>
      <c r="BI408" s="198">
        <f>IF(N408="nulová",J408,0)</f>
        <v>0</v>
      </c>
      <c r="BJ408" s="17" t="s">
        <v>85</v>
      </c>
      <c r="BK408" s="198">
        <f>ROUND(I408*H408,2)</f>
        <v>0</v>
      </c>
      <c r="BL408" s="17" t="s">
        <v>188</v>
      </c>
      <c r="BM408" s="197" t="s">
        <v>1323</v>
      </c>
    </row>
    <row r="409" spans="1:65" s="12" customFormat="1" ht="25.9" customHeight="1">
      <c r="B409" s="171"/>
      <c r="C409" s="172"/>
      <c r="D409" s="173" t="s">
        <v>76</v>
      </c>
      <c r="E409" s="174" t="s">
        <v>1324</v>
      </c>
      <c r="F409" s="174" t="s">
        <v>1325</v>
      </c>
      <c r="G409" s="172"/>
      <c r="H409" s="172"/>
      <c r="I409" s="175"/>
      <c r="J409" s="176">
        <f>BK409</f>
        <v>0</v>
      </c>
      <c r="K409" s="172"/>
      <c r="L409" s="177"/>
      <c r="M409" s="178"/>
      <c r="N409" s="179"/>
      <c r="O409" s="179"/>
      <c r="P409" s="180">
        <f>SUM(P410:P414)</f>
        <v>0</v>
      </c>
      <c r="Q409" s="179"/>
      <c r="R409" s="180">
        <f>SUM(R410:R414)</f>
        <v>0</v>
      </c>
      <c r="S409" s="179"/>
      <c r="T409" s="181">
        <f>SUM(T410:T414)</f>
        <v>0</v>
      </c>
      <c r="AR409" s="182" t="s">
        <v>85</v>
      </c>
      <c r="AT409" s="183" t="s">
        <v>76</v>
      </c>
      <c r="AU409" s="183" t="s">
        <v>77</v>
      </c>
      <c r="AY409" s="182" t="s">
        <v>146</v>
      </c>
      <c r="BK409" s="184">
        <f>SUM(BK410:BK414)</f>
        <v>0</v>
      </c>
    </row>
    <row r="410" spans="1:65" s="2" customFormat="1" ht="21.75" customHeight="1">
      <c r="A410" s="34"/>
      <c r="B410" s="35"/>
      <c r="C410" s="185" t="s">
        <v>1326</v>
      </c>
      <c r="D410" s="185" t="s">
        <v>147</v>
      </c>
      <c r="E410" s="186" t="s">
        <v>1327</v>
      </c>
      <c r="F410" s="187" t="s">
        <v>1328</v>
      </c>
      <c r="G410" s="188" t="s">
        <v>159</v>
      </c>
      <c r="H410" s="189">
        <v>2</v>
      </c>
      <c r="I410" s="190"/>
      <c r="J410" s="191">
        <f>ROUND(I410*H410,2)</f>
        <v>0</v>
      </c>
      <c r="K410" s="192"/>
      <c r="L410" s="39"/>
      <c r="M410" s="193" t="s">
        <v>1</v>
      </c>
      <c r="N410" s="194" t="s">
        <v>42</v>
      </c>
      <c r="O410" s="71"/>
      <c r="P410" s="195">
        <f>O410*H410</f>
        <v>0</v>
      </c>
      <c r="Q410" s="195">
        <v>0</v>
      </c>
      <c r="R410" s="195">
        <f>Q410*H410</f>
        <v>0</v>
      </c>
      <c r="S410" s="195">
        <v>0</v>
      </c>
      <c r="T410" s="196">
        <f>S410*H410</f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197" t="s">
        <v>145</v>
      </c>
      <c r="AT410" s="197" t="s">
        <v>147</v>
      </c>
      <c r="AU410" s="197" t="s">
        <v>85</v>
      </c>
      <c r="AY410" s="17" t="s">
        <v>146</v>
      </c>
      <c r="BE410" s="198">
        <f>IF(N410="základní",J410,0)</f>
        <v>0</v>
      </c>
      <c r="BF410" s="198">
        <f>IF(N410="snížená",J410,0)</f>
        <v>0</v>
      </c>
      <c r="BG410" s="198">
        <f>IF(N410="zákl. přenesená",J410,0)</f>
        <v>0</v>
      </c>
      <c r="BH410" s="198">
        <f>IF(N410="sníž. přenesená",J410,0)</f>
        <v>0</v>
      </c>
      <c r="BI410" s="198">
        <f>IF(N410="nulová",J410,0)</f>
        <v>0</v>
      </c>
      <c r="BJ410" s="17" t="s">
        <v>85</v>
      </c>
      <c r="BK410" s="198">
        <f>ROUND(I410*H410,2)</f>
        <v>0</v>
      </c>
      <c r="BL410" s="17" t="s">
        <v>145</v>
      </c>
      <c r="BM410" s="197" t="s">
        <v>1329</v>
      </c>
    </row>
    <row r="411" spans="1:65" s="2" customFormat="1" ht="117">
      <c r="A411" s="34"/>
      <c r="B411" s="35"/>
      <c r="C411" s="36"/>
      <c r="D411" s="199" t="s">
        <v>151</v>
      </c>
      <c r="E411" s="36"/>
      <c r="F411" s="200" t="s">
        <v>1330</v>
      </c>
      <c r="G411" s="36"/>
      <c r="H411" s="36"/>
      <c r="I411" s="201"/>
      <c r="J411" s="36"/>
      <c r="K411" s="36"/>
      <c r="L411" s="39"/>
      <c r="M411" s="202"/>
      <c r="N411" s="203"/>
      <c r="O411" s="71"/>
      <c r="P411" s="71"/>
      <c r="Q411" s="71"/>
      <c r="R411" s="71"/>
      <c r="S411" s="71"/>
      <c r="T411" s="72"/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T411" s="17" t="s">
        <v>151</v>
      </c>
      <c r="AU411" s="17" t="s">
        <v>85</v>
      </c>
    </row>
    <row r="412" spans="1:65" s="2" customFormat="1" ht="33" customHeight="1">
      <c r="A412" s="34"/>
      <c r="B412" s="35"/>
      <c r="C412" s="185" t="s">
        <v>1331</v>
      </c>
      <c r="D412" s="185" t="s">
        <v>147</v>
      </c>
      <c r="E412" s="186" t="s">
        <v>1332</v>
      </c>
      <c r="F412" s="187" t="s">
        <v>1333</v>
      </c>
      <c r="G412" s="188" t="s">
        <v>159</v>
      </c>
      <c r="H412" s="189">
        <v>2</v>
      </c>
      <c r="I412" s="190"/>
      <c r="J412" s="191">
        <f>ROUND(I412*H412,2)</f>
        <v>0</v>
      </c>
      <c r="K412" s="192"/>
      <c r="L412" s="39"/>
      <c r="M412" s="193" t="s">
        <v>1</v>
      </c>
      <c r="N412" s="194" t="s">
        <v>42</v>
      </c>
      <c r="O412" s="71"/>
      <c r="P412" s="195">
        <f>O412*H412</f>
        <v>0</v>
      </c>
      <c r="Q412" s="195">
        <v>0</v>
      </c>
      <c r="R412" s="195">
        <f>Q412*H412</f>
        <v>0</v>
      </c>
      <c r="S412" s="195">
        <v>0</v>
      </c>
      <c r="T412" s="196">
        <f>S412*H412</f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97" t="s">
        <v>145</v>
      </c>
      <c r="AT412" s="197" t="s">
        <v>147</v>
      </c>
      <c r="AU412" s="197" t="s">
        <v>85</v>
      </c>
      <c r="AY412" s="17" t="s">
        <v>146</v>
      </c>
      <c r="BE412" s="198">
        <f>IF(N412="základní",J412,0)</f>
        <v>0</v>
      </c>
      <c r="BF412" s="198">
        <f>IF(N412="snížená",J412,0)</f>
        <v>0</v>
      </c>
      <c r="BG412" s="198">
        <f>IF(N412="zákl. přenesená",J412,0)</f>
        <v>0</v>
      </c>
      <c r="BH412" s="198">
        <f>IF(N412="sníž. přenesená",J412,0)</f>
        <v>0</v>
      </c>
      <c r="BI412" s="198">
        <f>IF(N412="nulová",J412,0)</f>
        <v>0</v>
      </c>
      <c r="BJ412" s="17" t="s">
        <v>85</v>
      </c>
      <c r="BK412" s="198">
        <f>ROUND(I412*H412,2)</f>
        <v>0</v>
      </c>
      <c r="BL412" s="17" t="s">
        <v>145</v>
      </c>
      <c r="BM412" s="197" t="s">
        <v>1334</v>
      </c>
    </row>
    <row r="413" spans="1:65" s="2" customFormat="1" ht="117">
      <c r="A413" s="34"/>
      <c r="B413" s="35"/>
      <c r="C413" s="36"/>
      <c r="D413" s="199" t="s">
        <v>151</v>
      </c>
      <c r="E413" s="36"/>
      <c r="F413" s="200" t="s">
        <v>1335</v>
      </c>
      <c r="G413" s="36"/>
      <c r="H413" s="36"/>
      <c r="I413" s="201"/>
      <c r="J413" s="36"/>
      <c r="K413" s="36"/>
      <c r="L413" s="39"/>
      <c r="M413" s="202"/>
      <c r="N413" s="203"/>
      <c r="O413" s="71"/>
      <c r="P413" s="71"/>
      <c r="Q413" s="71"/>
      <c r="R413" s="71"/>
      <c r="S413" s="71"/>
      <c r="T413" s="72"/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T413" s="17" t="s">
        <v>151</v>
      </c>
      <c r="AU413" s="17" t="s">
        <v>85</v>
      </c>
    </row>
    <row r="414" spans="1:65" s="2" customFormat="1" ht="21.75" customHeight="1">
      <c r="A414" s="34"/>
      <c r="B414" s="35"/>
      <c r="C414" s="185" t="s">
        <v>1336</v>
      </c>
      <c r="D414" s="185" t="s">
        <v>147</v>
      </c>
      <c r="E414" s="186" t="s">
        <v>1337</v>
      </c>
      <c r="F414" s="187" t="s">
        <v>1338</v>
      </c>
      <c r="G414" s="188" t="s">
        <v>165</v>
      </c>
      <c r="H414" s="189">
        <v>1</v>
      </c>
      <c r="I414" s="190"/>
      <c r="J414" s="191">
        <f>ROUND(I414*H414,2)</f>
        <v>0</v>
      </c>
      <c r="K414" s="192"/>
      <c r="L414" s="39"/>
      <c r="M414" s="193" t="s">
        <v>1</v>
      </c>
      <c r="N414" s="194" t="s">
        <v>42</v>
      </c>
      <c r="O414" s="71"/>
      <c r="P414" s="195">
        <f>O414*H414</f>
        <v>0</v>
      </c>
      <c r="Q414" s="195">
        <v>0</v>
      </c>
      <c r="R414" s="195">
        <f>Q414*H414</f>
        <v>0</v>
      </c>
      <c r="S414" s="195">
        <v>0</v>
      </c>
      <c r="T414" s="196">
        <f>S414*H414</f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197" t="s">
        <v>145</v>
      </c>
      <c r="AT414" s="197" t="s">
        <v>147</v>
      </c>
      <c r="AU414" s="197" t="s">
        <v>85</v>
      </c>
      <c r="AY414" s="17" t="s">
        <v>146</v>
      </c>
      <c r="BE414" s="198">
        <f>IF(N414="základní",J414,0)</f>
        <v>0</v>
      </c>
      <c r="BF414" s="198">
        <f>IF(N414="snížená",J414,0)</f>
        <v>0</v>
      </c>
      <c r="BG414" s="198">
        <f>IF(N414="zákl. přenesená",J414,0)</f>
        <v>0</v>
      </c>
      <c r="BH414" s="198">
        <f>IF(N414="sníž. přenesená",J414,0)</f>
        <v>0</v>
      </c>
      <c r="BI414" s="198">
        <f>IF(N414="nulová",J414,0)</f>
        <v>0</v>
      </c>
      <c r="BJ414" s="17" t="s">
        <v>85</v>
      </c>
      <c r="BK414" s="198">
        <f>ROUND(I414*H414,2)</f>
        <v>0</v>
      </c>
      <c r="BL414" s="17" t="s">
        <v>145</v>
      </c>
      <c r="BM414" s="197" t="s">
        <v>1339</v>
      </c>
    </row>
    <row r="415" spans="1:65" s="12" customFormat="1" ht="25.9" customHeight="1">
      <c r="B415" s="171"/>
      <c r="C415" s="172"/>
      <c r="D415" s="173" t="s">
        <v>76</v>
      </c>
      <c r="E415" s="174" t="s">
        <v>809</v>
      </c>
      <c r="F415" s="174" t="s">
        <v>810</v>
      </c>
      <c r="G415" s="172"/>
      <c r="H415" s="172"/>
      <c r="I415" s="175"/>
      <c r="J415" s="176">
        <f>BK415</f>
        <v>0</v>
      </c>
      <c r="K415" s="172"/>
      <c r="L415" s="177"/>
      <c r="M415" s="178"/>
      <c r="N415" s="179"/>
      <c r="O415" s="179"/>
      <c r="P415" s="180">
        <f>SUM(P416:P424)</f>
        <v>0</v>
      </c>
      <c r="Q415" s="179"/>
      <c r="R415" s="180">
        <f>SUM(R416:R424)</f>
        <v>0</v>
      </c>
      <c r="S415" s="179"/>
      <c r="T415" s="181">
        <f>SUM(T416:T424)</f>
        <v>0</v>
      </c>
      <c r="AR415" s="182" t="s">
        <v>155</v>
      </c>
      <c r="AT415" s="183" t="s">
        <v>76</v>
      </c>
      <c r="AU415" s="183" t="s">
        <v>77</v>
      </c>
      <c r="AY415" s="182" t="s">
        <v>146</v>
      </c>
      <c r="BK415" s="184">
        <f>SUM(BK416:BK424)</f>
        <v>0</v>
      </c>
    </row>
    <row r="416" spans="1:65" s="2" customFormat="1" ht="33" customHeight="1">
      <c r="A416" s="34"/>
      <c r="B416" s="35"/>
      <c r="C416" s="185" t="s">
        <v>1340</v>
      </c>
      <c r="D416" s="185" t="s">
        <v>147</v>
      </c>
      <c r="E416" s="186" t="s">
        <v>1341</v>
      </c>
      <c r="F416" s="187" t="s">
        <v>1342</v>
      </c>
      <c r="G416" s="188" t="s">
        <v>165</v>
      </c>
      <c r="H416" s="189">
        <v>1</v>
      </c>
      <c r="I416" s="190"/>
      <c r="J416" s="191">
        <f>ROUND(I416*H416,2)</f>
        <v>0</v>
      </c>
      <c r="K416" s="192"/>
      <c r="L416" s="39"/>
      <c r="M416" s="193" t="s">
        <v>1</v>
      </c>
      <c r="N416" s="194" t="s">
        <v>42</v>
      </c>
      <c r="O416" s="71"/>
      <c r="P416" s="195">
        <f>O416*H416</f>
        <v>0</v>
      </c>
      <c r="Q416" s="195">
        <v>0</v>
      </c>
      <c r="R416" s="195">
        <f>Q416*H416</f>
        <v>0</v>
      </c>
      <c r="S416" s="195">
        <v>0</v>
      </c>
      <c r="T416" s="196">
        <f>S416*H416</f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197" t="s">
        <v>478</v>
      </c>
      <c r="AT416" s="197" t="s">
        <v>147</v>
      </c>
      <c r="AU416" s="197" t="s">
        <v>85</v>
      </c>
      <c r="AY416" s="17" t="s">
        <v>146</v>
      </c>
      <c r="BE416" s="198">
        <f>IF(N416="základní",J416,0)</f>
        <v>0</v>
      </c>
      <c r="BF416" s="198">
        <f>IF(N416="snížená",J416,0)</f>
        <v>0</v>
      </c>
      <c r="BG416" s="198">
        <f>IF(N416="zákl. přenesená",J416,0)</f>
        <v>0</v>
      </c>
      <c r="BH416" s="198">
        <f>IF(N416="sníž. přenesená",J416,0)</f>
        <v>0</v>
      </c>
      <c r="BI416" s="198">
        <f>IF(N416="nulová",J416,0)</f>
        <v>0</v>
      </c>
      <c r="BJ416" s="17" t="s">
        <v>85</v>
      </c>
      <c r="BK416" s="198">
        <f>ROUND(I416*H416,2)</f>
        <v>0</v>
      </c>
      <c r="BL416" s="17" t="s">
        <v>478</v>
      </c>
      <c r="BM416" s="197" t="s">
        <v>1343</v>
      </c>
    </row>
    <row r="417" spans="1:65" s="2" customFormat="1" ht="68.25">
      <c r="A417" s="34"/>
      <c r="B417" s="35"/>
      <c r="C417" s="36"/>
      <c r="D417" s="199" t="s">
        <v>151</v>
      </c>
      <c r="E417" s="36"/>
      <c r="F417" s="200" t="s">
        <v>1344</v>
      </c>
      <c r="G417" s="36"/>
      <c r="H417" s="36"/>
      <c r="I417" s="201"/>
      <c r="J417" s="36"/>
      <c r="K417" s="36"/>
      <c r="L417" s="39"/>
      <c r="M417" s="202"/>
      <c r="N417" s="203"/>
      <c r="O417" s="71"/>
      <c r="P417" s="71"/>
      <c r="Q417" s="71"/>
      <c r="R417" s="71"/>
      <c r="S417" s="71"/>
      <c r="T417" s="72"/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T417" s="17" t="s">
        <v>151</v>
      </c>
      <c r="AU417" s="17" t="s">
        <v>85</v>
      </c>
    </row>
    <row r="418" spans="1:65" s="2" customFormat="1" ht="16.5" customHeight="1">
      <c r="A418" s="34"/>
      <c r="B418" s="35"/>
      <c r="C418" s="185" t="s">
        <v>1345</v>
      </c>
      <c r="D418" s="185" t="s">
        <v>147</v>
      </c>
      <c r="E418" s="186" t="s">
        <v>1346</v>
      </c>
      <c r="F418" s="187" t="s">
        <v>1347</v>
      </c>
      <c r="G418" s="188" t="s">
        <v>159</v>
      </c>
      <c r="H418" s="189">
        <v>3</v>
      </c>
      <c r="I418" s="190"/>
      <c r="J418" s="191">
        <f>ROUND(I418*H418,2)</f>
        <v>0</v>
      </c>
      <c r="K418" s="192"/>
      <c r="L418" s="39"/>
      <c r="M418" s="193" t="s">
        <v>1</v>
      </c>
      <c r="N418" s="194" t="s">
        <v>42</v>
      </c>
      <c r="O418" s="71"/>
      <c r="P418" s="195">
        <f>O418*H418</f>
        <v>0</v>
      </c>
      <c r="Q418" s="195">
        <v>0</v>
      </c>
      <c r="R418" s="195">
        <f>Q418*H418</f>
        <v>0</v>
      </c>
      <c r="S418" s="195">
        <v>0</v>
      </c>
      <c r="T418" s="196">
        <f>S418*H418</f>
        <v>0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197" t="s">
        <v>478</v>
      </c>
      <c r="AT418" s="197" t="s">
        <v>147</v>
      </c>
      <c r="AU418" s="197" t="s">
        <v>85</v>
      </c>
      <c r="AY418" s="17" t="s">
        <v>146</v>
      </c>
      <c r="BE418" s="198">
        <f>IF(N418="základní",J418,0)</f>
        <v>0</v>
      </c>
      <c r="BF418" s="198">
        <f>IF(N418="snížená",J418,0)</f>
        <v>0</v>
      </c>
      <c r="BG418" s="198">
        <f>IF(N418="zákl. přenesená",J418,0)</f>
        <v>0</v>
      </c>
      <c r="BH418" s="198">
        <f>IF(N418="sníž. přenesená",J418,0)</f>
        <v>0</v>
      </c>
      <c r="BI418" s="198">
        <f>IF(N418="nulová",J418,0)</f>
        <v>0</v>
      </c>
      <c r="BJ418" s="17" t="s">
        <v>85</v>
      </c>
      <c r="BK418" s="198">
        <f>ROUND(I418*H418,2)</f>
        <v>0</v>
      </c>
      <c r="BL418" s="17" t="s">
        <v>478</v>
      </c>
      <c r="BM418" s="197" t="s">
        <v>1348</v>
      </c>
    </row>
    <row r="419" spans="1:65" s="2" customFormat="1" ht="29.25">
      <c r="A419" s="34"/>
      <c r="B419" s="35"/>
      <c r="C419" s="36"/>
      <c r="D419" s="199" t="s">
        <v>151</v>
      </c>
      <c r="E419" s="36"/>
      <c r="F419" s="200" t="s">
        <v>1349</v>
      </c>
      <c r="G419" s="36"/>
      <c r="H419" s="36"/>
      <c r="I419" s="201"/>
      <c r="J419" s="36"/>
      <c r="K419" s="36"/>
      <c r="L419" s="39"/>
      <c r="M419" s="202"/>
      <c r="N419" s="203"/>
      <c r="O419" s="71"/>
      <c r="P419" s="71"/>
      <c r="Q419" s="71"/>
      <c r="R419" s="71"/>
      <c r="S419" s="71"/>
      <c r="T419" s="72"/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T419" s="17" t="s">
        <v>151</v>
      </c>
      <c r="AU419" s="17" t="s">
        <v>85</v>
      </c>
    </row>
    <row r="420" spans="1:65" s="2" customFormat="1" ht="21.75" customHeight="1">
      <c r="A420" s="34"/>
      <c r="B420" s="35"/>
      <c r="C420" s="217" t="s">
        <v>1350</v>
      </c>
      <c r="D420" s="217" t="s">
        <v>235</v>
      </c>
      <c r="E420" s="218" t="s">
        <v>1351</v>
      </c>
      <c r="F420" s="219" t="s">
        <v>1352</v>
      </c>
      <c r="G420" s="220" t="s">
        <v>159</v>
      </c>
      <c r="H420" s="221">
        <v>3</v>
      </c>
      <c r="I420" s="222"/>
      <c r="J420" s="223">
        <f>ROUND(I420*H420,2)</f>
        <v>0</v>
      </c>
      <c r="K420" s="224"/>
      <c r="L420" s="225"/>
      <c r="M420" s="226" t="s">
        <v>1</v>
      </c>
      <c r="N420" s="227" t="s">
        <v>42</v>
      </c>
      <c r="O420" s="71"/>
      <c r="P420" s="195">
        <f>O420*H420</f>
        <v>0</v>
      </c>
      <c r="Q420" s="195">
        <v>0</v>
      </c>
      <c r="R420" s="195">
        <f>Q420*H420</f>
        <v>0</v>
      </c>
      <c r="S420" s="195">
        <v>0</v>
      </c>
      <c r="T420" s="196">
        <f>S420*H420</f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197" t="s">
        <v>1082</v>
      </c>
      <c r="AT420" s="197" t="s">
        <v>235</v>
      </c>
      <c r="AU420" s="197" t="s">
        <v>85</v>
      </c>
      <c r="AY420" s="17" t="s">
        <v>146</v>
      </c>
      <c r="BE420" s="198">
        <f>IF(N420="základní",J420,0)</f>
        <v>0</v>
      </c>
      <c r="BF420" s="198">
        <f>IF(N420="snížená",J420,0)</f>
        <v>0</v>
      </c>
      <c r="BG420" s="198">
        <f>IF(N420="zákl. přenesená",J420,0)</f>
        <v>0</v>
      </c>
      <c r="BH420" s="198">
        <f>IF(N420="sníž. přenesená",J420,0)</f>
        <v>0</v>
      </c>
      <c r="BI420" s="198">
        <f>IF(N420="nulová",J420,0)</f>
        <v>0</v>
      </c>
      <c r="BJ420" s="17" t="s">
        <v>85</v>
      </c>
      <c r="BK420" s="198">
        <f>ROUND(I420*H420,2)</f>
        <v>0</v>
      </c>
      <c r="BL420" s="17" t="s">
        <v>478</v>
      </c>
      <c r="BM420" s="197" t="s">
        <v>1353</v>
      </c>
    </row>
    <row r="421" spans="1:65" s="2" customFormat="1" ht="29.25">
      <c r="A421" s="34"/>
      <c r="B421" s="35"/>
      <c r="C421" s="36"/>
      <c r="D421" s="199" t="s">
        <v>151</v>
      </c>
      <c r="E421" s="36"/>
      <c r="F421" s="200" t="s">
        <v>1349</v>
      </c>
      <c r="G421" s="36"/>
      <c r="H421" s="36"/>
      <c r="I421" s="201"/>
      <c r="J421" s="36"/>
      <c r="K421" s="36"/>
      <c r="L421" s="39"/>
      <c r="M421" s="202"/>
      <c r="N421" s="203"/>
      <c r="O421" s="71"/>
      <c r="P421" s="71"/>
      <c r="Q421" s="71"/>
      <c r="R421" s="71"/>
      <c r="S421" s="71"/>
      <c r="T421" s="72"/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T421" s="17" t="s">
        <v>151</v>
      </c>
      <c r="AU421" s="17" t="s">
        <v>85</v>
      </c>
    </row>
    <row r="422" spans="1:65" s="2" customFormat="1" ht="21.75" customHeight="1">
      <c r="A422" s="34"/>
      <c r="B422" s="35"/>
      <c r="C422" s="185" t="s">
        <v>1354</v>
      </c>
      <c r="D422" s="185" t="s">
        <v>147</v>
      </c>
      <c r="E422" s="186" t="s">
        <v>1355</v>
      </c>
      <c r="F422" s="187" t="s">
        <v>1356</v>
      </c>
      <c r="G422" s="188" t="s">
        <v>159</v>
      </c>
      <c r="H422" s="189">
        <v>3</v>
      </c>
      <c r="I422" s="190"/>
      <c r="J422" s="191">
        <f>ROUND(I422*H422,2)</f>
        <v>0</v>
      </c>
      <c r="K422" s="192"/>
      <c r="L422" s="39"/>
      <c r="M422" s="193" t="s">
        <v>1</v>
      </c>
      <c r="N422" s="194" t="s">
        <v>42</v>
      </c>
      <c r="O422" s="71"/>
      <c r="P422" s="195">
        <f>O422*H422</f>
        <v>0</v>
      </c>
      <c r="Q422" s="195">
        <v>0</v>
      </c>
      <c r="R422" s="195">
        <f>Q422*H422</f>
        <v>0</v>
      </c>
      <c r="S422" s="195">
        <v>0</v>
      </c>
      <c r="T422" s="196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197" t="s">
        <v>478</v>
      </c>
      <c r="AT422" s="197" t="s">
        <v>147</v>
      </c>
      <c r="AU422" s="197" t="s">
        <v>85</v>
      </c>
      <c r="AY422" s="17" t="s">
        <v>146</v>
      </c>
      <c r="BE422" s="198">
        <f>IF(N422="základní",J422,0)</f>
        <v>0</v>
      </c>
      <c r="BF422" s="198">
        <f>IF(N422="snížená",J422,0)</f>
        <v>0</v>
      </c>
      <c r="BG422" s="198">
        <f>IF(N422="zákl. přenesená",J422,0)</f>
        <v>0</v>
      </c>
      <c r="BH422" s="198">
        <f>IF(N422="sníž. přenesená",J422,0)</f>
        <v>0</v>
      </c>
      <c r="BI422" s="198">
        <f>IF(N422="nulová",J422,0)</f>
        <v>0</v>
      </c>
      <c r="BJ422" s="17" t="s">
        <v>85</v>
      </c>
      <c r="BK422" s="198">
        <f>ROUND(I422*H422,2)</f>
        <v>0</v>
      </c>
      <c r="BL422" s="17" t="s">
        <v>478</v>
      </c>
      <c r="BM422" s="197" t="s">
        <v>1357</v>
      </c>
    </row>
    <row r="423" spans="1:65" s="2" customFormat="1" ht="44.25" customHeight="1">
      <c r="A423" s="34"/>
      <c r="B423" s="35"/>
      <c r="C423" s="185" t="s">
        <v>1358</v>
      </c>
      <c r="D423" s="185" t="s">
        <v>147</v>
      </c>
      <c r="E423" s="186" t="s">
        <v>824</v>
      </c>
      <c r="F423" s="187" t="s">
        <v>825</v>
      </c>
      <c r="G423" s="188" t="s">
        <v>249</v>
      </c>
      <c r="H423" s="189">
        <v>200</v>
      </c>
      <c r="I423" s="190"/>
      <c r="J423" s="191">
        <f>ROUND(I423*H423,2)</f>
        <v>0</v>
      </c>
      <c r="K423" s="192"/>
      <c r="L423" s="39"/>
      <c r="M423" s="193" t="s">
        <v>1</v>
      </c>
      <c r="N423" s="194" t="s">
        <v>42</v>
      </c>
      <c r="O423" s="71"/>
      <c r="P423" s="195">
        <f>O423*H423</f>
        <v>0</v>
      </c>
      <c r="Q423" s="195">
        <v>0</v>
      </c>
      <c r="R423" s="195">
        <f>Q423*H423</f>
        <v>0</v>
      </c>
      <c r="S423" s="195">
        <v>0</v>
      </c>
      <c r="T423" s="196">
        <f>S423*H423</f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197" t="s">
        <v>478</v>
      </c>
      <c r="AT423" s="197" t="s">
        <v>147</v>
      </c>
      <c r="AU423" s="197" t="s">
        <v>85</v>
      </c>
      <c r="AY423" s="17" t="s">
        <v>146</v>
      </c>
      <c r="BE423" s="198">
        <f>IF(N423="základní",J423,0)</f>
        <v>0</v>
      </c>
      <c r="BF423" s="198">
        <f>IF(N423="snížená",J423,0)</f>
        <v>0</v>
      </c>
      <c r="BG423" s="198">
        <f>IF(N423="zákl. přenesená",J423,0)</f>
        <v>0</v>
      </c>
      <c r="BH423" s="198">
        <f>IF(N423="sníž. přenesená",J423,0)</f>
        <v>0</v>
      </c>
      <c r="BI423" s="198">
        <f>IF(N423="nulová",J423,0)</f>
        <v>0</v>
      </c>
      <c r="BJ423" s="17" t="s">
        <v>85</v>
      </c>
      <c r="BK423" s="198">
        <f>ROUND(I423*H423,2)</f>
        <v>0</v>
      </c>
      <c r="BL423" s="17" t="s">
        <v>478</v>
      </c>
      <c r="BM423" s="197" t="s">
        <v>1359</v>
      </c>
    </row>
    <row r="424" spans="1:65" s="2" customFormat="1" ht="97.5">
      <c r="A424" s="34"/>
      <c r="B424" s="35"/>
      <c r="C424" s="36"/>
      <c r="D424" s="199" t="s">
        <v>151</v>
      </c>
      <c r="E424" s="36"/>
      <c r="F424" s="200" t="s">
        <v>827</v>
      </c>
      <c r="G424" s="36"/>
      <c r="H424" s="36"/>
      <c r="I424" s="201"/>
      <c r="J424" s="36"/>
      <c r="K424" s="36"/>
      <c r="L424" s="39"/>
      <c r="M424" s="256"/>
      <c r="N424" s="257"/>
      <c r="O424" s="253"/>
      <c r="P424" s="253"/>
      <c r="Q424" s="253"/>
      <c r="R424" s="253"/>
      <c r="S424" s="253"/>
      <c r="T424" s="258"/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T424" s="17" t="s">
        <v>151</v>
      </c>
      <c r="AU424" s="17" t="s">
        <v>85</v>
      </c>
    </row>
    <row r="425" spans="1:65" s="2" customFormat="1" ht="6.95" customHeight="1">
      <c r="A425" s="34"/>
      <c r="B425" s="54"/>
      <c r="C425" s="55"/>
      <c r="D425" s="55"/>
      <c r="E425" s="55"/>
      <c r="F425" s="55"/>
      <c r="G425" s="55"/>
      <c r="H425" s="55"/>
      <c r="I425" s="55"/>
      <c r="J425" s="55"/>
      <c r="K425" s="55"/>
      <c r="L425" s="39"/>
      <c r="M425" s="34"/>
      <c r="O425" s="34"/>
      <c r="P425" s="34"/>
      <c r="Q425" s="34"/>
      <c r="R425" s="34"/>
      <c r="S425" s="34"/>
      <c r="T425" s="34"/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</row>
  </sheetData>
  <sheetProtection algorithmName="SHA-512" hashValue="e9HV0cQNXfXu0zp+6TlFWS2IHBBhqR3oXY+nEuIsfS/J5GY93vGdyQxIwoZycLsUVuj1JzWpfFQOc/7fEsMP9Q==" saltValue="U7W4nH+BZdaW4nSx/+0t8g==" spinCount="100000" sheet="1" objects="1" scenarios="1" formatColumns="0" formatRows="0" autoFilter="0"/>
  <autoFilter ref="C134:K424"/>
  <mergeCells count="9">
    <mergeCell ref="E87:H87"/>
    <mergeCell ref="E125:H125"/>
    <mergeCell ref="E127:H12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7"/>
  <sheetViews>
    <sheetView showGridLines="0" workbookViewId="0">
      <selection activeCell="E24" sqref="E2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AT2" s="17" t="s">
        <v>96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87</v>
      </c>
    </row>
    <row r="4" spans="1:46" s="1" customFormat="1" ht="24.95" customHeight="1">
      <c r="B4" s="20"/>
      <c r="D4" s="110" t="s">
        <v>110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06" t="str">
        <f>'Rekapitulace zakázky'!K6</f>
        <v>Velim ON - oprava</v>
      </c>
      <c r="F7" s="307"/>
      <c r="G7" s="307"/>
      <c r="H7" s="307"/>
      <c r="L7" s="20"/>
    </row>
    <row r="8" spans="1:46" s="2" customFormat="1" ht="12" customHeight="1">
      <c r="A8" s="34"/>
      <c r="B8" s="39"/>
      <c r="C8" s="34"/>
      <c r="D8" s="112" t="s">
        <v>111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8" t="s">
        <v>1360</v>
      </c>
      <c r="F9" s="309"/>
      <c r="G9" s="309"/>
      <c r="H9" s="30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zakázky'!AN8</f>
        <v>22. 2. 2021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0" t="str">
        <f>'Rekapitulace zakázky'!E14</f>
        <v>Vyplň údaj</v>
      </c>
      <c r="F18" s="311"/>
      <c r="G18" s="311"/>
      <c r="H18" s="311"/>
      <c r="I18" s="112" t="s">
        <v>28</v>
      </c>
      <c r="J18" s="30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zakázky'!E17="","",'Rekapitulace zakázky'!E17)</f>
        <v xml:space="preserve"> </v>
      </c>
      <c r="F21" s="34"/>
      <c r="G21" s="34"/>
      <c r="H21" s="34"/>
      <c r="I21" s="112" t="s">
        <v>28</v>
      </c>
      <c r="J21" s="11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35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/>
      <c r="F24" s="34"/>
      <c r="G24" s="34"/>
      <c r="H24" s="34"/>
      <c r="I24" s="112" t="s">
        <v>28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12" t="s">
        <v>1</v>
      </c>
      <c r="F27" s="312"/>
      <c r="G27" s="312"/>
      <c r="H27" s="312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ROUND(J131,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ROUND((SUM(BE131:BE286)),  2)</f>
        <v>0</v>
      </c>
      <c r="G33" s="34"/>
      <c r="H33" s="34"/>
      <c r="I33" s="124">
        <v>0.21</v>
      </c>
      <c r="J33" s="123">
        <f>ROUND(((SUM(BE131:BE286))*I33),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ROUND((SUM(BF131:BF286)),  2)</f>
        <v>0</v>
      </c>
      <c r="G34" s="34"/>
      <c r="H34" s="34"/>
      <c r="I34" s="124">
        <v>0.15</v>
      </c>
      <c r="J34" s="123">
        <f>ROUND(((SUM(BF131:BF286))*I34),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ROUND((SUM(BG131:BG286)),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ROUND((SUM(BH131:BH286)),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ROUND((SUM(BI131:BI286)),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50</v>
      </c>
      <c r="E50" s="133"/>
      <c r="F50" s="133"/>
      <c r="G50" s="132" t="s">
        <v>51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52</v>
      </c>
      <c r="E61" s="135"/>
      <c r="F61" s="136" t="s">
        <v>53</v>
      </c>
      <c r="G61" s="134" t="s">
        <v>52</v>
      </c>
      <c r="H61" s="135"/>
      <c r="I61" s="135"/>
      <c r="J61" s="137" t="s">
        <v>53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54</v>
      </c>
      <c r="E65" s="138"/>
      <c r="F65" s="138"/>
      <c r="G65" s="132" t="s">
        <v>55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52</v>
      </c>
      <c r="E76" s="135"/>
      <c r="F76" s="136" t="s">
        <v>53</v>
      </c>
      <c r="G76" s="134" t="s">
        <v>52</v>
      </c>
      <c r="H76" s="135"/>
      <c r="I76" s="135"/>
      <c r="J76" s="137" t="s">
        <v>53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113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4" t="str">
        <f>E7</f>
        <v>Velim ON - oprava</v>
      </c>
      <c r="F85" s="305"/>
      <c r="G85" s="305"/>
      <c r="H85" s="30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111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92" t="str">
        <f>E9</f>
        <v>004 - Oprava zpevněných ploch</v>
      </c>
      <c r="F87" s="303"/>
      <c r="G87" s="303"/>
      <c r="H87" s="30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žst. Velim</v>
      </c>
      <c r="G89" s="36"/>
      <c r="H89" s="36"/>
      <c r="I89" s="29" t="s">
        <v>22</v>
      </c>
      <c r="J89" s="66" t="str">
        <f>IF(J12="","",J12)</f>
        <v>22. 2. 2021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>
        <f>E24</f>
        <v>0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114</v>
      </c>
      <c r="D94" s="144"/>
      <c r="E94" s="144"/>
      <c r="F94" s="144"/>
      <c r="G94" s="144"/>
      <c r="H94" s="144"/>
      <c r="I94" s="144"/>
      <c r="J94" s="145" t="s">
        <v>115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116</v>
      </c>
      <c r="D96" s="36"/>
      <c r="E96" s="36"/>
      <c r="F96" s="36"/>
      <c r="G96" s="36"/>
      <c r="H96" s="36"/>
      <c r="I96" s="36"/>
      <c r="J96" s="84">
        <f>J131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117</v>
      </c>
    </row>
    <row r="97" spans="1:31" s="9" customFormat="1" ht="24.95" customHeight="1">
      <c r="B97" s="147"/>
      <c r="C97" s="148"/>
      <c r="D97" s="149" t="s">
        <v>118</v>
      </c>
      <c r="E97" s="150"/>
      <c r="F97" s="150"/>
      <c r="G97" s="150"/>
      <c r="H97" s="150"/>
      <c r="I97" s="150"/>
      <c r="J97" s="151">
        <f>J132</f>
        <v>0</v>
      </c>
      <c r="K97" s="148"/>
      <c r="L97" s="152"/>
    </row>
    <row r="98" spans="1:31" s="9" customFormat="1" ht="24.95" customHeight="1">
      <c r="B98" s="147"/>
      <c r="C98" s="148"/>
      <c r="D98" s="149" t="s">
        <v>521</v>
      </c>
      <c r="E98" s="150"/>
      <c r="F98" s="150"/>
      <c r="G98" s="150"/>
      <c r="H98" s="150"/>
      <c r="I98" s="150"/>
      <c r="J98" s="151">
        <f>J135</f>
        <v>0</v>
      </c>
      <c r="K98" s="148"/>
      <c r="L98" s="152"/>
    </row>
    <row r="99" spans="1:31" s="9" customFormat="1" ht="24.95" customHeight="1">
      <c r="B99" s="147"/>
      <c r="C99" s="148"/>
      <c r="D99" s="149" t="s">
        <v>119</v>
      </c>
      <c r="E99" s="150"/>
      <c r="F99" s="150"/>
      <c r="G99" s="150"/>
      <c r="H99" s="150"/>
      <c r="I99" s="150"/>
      <c r="J99" s="151">
        <f>J137</f>
        <v>0</v>
      </c>
      <c r="K99" s="148"/>
      <c r="L99" s="152"/>
    </row>
    <row r="100" spans="1:31" s="10" customFormat="1" ht="19.899999999999999" customHeight="1">
      <c r="B100" s="153"/>
      <c r="C100" s="154"/>
      <c r="D100" s="155" t="s">
        <v>1361</v>
      </c>
      <c r="E100" s="156"/>
      <c r="F100" s="156"/>
      <c r="G100" s="156"/>
      <c r="H100" s="156"/>
      <c r="I100" s="156"/>
      <c r="J100" s="157">
        <f>J138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1362</v>
      </c>
      <c r="E101" s="156"/>
      <c r="F101" s="156"/>
      <c r="G101" s="156"/>
      <c r="H101" s="156"/>
      <c r="I101" s="156"/>
      <c r="J101" s="157">
        <f>J172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1363</v>
      </c>
      <c r="E102" s="156"/>
      <c r="F102" s="156"/>
      <c r="G102" s="156"/>
      <c r="H102" s="156"/>
      <c r="I102" s="156"/>
      <c r="J102" s="157">
        <f>J178</f>
        <v>0</v>
      </c>
      <c r="K102" s="154"/>
      <c r="L102" s="158"/>
    </row>
    <row r="103" spans="1:31" s="10" customFormat="1" ht="19.899999999999999" customHeight="1">
      <c r="B103" s="153"/>
      <c r="C103" s="154"/>
      <c r="D103" s="155" t="s">
        <v>829</v>
      </c>
      <c r="E103" s="156"/>
      <c r="F103" s="156"/>
      <c r="G103" s="156"/>
      <c r="H103" s="156"/>
      <c r="I103" s="156"/>
      <c r="J103" s="157">
        <f>J210</f>
        <v>0</v>
      </c>
      <c r="K103" s="154"/>
      <c r="L103" s="158"/>
    </row>
    <row r="104" spans="1:31" s="10" customFormat="1" ht="19.899999999999999" customHeight="1">
      <c r="B104" s="153"/>
      <c r="C104" s="154"/>
      <c r="D104" s="155" t="s">
        <v>522</v>
      </c>
      <c r="E104" s="156"/>
      <c r="F104" s="156"/>
      <c r="G104" s="156"/>
      <c r="H104" s="156"/>
      <c r="I104" s="156"/>
      <c r="J104" s="157">
        <f>J219</f>
        <v>0</v>
      </c>
      <c r="K104" s="154"/>
      <c r="L104" s="158"/>
    </row>
    <row r="105" spans="1:31" s="10" customFormat="1" ht="19.899999999999999" customHeight="1">
      <c r="B105" s="153"/>
      <c r="C105" s="154"/>
      <c r="D105" s="155" t="s">
        <v>830</v>
      </c>
      <c r="E105" s="156"/>
      <c r="F105" s="156"/>
      <c r="G105" s="156"/>
      <c r="H105" s="156"/>
      <c r="I105" s="156"/>
      <c r="J105" s="157">
        <f>J235</f>
        <v>0</v>
      </c>
      <c r="K105" s="154"/>
      <c r="L105" s="158"/>
    </row>
    <row r="106" spans="1:31" s="10" customFormat="1" ht="19.899999999999999" customHeight="1">
      <c r="B106" s="153"/>
      <c r="C106" s="154"/>
      <c r="D106" s="155" t="s">
        <v>122</v>
      </c>
      <c r="E106" s="156"/>
      <c r="F106" s="156"/>
      <c r="G106" s="156"/>
      <c r="H106" s="156"/>
      <c r="I106" s="156"/>
      <c r="J106" s="157">
        <f>J256</f>
        <v>0</v>
      </c>
      <c r="K106" s="154"/>
      <c r="L106" s="158"/>
    </row>
    <row r="107" spans="1:31" s="10" customFormat="1" ht="19.899999999999999" customHeight="1">
      <c r="B107" s="153"/>
      <c r="C107" s="154"/>
      <c r="D107" s="155" t="s">
        <v>123</v>
      </c>
      <c r="E107" s="156"/>
      <c r="F107" s="156"/>
      <c r="G107" s="156"/>
      <c r="H107" s="156"/>
      <c r="I107" s="156"/>
      <c r="J107" s="157">
        <f>J266</f>
        <v>0</v>
      </c>
      <c r="K107" s="154"/>
      <c r="L107" s="158"/>
    </row>
    <row r="108" spans="1:31" s="9" customFormat="1" ht="24.95" customHeight="1">
      <c r="B108" s="147"/>
      <c r="C108" s="148"/>
      <c r="D108" s="149" t="s">
        <v>124</v>
      </c>
      <c r="E108" s="150"/>
      <c r="F108" s="150"/>
      <c r="G108" s="150"/>
      <c r="H108" s="150"/>
      <c r="I108" s="150"/>
      <c r="J108" s="151">
        <f>J268</f>
        <v>0</v>
      </c>
      <c r="K108" s="148"/>
      <c r="L108" s="152"/>
    </row>
    <row r="109" spans="1:31" s="10" customFormat="1" ht="19.899999999999999" customHeight="1">
      <c r="B109" s="153"/>
      <c r="C109" s="154"/>
      <c r="D109" s="155" t="s">
        <v>1364</v>
      </c>
      <c r="E109" s="156"/>
      <c r="F109" s="156"/>
      <c r="G109" s="156"/>
      <c r="H109" s="156"/>
      <c r="I109" s="156"/>
      <c r="J109" s="157">
        <f>J269</f>
        <v>0</v>
      </c>
      <c r="K109" s="154"/>
      <c r="L109" s="158"/>
    </row>
    <row r="110" spans="1:31" s="10" customFormat="1" ht="19.899999999999999" customHeight="1">
      <c r="B110" s="153"/>
      <c r="C110" s="154"/>
      <c r="D110" s="155" t="s">
        <v>525</v>
      </c>
      <c r="E110" s="156"/>
      <c r="F110" s="156"/>
      <c r="G110" s="156"/>
      <c r="H110" s="156"/>
      <c r="I110" s="156"/>
      <c r="J110" s="157">
        <f>J273</f>
        <v>0</v>
      </c>
      <c r="K110" s="154"/>
      <c r="L110" s="158"/>
    </row>
    <row r="111" spans="1:31" s="10" customFormat="1" ht="19.899999999999999" customHeight="1">
      <c r="B111" s="153"/>
      <c r="C111" s="154"/>
      <c r="D111" s="155" t="s">
        <v>837</v>
      </c>
      <c r="E111" s="156"/>
      <c r="F111" s="156"/>
      <c r="G111" s="156"/>
      <c r="H111" s="156"/>
      <c r="I111" s="156"/>
      <c r="J111" s="157">
        <f>J282</f>
        <v>0</v>
      </c>
      <c r="K111" s="154"/>
      <c r="L111" s="158"/>
    </row>
    <row r="112" spans="1:31" s="2" customFormat="1" ht="21.7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31" s="2" customFormat="1" ht="6.95" customHeight="1">
      <c r="A113" s="34"/>
      <c r="B113" s="54"/>
      <c r="C113" s="55"/>
      <c r="D113" s="55"/>
      <c r="E113" s="55"/>
      <c r="F113" s="55"/>
      <c r="G113" s="55"/>
      <c r="H113" s="55"/>
      <c r="I113" s="55"/>
      <c r="J113" s="55"/>
      <c r="K113" s="55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7" spans="1:31" s="2" customFormat="1" ht="6.95" customHeight="1">
      <c r="A117" s="34"/>
      <c r="B117" s="56"/>
      <c r="C117" s="57"/>
      <c r="D117" s="57"/>
      <c r="E117" s="57"/>
      <c r="F117" s="57"/>
      <c r="G117" s="57"/>
      <c r="H117" s="57"/>
      <c r="I117" s="57"/>
      <c r="J117" s="57"/>
      <c r="K117" s="57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24.95" customHeight="1">
      <c r="A118" s="34"/>
      <c r="B118" s="35"/>
      <c r="C118" s="23" t="s">
        <v>130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12" customHeight="1">
      <c r="A120" s="34"/>
      <c r="B120" s="35"/>
      <c r="C120" s="29" t="s">
        <v>16</v>
      </c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6.5" customHeight="1">
      <c r="A121" s="34"/>
      <c r="B121" s="35"/>
      <c r="C121" s="36"/>
      <c r="D121" s="36"/>
      <c r="E121" s="304" t="str">
        <f>E7</f>
        <v>Velim ON - oprava</v>
      </c>
      <c r="F121" s="305"/>
      <c r="G121" s="305"/>
      <c r="H121" s="305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2" customHeight="1">
      <c r="A122" s="34"/>
      <c r="B122" s="35"/>
      <c r="C122" s="29" t="s">
        <v>111</v>
      </c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6.5" customHeight="1">
      <c r="A123" s="34"/>
      <c r="B123" s="35"/>
      <c r="C123" s="36"/>
      <c r="D123" s="36"/>
      <c r="E123" s="292" t="str">
        <f>E9</f>
        <v>004 - Oprava zpevněných ploch</v>
      </c>
      <c r="F123" s="303"/>
      <c r="G123" s="303"/>
      <c r="H123" s="303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6.9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2" customHeight="1">
      <c r="A125" s="34"/>
      <c r="B125" s="35"/>
      <c r="C125" s="29" t="s">
        <v>20</v>
      </c>
      <c r="D125" s="36"/>
      <c r="E125" s="36"/>
      <c r="F125" s="27" t="str">
        <f>F12</f>
        <v>žst. Velim</v>
      </c>
      <c r="G125" s="36"/>
      <c r="H125" s="36"/>
      <c r="I125" s="29" t="s">
        <v>22</v>
      </c>
      <c r="J125" s="66" t="str">
        <f>IF(J12="","",J12)</f>
        <v>22. 2. 2021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6.9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5.2" customHeight="1">
      <c r="A127" s="34"/>
      <c r="B127" s="35"/>
      <c r="C127" s="29" t="s">
        <v>24</v>
      </c>
      <c r="D127" s="36"/>
      <c r="E127" s="36"/>
      <c r="F127" s="27" t="str">
        <f>E15</f>
        <v>Správa železnic, státní organizace</v>
      </c>
      <c r="G127" s="36"/>
      <c r="H127" s="36"/>
      <c r="I127" s="29" t="s">
        <v>32</v>
      </c>
      <c r="J127" s="32" t="str">
        <f>E21</f>
        <v xml:space="preserve"> </v>
      </c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5.2" customHeight="1">
      <c r="A128" s="34"/>
      <c r="B128" s="35"/>
      <c r="C128" s="29" t="s">
        <v>30</v>
      </c>
      <c r="D128" s="36"/>
      <c r="E128" s="36"/>
      <c r="F128" s="27" t="str">
        <f>IF(E18="","",E18)</f>
        <v>Vyplň údaj</v>
      </c>
      <c r="G128" s="36"/>
      <c r="H128" s="36"/>
      <c r="I128" s="29" t="s">
        <v>35</v>
      </c>
      <c r="J128" s="32">
        <f>E24</f>
        <v>0</v>
      </c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0.35" customHeight="1">
      <c r="A129" s="34"/>
      <c r="B129" s="35"/>
      <c r="C129" s="36"/>
      <c r="D129" s="36"/>
      <c r="E129" s="36"/>
      <c r="F129" s="36"/>
      <c r="G129" s="36"/>
      <c r="H129" s="36"/>
      <c r="I129" s="36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11" customFormat="1" ht="29.25" customHeight="1">
      <c r="A130" s="159"/>
      <c r="B130" s="160"/>
      <c r="C130" s="161" t="s">
        <v>131</v>
      </c>
      <c r="D130" s="162" t="s">
        <v>62</v>
      </c>
      <c r="E130" s="162" t="s">
        <v>58</v>
      </c>
      <c r="F130" s="162" t="s">
        <v>59</v>
      </c>
      <c r="G130" s="162" t="s">
        <v>132</v>
      </c>
      <c r="H130" s="162" t="s">
        <v>133</v>
      </c>
      <c r="I130" s="162" t="s">
        <v>134</v>
      </c>
      <c r="J130" s="163" t="s">
        <v>115</v>
      </c>
      <c r="K130" s="164" t="s">
        <v>135</v>
      </c>
      <c r="L130" s="165"/>
      <c r="M130" s="75" t="s">
        <v>1</v>
      </c>
      <c r="N130" s="76" t="s">
        <v>41</v>
      </c>
      <c r="O130" s="76" t="s">
        <v>136</v>
      </c>
      <c r="P130" s="76" t="s">
        <v>137</v>
      </c>
      <c r="Q130" s="76" t="s">
        <v>138</v>
      </c>
      <c r="R130" s="76" t="s">
        <v>139</v>
      </c>
      <c r="S130" s="76" t="s">
        <v>140</v>
      </c>
      <c r="T130" s="77" t="s">
        <v>141</v>
      </c>
      <c r="U130" s="159"/>
      <c r="V130" s="159"/>
      <c r="W130" s="159"/>
      <c r="X130" s="159"/>
      <c r="Y130" s="159"/>
      <c r="Z130" s="159"/>
      <c r="AA130" s="159"/>
      <c r="AB130" s="159"/>
      <c r="AC130" s="159"/>
      <c r="AD130" s="159"/>
      <c r="AE130" s="159"/>
    </row>
    <row r="131" spans="1:65" s="2" customFormat="1" ht="22.9" customHeight="1">
      <c r="A131" s="34"/>
      <c r="B131" s="35"/>
      <c r="C131" s="82" t="s">
        <v>142</v>
      </c>
      <c r="D131" s="36"/>
      <c r="E131" s="36"/>
      <c r="F131" s="36"/>
      <c r="G131" s="36"/>
      <c r="H131" s="36"/>
      <c r="I131" s="36"/>
      <c r="J131" s="166">
        <f>BK131</f>
        <v>0</v>
      </c>
      <c r="K131" s="36"/>
      <c r="L131" s="39"/>
      <c r="M131" s="78"/>
      <c r="N131" s="167"/>
      <c r="O131" s="79"/>
      <c r="P131" s="168">
        <f>P132+P135+P137+P268</f>
        <v>0</v>
      </c>
      <c r="Q131" s="79"/>
      <c r="R131" s="168">
        <f>R132+R135+R137+R268</f>
        <v>287.61682280000002</v>
      </c>
      <c r="S131" s="79"/>
      <c r="T131" s="169">
        <f>T132+T135+T137+T268</f>
        <v>173.01525999999998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76</v>
      </c>
      <c r="AU131" s="17" t="s">
        <v>117</v>
      </c>
      <c r="BK131" s="170">
        <f>BK132+BK135+BK137+BK268</f>
        <v>0</v>
      </c>
    </row>
    <row r="132" spans="1:65" s="12" customFormat="1" ht="25.9" customHeight="1">
      <c r="B132" s="171"/>
      <c r="C132" s="172"/>
      <c r="D132" s="173" t="s">
        <v>76</v>
      </c>
      <c r="E132" s="174" t="s">
        <v>143</v>
      </c>
      <c r="F132" s="174" t="s">
        <v>144</v>
      </c>
      <c r="G132" s="172"/>
      <c r="H132" s="172"/>
      <c r="I132" s="175"/>
      <c r="J132" s="176">
        <f>BK132</f>
        <v>0</v>
      </c>
      <c r="K132" s="172"/>
      <c r="L132" s="177"/>
      <c r="M132" s="178"/>
      <c r="N132" s="179"/>
      <c r="O132" s="179"/>
      <c r="P132" s="180">
        <f>SUM(P133:P134)</f>
        <v>0</v>
      </c>
      <c r="Q132" s="179"/>
      <c r="R132" s="180">
        <f>SUM(R133:R134)</f>
        <v>0</v>
      </c>
      <c r="S132" s="179"/>
      <c r="T132" s="181">
        <f>SUM(T133:T134)</f>
        <v>0</v>
      </c>
      <c r="AR132" s="182" t="s">
        <v>145</v>
      </c>
      <c r="AT132" s="183" t="s">
        <v>76</v>
      </c>
      <c r="AU132" s="183" t="s">
        <v>77</v>
      </c>
      <c r="AY132" s="182" t="s">
        <v>146</v>
      </c>
      <c r="BK132" s="184">
        <f>SUM(BK133:BK134)</f>
        <v>0</v>
      </c>
    </row>
    <row r="133" spans="1:65" s="2" customFormat="1" ht="16.5" customHeight="1">
      <c r="A133" s="34"/>
      <c r="B133" s="35"/>
      <c r="C133" s="185" t="s">
        <v>85</v>
      </c>
      <c r="D133" s="185" t="s">
        <v>147</v>
      </c>
      <c r="E133" s="186" t="s">
        <v>148</v>
      </c>
      <c r="F133" s="187" t="s">
        <v>144</v>
      </c>
      <c r="G133" s="188" t="s">
        <v>1</v>
      </c>
      <c r="H133" s="189">
        <v>0</v>
      </c>
      <c r="I133" s="190"/>
      <c r="J133" s="191">
        <f>ROUND(I133*H133,2)</f>
        <v>0</v>
      </c>
      <c r="K133" s="192"/>
      <c r="L133" s="39"/>
      <c r="M133" s="193" t="s">
        <v>1</v>
      </c>
      <c r="N133" s="194" t="s">
        <v>42</v>
      </c>
      <c r="O133" s="71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149</v>
      </c>
      <c r="AT133" s="197" t="s">
        <v>147</v>
      </c>
      <c r="AU133" s="197" t="s">
        <v>85</v>
      </c>
      <c r="AY133" s="17" t="s">
        <v>146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7" t="s">
        <v>85</v>
      </c>
      <c r="BK133" s="198">
        <f>ROUND(I133*H133,2)</f>
        <v>0</v>
      </c>
      <c r="BL133" s="17" t="s">
        <v>149</v>
      </c>
      <c r="BM133" s="197" t="s">
        <v>1365</v>
      </c>
    </row>
    <row r="134" spans="1:65" s="2" customFormat="1" ht="146.25">
      <c r="A134" s="34"/>
      <c r="B134" s="35"/>
      <c r="C134" s="36"/>
      <c r="D134" s="199" t="s">
        <v>151</v>
      </c>
      <c r="E134" s="36"/>
      <c r="F134" s="200" t="s">
        <v>152</v>
      </c>
      <c r="G134" s="36"/>
      <c r="H134" s="36"/>
      <c r="I134" s="201"/>
      <c r="J134" s="36"/>
      <c r="K134" s="36"/>
      <c r="L134" s="39"/>
      <c r="M134" s="202"/>
      <c r="N134" s="203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151</v>
      </c>
      <c r="AU134" s="17" t="s">
        <v>85</v>
      </c>
    </row>
    <row r="135" spans="1:65" s="12" customFormat="1" ht="25.9" customHeight="1">
      <c r="B135" s="171"/>
      <c r="C135" s="172"/>
      <c r="D135" s="173" t="s">
        <v>76</v>
      </c>
      <c r="E135" s="174" t="s">
        <v>505</v>
      </c>
      <c r="F135" s="174" t="s">
        <v>528</v>
      </c>
      <c r="G135" s="172"/>
      <c r="H135" s="172"/>
      <c r="I135" s="175"/>
      <c r="J135" s="176">
        <f>BK135</f>
        <v>0</v>
      </c>
      <c r="K135" s="172"/>
      <c r="L135" s="177"/>
      <c r="M135" s="178"/>
      <c r="N135" s="179"/>
      <c r="O135" s="179"/>
      <c r="P135" s="180">
        <f>P136</f>
        <v>0</v>
      </c>
      <c r="Q135" s="179"/>
      <c r="R135" s="180">
        <f>R136</f>
        <v>0</v>
      </c>
      <c r="S135" s="179"/>
      <c r="T135" s="181">
        <f>T136</f>
        <v>0</v>
      </c>
      <c r="AR135" s="182" t="s">
        <v>85</v>
      </c>
      <c r="AT135" s="183" t="s">
        <v>76</v>
      </c>
      <c r="AU135" s="183" t="s">
        <v>77</v>
      </c>
      <c r="AY135" s="182" t="s">
        <v>146</v>
      </c>
      <c r="BK135" s="184">
        <f>BK136</f>
        <v>0</v>
      </c>
    </row>
    <row r="136" spans="1:65" s="2" customFormat="1" ht="44.25" customHeight="1">
      <c r="A136" s="34"/>
      <c r="B136" s="35"/>
      <c r="C136" s="185" t="s">
        <v>87</v>
      </c>
      <c r="D136" s="185" t="s">
        <v>147</v>
      </c>
      <c r="E136" s="186" t="s">
        <v>529</v>
      </c>
      <c r="F136" s="187" t="s">
        <v>1366</v>
      </c>
      <c r="G136" s="188" t="s">
        <v>165</v>
      </c>
      <c r="H136" s="189">
        <v>1</v>
      </c>
      <c r="I136" s="190"/>
      <c r="J136" s="191">
        <f>ROUND(I136*H136,2)</f>
        <v>0</v>
      </c>
      <c r="K136" s="192"/>
      <c r="L136" s="39"/>
      <c r="M136" s="193" t="s">
        <v>1</v>
      </c>
      <c r="N136" s="194" t="s">
        <v>42</v>
      </c>
      <c r="O136" s="71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145</v>
      </c>
      <c r="AT136" s="197" t="s">
        <v>147</v>
      </c>
      <c r="AU136" s="197" t="s">
        <v>85</v>
      </c>
      <c r="AY136" s="17" t="s">
        <v>146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7" t="s">
        <v>85</v>
      </c>
      <c r="BK136" s="198">
        <f>ROUND(I136*H136,2)</f>
        <v>0</v>
      </c>
      <c r="BL136" s="17" t="s">
        <v>145</v>
      </c>
      <c r="BM136" s="197" t="s">
        <v>1367</v>
      </c>
    </row>
    <row r="137" spans="1:65" s="12" customFormat="1" ht="25.9" customHeight="1">
      <c r="B137" s="171"/>
      <c r="C137" s="172"/>
      <c r="D137" s="173" t="s">
        <v>76</v>
      </c>
      <c r="E137" s="174" t="s">
        <v>153</v>
      </c>
      <c r="F137" s="174" t="s">
        <v>154</v>
      </c>
      <c r="G137" s="172"/>
      <c r="H137" s="172"/>
      <c r="I137" s="175"/>
      <c r="J137" s="176">
        <f>BK137</f>
        <v>0</v>
      </c>
      <c r="K137" s="172"/>
      <c r="L137" s="177"/>
      <c r="M137" s="178"/>
      <c r="N137" s="179"/>
      <c r="O137" s="179"/>
      <c r="P137" s="180">
        <f>P138+P172+P178+P210+P219+P235+P256+P266</f>
        <v>0</v>
      </c>
      <c r="Q137" s="179"/>
      <c r="R137" s="180">
        <f>R138+R172+R178+R210+R219+R235+R256+R266</f>
        <v>287.3276353</v>
      </c>
      <c r="S137" s="179"/>
      <c r="T137" s="181">
        <f>T138+T172+T178+T210+T219+T235+T256+T266</f>
        <v>172.81525999999999</v>
      </c>
      <c r="AR137" s="182" t="s">
        <v>85</v>
      </c>
      <c r="AT137" s="183" t="s">
        <v>76</v>
      </c>
      <c r="AU137" s="183" t="s">
        <v>77</v>
      </c>
      <c r="AY137" s="182" t="s">
        <v>146</v>
      </c>
      <c r="BK137" s="184">
        <f>BK138+BK172+BK178+BK210+BK219+BK235+BK256+BK266</f>
        <v>0</v>
      </c>
    </row>
    <row r="138" spans="1:65" s="12" customFormat="1" ht="22.9" customHeight="1">
      <c r="B138" s="171"/>
      <c r="C138" s="172"/>
      <c r="D138" s="173" t="s">
        <v>76</v>
      </c>
      <c r="E138" s="204" t="s">
        <v>85</v>
      </c>
      <c r="F138" s="204" t="s">
        <v>1368</v>
      </c>
      <c r="G138" s="172"/>
      <c r="H138" s="172"/>
      <c r="I138" s="175"/>
      <c r="J138" s="205">
        <f>BK138</f>
        <v>0</v>
      </c>
      <c r="K138" s="172"/>
      <c r="L138" s="177"/>
      <c r="M138" s="178"/>
      <c r="N138" s="179"/>
      <c r="O138" s="179"/>
      <c r="P138" s="180">
        <f>SUM(P139:P171)</f>
        <v>0</v>
      </c>
      <c r="Q138" s="179"/>
      <c r="R138" s="180">
        <f>SUM(R139:R171)</f>
        <v>0</v>
      </c>
      <c r="S138" s="179"/>
      <c r="T138" s="181">
        <f>SUM(T139:T171)</f>
        <v>75.779499999999999</v>
      </c>
      <c r="AR138" s="182" t="s">
        <v>85</v>
      </c>
      <c r="AT138" s="183" t="s">
        <v>76</v>
      </c>
      <c r="AU138" s="183" t="s">
        <v>85</v>
      </c>
      <c r="AY138" s="182" t="s">
        <v>146</v>
      </c>
      <c r="BK138" s="184">
        <f>SUM(BK139:BK171)</f>
        <v>0</v>
      </c>
    </row>
    <row r="139" spans="1:65" s="2" customFormat="1" ht="16.5" customHeight="1">
      <c r="A139" s="34"/>
      <c r="B139" s="35"/>
      <c r="C139" s="185" t="s">
        <v>155</v>
      </c>
      <c r="D139" s="185" t="s">
        <v>147</v>
      </c>
      <c r="E139" s="186" t="s">
        <v>1369</v>
      </c>
      <c r="F139" s="187" t="s">
        <v>1370</v>
      </c>
      <c r="G139" s="188" t="s">
        <v>181</v>
      </c>
      <c r="H139" s="189">
        <v>283.60000000000002</v>
      </c>
      <c r="I139" s="190"/>
      <c r="J139" s="191">
        <f>ROUND(I139*H139,2)</f>
        <v>0</v>
      </c>
      <c r="K139" s="192"/>
      <c r="L139" s="39"/>
      <c r="M139" s="193" t="s">
        <v>1</v>
      </c>
      <c r="N139" s="194" t="s">
        <v>42</v>
      </c>
      <c r="O139" s="71"/>
      <c r="P139" s="195">
        <f>O139*H139</f>
        <v>0</v>
      </c>
      <c r="Q139" s="195">
        <v>0</v>
      </c>
      <c r="R139" s="195">
        <f>Q139*H139</f>
        <v>0</v>
      </c>
      <c r="S139" s="195">
        <v>0.22</v>
      </c>
      <c r="T139" s="196">
        <f>S139*H139</f>
        <v>62.392000000000003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145</v>
      </c>
      <c r="AT139" s="197" t="s">
        <v>147</v>
      </c>
      <c r="AU139" s="197" t="s">
        <v>87</v>
      </c>
      <c r="AY139" s="17" t="s">
        <v>146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7" t="s">
        <v>85</v>
      </c>
      <c r="BK139" s="198">
        <f>ROUND(I139*H139,2)</f>
        <v>0</v>
      </c>
      <c r="BL139" s="17" t="s">
        <v>145</v>
      </c>
      <c r="BM139" s="197" t="s">
        <v>1371</v>
      </c>
    </row>
    <row r="140" spans="1:65" s="13" customFormat="1">
      <c r="B140" s="206"/>
      <c r="C140" s="207"/>
      <c r="D140" s="199" t="s">
        <v>176</v>
      </c>
      <c r="E140" s="208" t="s">
        <v>1</v>
      </c>
      <c r="F140" s="209" t="s">
        <v>1372</v>
      </c>
      <c r="G140" s="207"/>
      <c r="H140" s="210">
        <v>88</v>
      </c>
      <c r="I140" s="211"/>
      <c r="J140" s="207"/>
      <c r="K140" s="207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176</v>
      </c>
      <c r="AU140" s="216" t="s">
        <v>87</v>
      </c>
      <c r="AV140" s="13" t="s">
        <v>87</v>
      </c>
      <c r="AW140" s="13" t="s">
        <v>34</v>
      </c>
      <c r="AX140" s="13" t="s">
        <v>77</v>
      </c>
      <c r="AY140" s="216" t="s">
        <v>146</v>
      </c>
    </row>
    <row r="141" spans="1:65" s="13" customFormat="1">
      <c r="B141" s="206"/>
      <c r="C141" s="207"/>
      <c r="D141" s="199" t="s">
        <v>176</v>
      </c>
      <c r="E141" s="208" t="s">
        <v>1</v>
      </c>
      <c r="F141" s="209" t="s">
        <v>1373</v>
      </c>
      <c r="G141" s="207"/>
      <c r="H141" s="210">
        <v>155.6</v>
      </c>
      <c r="I141" s="211"/>
      <c r="J141" s="207"/>
      <c r="K141" s="207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176</v>
      </c>
      <c r="AU141" s="216" t="s">
        <v>87</v>
      </c>
      <c r="AV141" s="13" t="s">
        <v>87</v>
      </c>
      <c r="AW141" s="13" t="s">
        <v>34</v>
      </c>
      <c r="AX141" s="13" t="s">
        <v>77</v>
      </c>
      <c r="AY141" s="216" t="s">
        <v>146</v>
      </c>
    </row>
    <row r="142" spans="1:65" s="13" customFormat="1">
      <c r="B142" s="206"/>
      <c r="C142" s="207"/>
      <c r="D142" s="199" t="s">
        <v>176</v>
      </c>
      <c r="E142" s="208" t="s">
        <v>1</v>
      </c>
      <c r="F142" s="209" t="s">
        <v>1374</v>
      </c>
      <c r="G142" s="207"/>
      <c r="H142" s="210">
        <v>40</v>
      </c>
      <c r="I142" s="211"/>
      <c r="J142" s="207"/>
      <c r="K142" s="207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176</v>
      </c>
      <c r="AU142" s="216" t="s">
        <v>87</v>
      </c>
      <c r="AV142" s="13" t="s">
        <v>87</v>
      </c>
      <c r="AW142" s="13" t="s">
        <v>34</v>
      </c>
      <c r="AX142" s="13" t="s">
        <v>77</v>
      </c>
      <c r="AY142" s="216" t="s">
        <v>146</v>
      </c>
    </row>
    <row r="143" spans="1:65" s="14" customFormat="1">
      <c r="B143" s="228"/>
      <c r="C143" s="229"/>
      <c r="D143" s="199" t="s">
        <v>176</v>
      </c>
      <c r="E143" s="230" t="s">
        <v>1</v>
      </c>
      <c r="F143" s="231" t="s">
        <v>254</v>
      </c>
      <c r="G143" s="229"/>
      <c r="H143" s="232">
        <v>283.60000000000002</v>
      </c>
      <c r="I143" s="233"/>
      <c r="J143" s="229"/>
      <c r="K143" s="229"/>
      <c r="L143" s="234"/>
      <c r="M143" s="235"/>
      <c r="N143" s="236"/>
      <c r="O143" s="236"/>
      <c r="P143" s="236"/>
      <c r="Q143" s="236"/>
      <c r="R143" s="236"/>
      <c r="S143" s="236"/>
      <c r="T143" s="237"/>
      <c r="AT143" s="238" t="s">
        <v>176</v>
      </c>
      <c r="AU143" s="238" t="s">
        <v>87</v>
      </c>
      <c r="AV143" s="14" t="s">
        <v>145</v>
      </c>
      <c r="AW143" s="14" t="s">
        <v>34</v>
      </c>
      <c r="AX143" s="14" t="s">
        <v>85</v>
      </c>
      <c r="AY143" s="238" t="s">
        <v>146</v>
      </c>
    </row>
    <row r="144" spans="1:65" s="2" customFormat="1" ht="21.75" customHeight="1">
      <c r="A144" s="34"/>
      <c r="B144" s="35"/>
      <c r="C144" s="185" t="s">
        <v>145</v>
      </c>
      <c r="D144" s="185" t="s">
        <v>147</v>
      </c>
      <c r="E144" s="186" t="s">
        <v>1375</v>
      </c>
      <c r="F144" s="187" t="s">
        <v>1376</v>
      </c>
      <c r="G144" s="188" t="s">
        <v>181</v>
      </c>
      <c r="H144" s="189">
        <v>52.5</v>
      </c>
      <c r="I144" s="190"/>
      <c r="J144" s="191">
        <f>ROUND(I144*H144,2)</f>
        <v>0</v>
      </c>
      <c r="K144" s="192"/>
      <c r="L144" s="39"/>
      <c r="M144" s="193" t="s">
        <v>1</v>
      </c>
      <c r="N144" s="194" t="s">
        <v>42</v>
      </c>
      <c r="O144" s="71"/>
      <c r="P144" s="195">
        <f>O144*H144</f>
        <v>0</v>
      </c>
      <c r="Q144" s="195">
        <v>0</v>
      </c>
      <c r="R144" s="195">
        <f>Q144*H144</f>
        <v>0</v>
      </c>
      <c r="S144" s="195">
        <v>0.255</v>
      </c>
      <c r="T144" s="196">
        <f>S144*H144</f>
        <v>13.387500000000001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145</v>
      </c>
      <c r="AT144" s="197" t="s">
        <v>147</v>
      </c>
      <c r="AU144" s="197" t="s">
        <v>87</v>
      </c>
      <c r="AY144" s="17" t="s">
        <v>146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7" t="s">
        <v>85</v>
      </c>
      <c r="BK144" s="198">
        <f>ROUND(I144*H144,2)</f>
        <v>0</v>
      </c>
      <c r="BL144" s="17" t="s">
        <v>145</v>
      </c>
      <c r="BM144" s="197" t="s">
        <v>1377</v>
      </c>
    </row>
    <row r="145" spans="1:65" s="13" customFormat="1">
      <c r="B145" s="206"/>
      <c r="C145" s="207"/>
      <c r="D145" s="199" t="s">
        <v>176</v>
      </c>
      <c r="E145" s="208" t="s">
        <v>1</v>
      </c>
      <c r="F145" s="209" t="s">
        <v>1378</v>
      </c>
      <c r="G145" s="207"/>
      <c r="H145" s="210">
        <v>52.5</v>
      </c>
      <c r="I145" s="211"/>
      <c r="J145" s="207"/>
      <c r="K145" s="207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176</v>
      </c>
      <c r="AU145" s="216" t="s">
        <v>87</v>
      </c>
      <c r="AV145" s="13" t="s">
        <v>87</v>
      </c>
      <c r="AW145" s="13" t="s">
        <v>34</v>
      </c>
      <c r="AX145" s="13" t="s">
        <v>85</v>
      </c>
      <c r="AY145" s="216" t="s">
        <v>146</v>
      </c>
    </row>
    <row r="146" spans="1:65" s="2" customFormat="1" ht="21.75" customHeight="1">
      <c r="A146" s="34"/>
      <c r="B146" s="35"/>
      <c r="C146" s="185" t="s">
        <v>172</v>
      </c>
      <c r="D146" s="185" t="s">
        <v>147</v>
      </c>
      <c r="E146" s="186" t="s">
        <v>1379</v>
      </c>
      <c r="F146" s="187" t="s">
        <v>1380</v>
      </c>
      <c r="G146" s="188" t="s">
        <v>181</v>
      </c>
      <c r="H146" s="189">
        <v>336.1</v>
      </c>
      <c r="I146" s="190"/>
      <c r="J146" s="191">
        <f>ROUND(I146*H146,2)</f>
        <v>0</v>
      </c>
      <c r="K146" s="192"/>
      <c r="L146" s="39"/>
      <c r="M146" s="193" t="s">
        <v>1</v>
      </c>
      <c r="N146" s="194" t="s">
        <v>42</v>
      </c>
      <c r="O146" s="71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145</v>
      </c>
      <c r="AT146" s="197" t="s">
        <v>147</v>
      </c>
      <c r="AU146" s="197" t="s">
        <v>87</v>
      </c>
      <c r="AY146" s="17" t="s">
        <v>146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7" t="s">
        <v>85</v>
      </c>
      <c r="BK146" s="198">
        <f>ROUND(I146*H146,2)</f>
        <v>0</v>
      </c>
      <c r="BL146" s="17" t="s">
        <v>145</v>
      </c>
      <c r="BM146" s="197" t="s">
        <v>1381</v>
      </c>
    </row>
    <row r="147" spans="1:65" s="13" customFormat="1">
      <c r="B147" s="206"/>
      <c r="C147" s="207"/>
      <c r="D147" s="199" t="s">
        <v>176</v>
      </c>
      <c r="E147" s="208" t="s">
        <v>1</v>
      </c>
      <c r="F147" s="209" t="s">
        <v>1382</v>
      </c>
      <c r="G147" s="207"/>
      <c r="H147" s="210">
        <v>336.1</v>
      </c>
      <c r="I147" s="211"/>
      <c r="J147" s="207"/>
      <c r="K147" s="207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176</v>
      </c>
      <c r="AU147" s="216" t="s">
        <v>87</v>
      </c>
      <c r="AV147" s="13" t="s">
        <v>87</v>
      </c>
      <c r="AW147" s="13" t="s">
        <v>34</v>
      </c>
      <c r="AX147" s="13" t="s">
        <v>85</v>
      </c>
      <c r="AY147" s="216" t="s">
        <v>146</v>
      </c>
    </row>
    <row r="148" spans="1:65" s="2" customFormat="1" ht="21.75" customHeight="1">
      <c r="A148" s="34"/>
      <c r="B148" s="35"/>
      <c r="C148" s="185" t="s">
        <v>178</v>
      </c>
      <c r="D148" s="185" t="s">
        <v>147</v>
      </c>
      <c r="E148" s="186" t="s">
        <v>1383</v>
      </c>
      <c r="F148" s="187" t="s">
        <v>1384</v>
      </c>
      <c r="G148" s="188" t="s">
        <v>169</v>
      </c>
      <c r="H148" s="189">
        <v>35.409999999999997</v>
      </c>
      <c r="I148" s="190"/>
      <c r="J148" s="191">
        <f>ROUND(I148*H148,2)</f>
        <v>0</v>
      </c>
      <c r="K148" s="192"/>
      <c r="L148" s="39"/>
      <c r="M148" s="193" t="s">
        <v>1</v>
      </c>
      <c r="N148" s="194" t="s">
        <v>42</v>
      </c>
      <c r="O148" s="71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145</v>
      </c>
      <c r="AT148" s="197" t="s">
        <v>147</v>
      </c>
      <c r="AU148" s="197" t="s">
        <v>87</v>
      </c>
      <c r="AY148" s="17" t="s">
        <v>146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7" t="s">
        <v>85</v>
      </c>
      <c r="BK148" s="198">
        <f>ROUND(I148*H148,2)</f>
        <v>0</v>
      </c>
      <c r="BL148" s="17" t="s">
        <v>145</v>
      </c>
      <c r="BM148" s="197" t="s">
        <v>1385</v>
      </c>
    </row>
    <row r="149" spans="1:65" s="2" customFormat="1" ht="39">
      <c r="A149" s="34"/>
      <c r="B149" s="35"/>
      <c r="C149" s="36"/>
      <c r="D149" s="199" t="s">
        <v>151</v>
      </c>
      <c r="E149" s="36"/>
      <c r="F149" s="200" t="s">
        <v>1386</v>
      </c>
      <c r="G149" s="36"/>
      <c r="H149" s="36"/>
      <c r="I149" s="201"/>
      <c r="J149" s="36"/>
      <c r="K149" s="36"/>
      <c r="L149" s="39"/>
      <c r="M149" s="202"/>
      <c r="N149" s="203"/>
      <c r="O149" s="71"/>
      <c r="P149" s="71"/>
      <c r="Q149" s="71"/>
      <c r="R149" s="71"/>
      <c r="S149" s="71"/>
      <c r="T149" s="72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151</v>
      </c>
      <c r="AU149" s="17" t="s">
        <v>87</v>
      </c>
    </row>
    <row r="150" spans="1:65" s="13" customFormat="1">
      <c r="B150" s="206"/>
      <c r="C150" s="207"/>
      <c r="D150" s="199" t="s">
        <v>176</v>
      </c>
      <c r="E150" s="208" t="s">
        <v>1</v>
      </c>
      <c r="F150" s="209" t="s">
        <v>1387</v>
      </c>
      <c r="G150" s="207"/>
      <c r="H150" s="210">
        <v>33.61</v>
      </c>
      <c r="I150" s="211"/>
      <c r="J150" s="207"/>
      <c r="K150" s="207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176</v>
      </c>
      <c r="AU150" s="216" t="s">
        <v>87</v>
      </c>
      <c r="AV150" s="13" t="s">
        <v>87</v>
      </c>
      <c r="AW150" s="13" t="s">
        <v>34</v>
      </c>
      <c r="AX150" s="13" t="s">
        <v>77</v>
      </c>
      <c r="AY150" s="216" t="s">
        <v>146</v>
      </c>
    </row>
    <row r="151" spans="1:65" s="13" customFormat="1">
      <c r="B151" s="206"/>
      <c r="C151" s="207"/>
      <c r="D151" s="199" t="s">
        <v>176</v>
      </c>
      <c r="E151" s="208" t="s">
        <v>1</v>
      </c>
      <c r="F151" s="209" t="s">
        <v>1388</v>
      </c>
      <c r="G151" s="207"/>
      <c r="H151" s="210">
        <v>1.8</v>
      </c>
      <c r="I151" s="211"/>
      <c r="J151" s="207"/>
      <c r="K151" s="207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176</v>
      </c>
      <c r="AU151" s="216" t="s">
        <v>87</v>
      </c>
      <c r="AV151" s="13" t="s">
        <v>87</v>
      </c>
      <c r="AW151" s="13" t="s">
        <v>34</v>
      </c>
      <c r="AX151" s="13" t="s">
        <v>77</v>
      </c>
      <c r="AY151" s="216" t="s">
        <v>146</v>
      </c>
    </row>
    <row r="152" spans="1:65" s="14" customFormat="1">
      <c r="B152" s="228"/>
      <c r="C152" s="229"/>
      <c r="D152" s="199" t="s">
        <v>176</v>
      </c>
      <c r="E152" s="230" t="s">
        <v>1</v>
      </c>
      <c r="F152" s="231" t="s">
        <v>254</v>
      </c>
      <c r="G152" s="229"/>
      <c r="H152" s="232">
        <v>35.409999999999997</v>
      </c>
      <c r="I152" s="233"/>
      <c r="J152" s="229"/>
      <c r="K152" s="229"/>
      <c r="L152" s="234"/>
      <c r="M152" s="235"/>
      <c r="N152" s="236"/>
      <c r="O152" s="236"/>
      <c r="P152" s="236"/>
      <c r="Q152" s="236"/>
      <c r="R152" s="236"/>
      <c r="S152" s="236"/>
      <c r="T152" s="237"/>
      <c r="AT152" s="238" t="s">
        <v>176</v>
      </c>
      <c r="AU152" s="238" t="s">
        <v>87</v>
      </c>
      <c r="AV152" s="14" t="s">
        <v>145</v>
      </c>
      <c r="AW152" s="14" t="s">
        <v>34</v>
      </c>
      <c r="AX152" s="14" t="s">
        <v>85</v>
      </c>
      <c r="AY152" s="238" t="s">
        <v>146</v>
      </c>
    </row>
    <row r="153" spans="1:65" s="2" customFormat="1" ht="33" customHeight="1">
      <c r="A153" s="34"/>
      <c r="B153" s="35"/>
      <c r="C153" s="185" t="s">
        <v>184</v>
      </c>
      <c r="D153" s="185" t="s">
        <v>147</v>
      </c>
      <c r="E153" s="186" t="s">
        <v>1389</v>
      </c>
      <c r="F153" s="187" t="s">
        <v>1390</v>
      </c>
      <c r="G153" s="188" t="s">
        <v>169</v>
      </c>
      <c r="H153" s="189">
        <v>65.7</v>
      </c>
      <c r="I153" s="190"/>
      <c r="J153" s="191">
        <f>ROUND(I153*H153,2)</f>
        <v>0</v>
      </c>
      <c r="K153" s="192"/>
      <c r="L153" s="39"/>
      <c r="M153" s="193" t="s">
        <v>1</v>
      </c>
      <c r="N153" s="194" t="s">
        <v>42</v>
      </c>
      <c r="O153" s="71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145</v>
      </c>
      <c r="AT153" s="197" t="s">
        <v>147</v>
      </c>
      <c r="AU153" s="197" t="s">
        <v>87</v>
      </c>
      <c r="AY153" s="17" t="s">
        <v>146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7" t="s">
        <v>85</v>
      </c>
      <c r="BK153" s="198">
        <f>ROUND(I153*H153,2)</f>
        <v>0</v>
      </c>
      <c r="BL153" s="17" t="s">
        <v>145</v>
      </c>
      <c r="BM153" s="197" t="s">
        <v>1391</v>
      </c>
    </row>
    <row r="154" spans="1:65" s="13" customFormat="1" ht="33.75">
      <c r="B154" s="206"/>
      <c r="C154" s="207"/>
      <c r="D154" s="199" t="s">
        <v>176</v>
      </c>
      <c r="E154" s="208" t="s">
        <v>1</v>
      </c>
      <c r="F154" s="209" t="s">
        <v>1392</v>
      </c>
      <c r="G154" s="207"/>
      <c r="H154" s="210">
        <v>65.7</v>
      </c>
      <c r="I154" s="211"/>
      <c r="J154" s="207"/>
      <c r="K154" s="207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176</v>
      </c>
      <c r="AU154" s="216" t="s">
        <v>87</v>
      </c>
      <c r="AV154" s="13" t="s">
        <v>87</v>
      </c>
      <c r="AW154" s="13" t="s">
        <v>34</v>
      </c>
      <c r="AX154" s="13" t="s">
        <v>85</v>
      </c>
      <c r="AY154" s="216" t="s">
        <v>146</v>
      </c>
    </row>
    <row r="155" spans="1:65" s="2" customFormat="1" ht="21.75" customHeight="1">
      <c r="A155" s="34"/>
      <c r="B155" s="35"/>
      <c r="C155" s="185" t="s">
        <v>192</v>
      </c>
      <c r="D155" s="185" t="s">
        <v>147</v>
      </c>
      <c r="E155" s="186" t="s">
        <v>1393</v>
      </c>
      <c r="F155" s="187" t="s">
        <v>1394</v>
      </c>
      <c r="G155" s="188" t="s">
        <v>181</v>
      </c>
      <c r="H155" s="189">
        <v>346.9</v>
      </c>
      <c r="I155" s="190"/>
      <c r="J155" s="191">
        <f>ROUND(I155*H155,2)</f>
        <v>0</v>
      </c>
      <c r="K155" s="192"/>
      <c r="L155" s="39"/>
      <c r="M155" s="193" t="s">
        <v>1</v>
      </c>
      <c r="N155" s="194" t="s">
        <v>42</v>
      </c>
      <c r="O155" s="71"/>
      <c r="P155" s="195">
        <f>O155*H155</f>
        <v>0</v>
      </c>
      <c r="Q155" s="195">
        <v>0</v>
      </c>
      <c r="R155" s="195">
        <f>Q155*H155</f>
        <v>0</v>
      </c>
      <c r="S155" s="195">
        <v>0</v>
      </c>
      <c r="T155" s="19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7" t="s">
        <v>145</v>
      </c>
      <c r="AT155" s="197" t="s">
        <v>147</v>
      </c>
      <c r="AU155" s="197" t="s">
        <v>87</v>
      </c>
      <c r="AY155" s="17" t="s">
        <v>146</v>
      </c>
      <c r="BE155" s="198">
        <f>IF(N155="základní",J155,0)</f>
        <v>0</v>
      </c>
      <c r="BF155" s="198">
        <f>IF(N155="snížená",J155,0)</f>
        <v>0</v>
      </c>
      <c r="BG155" s="198">
        <f>IF(N155="zákl. přenesená",J155,0)</f>
        <v>0</v>
      </c>
      <c r="BH155" s="198">
        <f>IF(N155="sníž. přenesená",J155,0)</f>
        <v>0</v>
      </c>
      <c r="BI155" s="198">
        <f>IF(N155="nulová",J155,0)</f>
        <v>0</v>
      </c>
      <c r="BJ155" s="17" t="s">
        <v>85</v>
      </c>
      <c r="BK155" s="198">
        <f>ROUND(I155*H155,2)</f>
        <v>0</v>
      </c>
      <c r="BL155" s="17" t="s">
        <v>145</v>
      </c>
      <c r="BM155" s="197" t="s">
        <v>1395</v>
      </c>
    </row>
    <row r="156" spans="1:65" s="13" customFormat="1">
      <c r="B156" s="206"/>
      <c r="C156" s="207"/>
      <c r="D156" s="199" t="s">
        <v>176</v>
      </c>
      <c r="E156" s="208" t="s">
        <v>1</v>
      </c>
      <c r="F156" s="209" t="s">
        <v>1396</v>
      </c>
      <c r="G156" s="207"/>
      <c r="H156" s="210">
        <v>346.9</v>
      </c>
      <c r="I156" s="211"/>
      <c r="J156" s="207"/>
      <c r="K156" s="207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176</v>
      </c>
      <c r="AU156" s="216" t="s">
        <v>87</v>
      </c>
      <c r="AV156" s="13" t="s">
        <v>87</v>
      </c>
      <c r="AW156" s="13" t="s">
        <v>34</v>
      </c>
      <c r="AX156" s="13" t="s">
        <v>85</v>
      </c>
      <c r="AY156" s="216" t="s">
        <v>146</v>
      </c>
    </row>
    <row r="157" spans="1:65" s="2" customFormat="1" ht="21.75" customHeight="1">
      <c r="A157" s="34"/>
      <c r="B157" s="35"/>
      <c r="C157" s="185" t="s">
        <v>161</v>
      </c>
      <c r="D157" s="185" t="s">
        <v>147</v>
      </c>
      <c r="E157" s="186" t="s">
        <v>1397</v>
      </c>
      <c r="F157" s="187" t="s">
        <v>1398</v>
      </c>
      <c r="G157" s="188" t="s">
        <v>169</v>
      </c>
      <c r="H157" s="189">
        <v>168.33</v>
      </c>
      <c r="I157" s="190"/>
      <c r="J157" s="191">
        <f>ROUND(I157*H157,2)</f>
        <v>0</v>
      </c>
      <c r="K157" s="192"/>
      <c r="L157" s="39"/>
      <c r="M157" s="193" t="s">
        <v>1</v>
      </c>
      <c r="N157" s="194" t="s">
        <v>42</v>
      </c>
      <c r="O157" s="71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145</v>
      </c>
      <c r="AT157" s="197" t="s">
        <v>147</v>
      </c>
      <c r="AU157" s="197" t="s">
        <v>87</v>
      </c>
      <c r="AY157" s="17" t="s">
        <v>146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17" t="s">
        <v>85</v>
      </c>
      <c r="BK157" s="198">
        <f>ROUND(I157*H157,2)</f>
        <v>0</v>
      </c>
      <c r="BL157" s="17" t="s">
        <v>145</v>
      </c>
      <c r="BM157" s="197" t="s">
        <v>1399</v>
      </c>
    </row>
    <row r="158" spans="1:65" s="13" customFormat="1">
      <c r="B158" s="206"/>
      <c r="C158" s="207"/>
      <c r="D158" s="199" t="s">
        <v>176</v>
      </c>
      <c r="E158" s="208" t="s">
        <v>1</v>
      </c>
      <c r="F158" s="209" t="s">
        <v>1400</v>
      </c>
      <c r="G158" s="207"/>
      <c r="H158" s="210">
        <v>168.33</v>
      </c>
      <c r="I158" s="211"/>
      <c r="J158" s="207"/>
      <c r="K158" s="207"/>
      <c r="L158" s="212"/>
      <c r="M158" s="213"/>
      <c r="N158" s="214"/>
      <c r="O158" s="214"/>
      <c r="P158" s="214"/>
      <c r="Q158" s="214"/>
      <c r="R158" s="214"/>
      <c r="S158" s="214"/>
      <c r="T158" s="215"/>
      <c r="AT158" s="216" t="s">
        <v>176</v>
      </c>
      <c r="AU158" s="216" t="s">
        <v>87</v>
      </c>
      <c r="AV158" s="13" t="s">
        <v>87</v>
      </c>
      <c r="AW158" s="13" t="s">
        <v>34</v>
      </c>
      <c r="AX158" s="13" t="s">
        <v>85</v>
      </c>
      <c r="AY158" s="216" t="s">
        <v>146</v>
      </c>
    </row>
    <row r="159" spans="1:65" s="2" customFormat="1" ht="33" customHeight="1">
      <c r="A159" s="34"/>
      <c r="B159" s="35"/>
      <c r="C159" s="185" t="s">
        <v>200</v>
      </c>
      <c r="D159" s="185" t="s">
        <v>147</v>
      </c>
      <c r="E159" s="186" t="s">
        <v>1401</v>
      </c>
      <c r="F159" s="187" t="s">
        <v>1402</v>
      </c>
      <c r="G159" s="188" t="s">
        <v>169</v>
      </c>
      <c r="H159" s="189">
        <v>168.33</v>
      </c>
      <c r="I159" s="190"/>
      <c r="J159" s="191">
        <f>ROUND(I159*H159,2)</f>
        <v>0</v>
      </c>
      <c r="K159" s="192"/>
      <c r="L159" s="39"/>
      <c r="M159" s="193" t="s">
        <v>1</v>
      </c>
      <c r="N159" s="194" t="s">
        <v>42</v>
      </c>
      <c r="O159" s="71"/>
      <c r="P159" s="195">
        <f>O159*H159</f>
        <v>0</v>
      </c>
      <c r="Q159" s="195">
        <v>0</v>
      </c>
      <c r="R159" s="195">
        <f>Q159*H159</f>
        <v>0</v>
      </c>
      <c r="S159" s="195">
        <v>0</v>
      </c>
      <c r="T159" s="19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145</v>
      </c>
      <c r="AT159" s="197" t="s">
        <v>147</v>
      </c>
      <c r="AU159" s="197" t="s">
        <v>87</v>
      </c>
      <c r="AY159" s="17" t="s">
        <v>146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17" t="s">
        <v>85</v>
      </c>
      <c r="BK159" s="198">
        <f>ROUND(I159*H159,2)</f>
        <v>0</v>
      </c>
      <c r="BL159" s="17" t="s">
        <v>145</v>
      </c>
      <c r="BM159" s="197" t="s">
        <v>1403</v>
      </c>
    </row>
    <row r="160" spans="1:65" s="2" customFormat="1" ht="21.75" customHeight="1">
      <c r="A160" s="34"/>
      <c r="B160" s="35"/>
      <c r="C160" s="185" t="s">
        <v>205</v>
      </c>
      <c r="D160" s="185" t="s">
        <v>147</v>
      </c>
      <c r="E160" s="186" t="s">
        <v>1404</v>
      </c>
      <c r="F160" s="187" t="s">
        <v>1405</v>
      </c>
      <c r="G160" s="188" t="s">
        <v>169</v>
      </c>
      <c r="H160" s="189">
        <v>168.33</v>
      </c>
      <c r="I160" s="190"/>
      <c r="J160" s="191">
        <f>ROUND(I160*H160,2)</f>
        <v>0</v>
      </c>
      <c r="K160" s="192"/>
      <c r="L160" s="39"/>
      <c r="M160" s="193" t="s">
        <v>1</v>
      </c>
      <c r="N160" s="194" t="s">
        <v>42</v>
      </c>
      <c r="O160" s="71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145</v>
      </c>
      <c r="AT160" s="197" t="s">
        <v>147</v>
      </c>
      <c r="AU160" s="197" t="s">
        <v>87</v>
      </c>
      <c r="AY160" s="17" t="s">
        <v>146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17" t="s">
        <v>85</v>
      </c>
      <c r="BK160" s="198">
        <f>ROUND(I160*H160,2)</f>
        <v>0</v>
      </c>
      <c r="BL160" s="17" t="s">
        <v>145</v>
      </c>
      <c r="BM160" s="197" t="s">
        <v>1406</v>
      </c>
    </row>
    <row r="161" spans="1:65" s="2" customFormat="1" ht="16.5" customHeight="1">
      <c r="A161" s="34"/>
      <c r="B161" s="35"/>
      <c r="C161" s="185" t="s">
        <v>210</v>
      </c>
      <c r="D161" s="185" t="s">
        <v>147</v>
      </c>
      <c r="E161" s="186" t="s">
        <v>1407</v>
      </c>
      <c r="F161" s="187" t="s">
        <v>1408</v>
      </c>
      <c r="G161" s="188" t="s">
        <v>169</v>
      </c>
      <c r="H161" s="189">
        <v>168.33</v>
      </c>
      <c r="I161" s="190"/>
      <c r="J161" s="191">
        <f>ROUND(I161*H161,2)</f>
        <v>0</v>
      </c>
      <c r="K161" s="192"/>
      <c r="L161" s="39"/>
      <c r="M161" s="193" t="s">
        <v>1</v>
      </c>
      <c r="N161" s="194" t="s">
        <v>42</v>
      </c>
      <c r="O161" s="71"/>
      <c r="P161" s="195">
        <f>O161*H161</f>
        <v>0</v>
      </c>
      <c r="Q161" s="195">
        <v>0</v>
      </c>
      <c r="R161" s="195">
        <f>Q161*H161</f>
        <v>0</v>
      </c>
      <c r="S161" s="195">
        <v>0</v>
      </c>
      <c r="T161" s="19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145</v>
      </c>
      <c r="AT161" s="197" t="s">
        <v>147</v>
      </c>
      <c r="AU161" s="197" t="s">
        <v>87</v>
      </c>
      <c r="AY161" s="17" t="s">
        <v>146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17" t="s">
        <v>85</v>
      </c>
      <c r="BK161" s="198">
        <f>ROUND(I161*H161,2)</f>
        <v>0</v>
      </c>
      <c r="BL161" s="17" t="s">
        <v>145</v>
      </c>
      <c r="BM161" s="197" t="s">
        <v>1409</v>
      </c>
    </row>
    <row r="162" spans="1:65" s="2" customFormat="1" ht="44.25" customHeight="1">
      <c r="A162" s="34"/>
      <c r="B162" s="35"/>
      <c r="C162" s="185" t="s">
        <v>214</v>
      </c>
      <c r="D162" s="185" t="s">
        <v>147</v>
      </c>
      <c r="E162" s="186" t="s">
        <v>1026</v>
      </c>
      <c r="F162" s="187" t="s">
        <v>1410</v>
      </c>
      <c r="G162" s="188" t="s">
        <v>195</v>
      </c>
      <c r="H162" s="189">
        <v>302.99400000000003</v>
      </c>
      <c r="I162" s="190"/>
      <c r="J162" s="191">
        <f>ROUND(I162*H162,2)</f>
        <v>0</v>
      </c>
      <c r="K162" s="192"/>
      <c r="L162" s="39"/>
      <c r="M162" s="193" t="s">
        <v>1</v>
      </c>
      <c r="N162" s="194" t="s">
        <v>42</v>
      </c>
      <c r="O162" s="71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145</v>
      </c>
      <c r="AT162" s="197" t="s">
        <v>147</v>
      </c>
      <c r="AU162" s="197" t="s">
        <v>87</v>
      </c>
      <c r="AY162" s="17" t="s">
        <v>146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7" t="s">
        <v>85</v>
      </c>
      <c r="BK162" s="198">
        <f>ROUND(I162*H162,2)</f>
        <v>0</v>
      </c>
      <c r="BL162" s="17" t="s">
        <v>145</v>
      </c>
      <c r="BM162" s="197" t="s">
        <v>1411</v>
      </c>
    </row>
    <row r="163" spans="1:65" s="13" customFormat="1">
      <c r="B163" s="206"/>
      <c r="C163" s="207"/>
      <c r="D163" s="199" t="s">
        <v>176</v>
      </c>
      <c r="E163" s="207"/>
      <c r="F163" s="209" t="s">
        <v>1412</v>
      </c>
      <c r="G163" s="207"/>
      <c r="H163" s="210">
        <v>302.99400000000003</v>
      </c>
      <c r="I163" s="211"/>
      <c r="J163" s="207"/>
      <c r="K163" s="207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176</v>
      </c>
      <c r="AU163" s="216" t="s">
        <v>87</v>
      </c>
      <c r="AV163" s="13" t="s">
        <v>87</v>
      </c>
      <c r="AW163" s="13" t="s">
        <v>4</v>
      </c>
      <c r="AX163" s="13" t="s">
        <v>85</v>
      </c>
      <c r="AY163" s="216" t="s">
        <v>146</v>
      </c>
    </row>
    <row r="164" spans="1:65" s="2" customFormat="1" ht="21.75" customHeight="1">
      <c r="A164" s="34"/>
      <c r="B164" s="35"/>
      <c r="C164" s="185" t="s">
        <v>218</v>
      </c>
      <c r="D164" s="185" t="s">
        <v>147</v>
      </c>
      <c r="E164" s="186" t="s">
        <v>1413</v>
      </c>
      <c r="F164" s="187" t="s">
        <v>1414</v>
      </c>
      <c r="G164" s="188" t="s">
        <v>169</v>
      </c>
      <c r="H164" s="189">
        <v>75.7</v>
      </c>
      <c r="I164" s="190"/>
      <c r="J164" s="191">
        <f>ROUND(I164*H164,2)</f>
        <v>0</v>
      </c>
      <c r="K164" s="192"/>
      <c r="L164" s="39"/>
      <c r="M164" s="193" t="s">
        <v>1</v>
      </c>
      <c r="N164" s="194" t="s">
        <v>42</v>
      </c>
      <c r="O164" s="71"/>
      <c r="P164" s="195">
        <f>O164*H164</f>
        <v>0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7" t="s">
        <v>145</v>
      </c>
      <c r="AT164" s="197" t="s">
        <v>147</v>
      </c>
      <c r="AU164" s="197" t="s">
        <v>87</v>
      </c>
      <c r="AY164" s="17" t="s">
        <v>146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17" t="s">
        <v>85</v>
      </c>
      <c r="BK164" s="198">
        <f>ROUND(I164*H164,2)</f>
        <v>0</v>
      </c>
      <c r="BL164" s="17" t="s">
        <v>145</v>
      </c>
      <c r="BM164" s="197" t="s">
        <v>1415</v>
      </c>
    </row>
    <row r="165" spans="1:65" s="13" customFormat="1">
      <c r="B165" s="206"/>
      <c r="C165" s="207"/>
      <c r="D165" s="199" t="s">
        <v>176</v>
      </c>
      <c r="E165" s="208" t="s">
        <v>1</v>
      </c>
      <c r="F165" s="209" t="s">
        <v>1416</v>
      </c>
      <c r="G165" s="207"/>
      <c r="H165" s="210">
        <v>65.7</v>
      </c>
      <c r="I165" s="211"/>
      <c r="J165" s="207"/>
      <c r="K165" s="207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176</v>
      </c>
      <c r="AU165" s="216" t="s">
        <v>87</v>
      </c>
      <c r="AV165" s="13" t="s">
        <v>87</v>
      </c>
      <c r="AW165" s="13" t="s">
        <v>34</v>
      </c>
      <c r="AX165" s="13" t="s">
        <v>77</v>
      </c>
      <c r="AY165" s="216" t="s">
        <v>146</v>
      </c>
    </row>
    <row r="166" spans="1:65" s="13" customFormat="1">
      <c r="B166" s="206"/>
      <c r="C166" s="207"/>
      <c r="D166" s="199" t="s">
        <v>176</v>
      </c>
      <c r="E166" s="208" t="s">
        <v>1</v>
      </c>
      <c r="F166" s="209" t="s">
        <v>1417</v>
      </c>
      <c r="G166" s="207"/>
      <c r="H166" s="210">
        <v>10</v>
      </c>
      <c r="I166" s="211"/>
      <c r="J166" s="207"/>
      <c r="K166" s="207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176</v>
      </c>
      <c r="AU166" s="216" t="s">
        <v>87</v>
      </c>
      <c r="AV166" s="13" t="s">
        <v>87</v>
      </c>
      <c r="AW166" s="13" t="s">
        <v>34</v>
      </c>
      <c r="AX166" s="13" t="s">
        <v>77</v>
      </c>
      <c r="AY166" s="216" t="s">
        <v>146</v>
      </c>
    </row>
    <row r="167" spans="1:65" s="14" customFormat="1">
      <c r="B167" s="228"/>
      <c r="C167" s="229"/>
      <c r="D167" s="199" t="s">
        <v>176</v>
      </c>
      <c r="E167" s="230" t="s">
        <v>1</v>
      </c>
      <c r="F167" s="231" t="s">
        <v>254</v>
      </c>
      <c r="G167" s="229"/>
      <c r="H167" s="232">
        <v>75.7</v>
      </c>
      <c r="I167" s="233"/>
      <c r="J167" s="229"/>
      <c r="K167" s="229"/>
      <c r="L167" s="234"/>
      <c r="M167" s="235"/>
      <c r="N167" s="236"/>
      <c r="O167" s="236"/>
      <c r="P167" s="236"/>
      <c r="Q167" s="236"/>
      <c r="R167" s="236"/>
      <c r="S167" s="236"/>
      <c r="T167" s="237"/>
      <c r="AT167" s="238" t="s">
        <v>176</v>
      </c>
      <c r="AU167" s="238" t="s">
        <v>87</v>
      </c>
      <c r="AV167" s="14" t="s">
        <v>145</v>
      </c>
      <c r="AW167" s="14" t="s">
        <v>34</v>
      </c>
      <c r="AX167" s="14" t="s">
        <v>85</v>
      </c>
      <c r="AY167" s="238" t="s">
        <v>146</v>
      </c>
    </row>
    <row r="168" spans="1:65" s="2" customFormat="1" ht="16.5" customHeight="1">
      <c r="A168" s="34"/>
      <c r="B168" s="35"/>
      <c r="C168" s="217" t="s">
        <v>8</v>
      </c>
      <c r="D168" s="217" t="s">
        <v>235</v>
      </c>
      <c r="E168" s="218" t="s">
        <v>1418</v>
      </c>
      <c r="F168" s="219" t="s">
        <v>1419</v>
      </c>
      <c r="G168" s="220" t="s">
        <v>195</v>
      </c>
      <c r="H168" s="221">
        <v>131.4</v>
      </c>
      <c r="I168" s="222"/>
      <c r="J168" s="223">
        <f>ROUND(I168*H168,2)</f>
        <v>0</v>
      </c>
      <c r="K168" s="224"/>
      <c r="L168" s="225"/>
      <c r="M168" s="226" t="s">
        <v>1</v>
      </c>
      <c r="N168" s="227" t="s">
        <v>42</v>
      </c>
      <c r="O168" s="71"/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7" t="s">
        <v>192</v>
      </c>
      <c r="AT168" s="197" t="s">
        <v>235</v>
      </c>
      <c r="AU168" s="197" t="s">
        <v>87</v>
      </c>
      <c r="AY168" s="17" t="s">
        <v>146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7" t="s">
        <v>85</v>
      </c>
      <c r="BK168" s="198">
        <f>ROUND(I168*H168,2)</f>
        <v>0</v>
      </c>
      <c r="BL168" s="17" t="s">
        <v>145</v>
      </c>
      <c r="BM168" s="197" t="s">
        <v>1420</v>
      </c>
    </row>
    <row r="169" spans="1:65" s="13" customFormat="1">
      <c r="B169" s="206"/>
      <c r="C169" s="207"/>
      <c r="D169" s="199" t="s">
        <v>176</v>
      </c>
      <c r="E169" s="207"/>
      <c r="F169" s="209" t="s">
        <v>1421</v>
      </c>
      <c r="G169" s="207"/>
      <c r="H169" s="210">
        <v>131.4</v>
      </c>
      <c r="I169" s="211"/>
      <c r="J169" s="207"/>
      <c r="K169" s="207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176</v>
      </c>
      <c r="AU169" s="216" t="s">
        <v>87</v>
      </c>
      <c r="AV169" s="13" t="s">
        <v>87</v>
      </c>
      <c r="AW169" s="13" t="s">
        <v>4</v>
      </c>
      <c r="AX169" s="13" t="s">
        <v>85</v>
      </c>
      <c r="AY169" s="216" t="s">
        <v>146</v>
      </c>
    </row>
    <row r="170" spans="1:65" s="2" customFormat="1" ht="16.5" customHeight="1">
      <c r="A170" s="34"/>
      <c r="B170" s="35"/>
      <c r="C170" s="217" t="s">
        <v>188</v>
      </c>
      <c r="D170" s="217" t="s">
        <v>235</v>
      </c>
      <c r="E170" s="218" t="s">
        <v>1422</v>
      </c>
      <c r="F170" s="219" t="s">
        <v>1423</v>
      </c>
      <c r="G170" s="220" t="s">
        <v>195</v>
      </c>
      <c r="H170" s="221">
        <v>20</v>
      </c>
      <c r="I170" s="222"/>
      <c r="J170" s="223">
        <f>ROUND(I170*H170,2)</f>
        <v>0</v>
      </c>
      <c r="K170" s="224"/>
      <c r="L170" s="225"/>
      <c r="M170" s="226" t="s">
        <v>1</v>
      </c>
      <c r="N170" s="227" t="s">
        <v>42</v>
      </c>
      <c r="O170" s="71"/>
      <c r="P170" s="195">
        <f>O170*H170</f>
        <v>0</v>
      </c>
      <c r="Q170" s="195">
        <v>0</v>
      </c>
      <c r="R170" s="195">
        <f>Q170*H170</f>
        <v>0</v>
      </c>
      <c r="S170" s="195">
        <v>0</v>
      </c>
      <c r="T170" s="196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7" t="s">
        <v>192</v>
      </c>
      <c r="AT170" s="197" t="s">
        <v>235</v>
      </c>
      <c r="AU170" s="197" t="s">
        <v>87</v>
      </c>
      <c r="AY170" s="17" t="s">
        <v>146</v>
      </c>
      <c r="BE170" s="198">
        <f>IF(N170="základní",J170,0)</f>
        <v>0</v>
      </c>
      <c r="BF170" s="198">
        <f>IF(N170="snížená",J170,0)</f>
        <v>0</v>
      </c>
      <c r="BG170" s="198">
        <f>IF(N170="zákl. přenesená",J170,0)</f>
        <v>0</v>
      </c>
      <c r="BH170" s="198">
        <f>IF(N170="sníž. přenesená",J170,0)</f>
        <v>0</v>
      </c>
      <c r="BI170" s="198">
        <f>IF(N170="nulová",J170,0)</f>
        <v>0</v>
      </c>
      <c r="BJ170" s="17" t="s">
        <v>85</v>
      </c>
      <c r="BK170" s="198">
        <f>ROUND(I170*H170,2)</f>
        <v>0</v>
      </c>
      <c r="BL170" s="17" t="s">
        <v>145</v>
      </c>
      <c r="BM170" s="197" t="s">
        <v>1424</v>
      </c>
    </row>
    <row r="171" spans="1:65" s="13" customFormat="1">
      <c r="B171" s="206"/>
      <c r="C171" s="207"/>
      <c r="D171" s="199" t="s">
        <v>176</v>
      </c>
      <c r="E171" s="208" t="s">
        <v>1</v>
      </c>
      <c r="F171" s="209" t="s">
        <v>1425</v>
      </c>
      <c r="G171" s="207"/>
      <c r="H171" s="210">
        <v>20</v>
      </c>
      <c r="I171" s="211"/>
      <c r="J171" s="207"/>
      <c r="K171" s="207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176</v>
      </c>
      <c r="AU171" s="216" t="s">
        <v>87</v>
      </c>
      <c r="AV171" s="13" t="s">
        <v>87</v>
      </c>
      <c r="AW171" s="13" t="s">
        <v>34</v>
      </c>
      <c r="AX171" s="13" t="s">
        <v>85</v>
      </c>
      <c r="AY171" s="216" t="s">
        <v>146</v>
      </c>
    </row>
    <row r="172" spans="1:65" s="12" customFormat="1" ht="22.9" customHeight="1">
      <c r="B172" s="171"/>
      <c r="C172" s="172"/>
      <c r="D172" s="173" t="s">
        <v>76</v>
      </c>
      <c r="E172" s="204" t="s">
        <v>87</v>
      </c>
      <c r="F172" s="204" t="s">
        <v>1426</v>
      </c>
      <c r="G172" s="172"/>
      <c r="H172" s="172"/>
      <c r="I172" s="175"/>
      <c r="J172" s="205">
        <f>BK172</f>
        <v>0</v>
      </c>
      <c r="K172" s="172"/>
      <c r="L172" s="177"/>
      <c r="M172" s="178"/>
      <c r="N172" s="179"/>
      <c r="O172" s="179"/>
      <c r="P172" s="180">
        <f>SUM(P173:P177)</f>
        <v>0</v>
      </c>
      <c r="Q172" s="179"/>
      <c r="R172" s="180">
        <f>SUM(R173:R177)</f>
        <v>1.5300639999999999</v>
      </c>
      <c r="S172" s="179"/>
      <c r="T172" s="181">
        <f>SUM(T173:T177)</f>
        <v>0</v>
      </c>
      <c r="AR172" s="182" t="s">
        <v>85</v>
      </c>
      <c r="AT172" s="183" t="s">
        <v>76</v>
      </c>
      <c r="AU172" s="183" t="s">
        <v>85</v>
      </c>
      <c r="AY172" s="182" t="s">
        <v>146</v>
      </c>
      <c r="BK172" s="184">
        <f>SUM(BK173:BK177)</f>
        <v>0</v>
      </c>
    </row>
    <row r="173" spans="1:65" s="2" customFormat="1" ht="33" customHeight="1">
      <c r="A173" s="34"/>
      <c r="B173" s="35"/>
      <c r="C173" s="185" t="s">
        <v>234</v>
      </c>
      <c r="D173" s="185" t="s">
        <v>147</v>
      </c>
      <c r="E173" s="186" t="s">
        <v>1427</v>
      </c>
      <c r="F173" s="187" t="s">
        <v>1428</v>
      </c>
      <c r="G173" s="188" t="s">
        <v>169</v>
      </c>
      <c r="H173" s="189">
        <v>0.6</v>
      </c>
      <c r="I173" s="190"/>
      <c r="J173" s="191">
        <f>ROUND(I173*H173,2)</f>
        <v>0</v>
      </c>
      <c r="K173" s="192"/>
      <c r="L173" s="39"/>
      <c r="M173" s="193" t="s">
        <v>1</v>
      </c>
      <c r="N173" s="194" t="s">
        <v>42</v>
      </c>
      <c r="O173" s="71"/>
      <c r="P173" s="195">
        <f>O173*H173</f>
        <v>0</v>
      </c>
      <c r="Q173" s="195">
        <v>2.45329</v>
      </c>
      <c r="R173" s="195">
        <f>Q173*H173</f>
        <v>1.4719739999999999</v>
      </c>
      <c r="S173" s="195">
        <v>0</v>
      </c>
      <c r="T173" s="196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7" t="s">
        <v>145</v>
      </c>
      <c r="AT173" s="197" t="s">
        <v>147</v>
      </c>
      <c r="AU173" s="197" t="s">
        <v>87</v>
      </c>
      <c r="AY173" s="17" t="s">
        <v>146</v>
      </c>
      <c r="BE173" s="198">
        <f>IF(N173="základní",J173,0)</f>
        <v>0</v>
      </c>
      <c r="BF173" s="198">
        <f>IF(N173="snížená",J173,0)</f>
        <v>0</v>
      </c>
      <c r="BG173" s="198">
        <f>IF(N173="zákl. přenesená",J173,0)</f>
        <v>0</v>
      </c>
      <c r="BH173" s="198">
        <f>IF(N173="sníž. přenesená",J173,0)</f>
        <v>0</v>
      </c>
      <c r="BI173" s="198">
        <f>IF(N173="nulová",J173,0)</f>
        <v>0</v>
      </c>
      <c r="BJ173" s="17" t="s">
        <v>85</v>
      </c>
      <c r="BK173" s="198">
        <f>ROUND(I173*H173,2)</f>
        <v>0</v>
      </c>
      <c r="BL173" s="17" t="s">
        <v>145</v>
      </c>
      <c r="BM173" s="197" t="s">
        <v>1429</v>
      </c>
    </row>
    <row r="174" spans="1:65" s="13" customFormat="1">
      <c r="B174" s="206"/>
      <c r="C174" s="207"/>
      <c r="D174" s="199" t="s">
        <v>176</v>
      </c>
      <c r="E174" s="208" t="s">
        <v>1</v>
      </c>
      <c r="F174" s="209" t="s">
        <v>1430</v>
      </c>
      <c r="G174" s="207"/>
      <c r="H174" s="210">
        <v>0.6</v>
      </c>
      <c r="I174" s="211"/>
      <c r="J174" s="207"/>
      <c r="K174" s="207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176</v>
      </c>
      <c r="AU174" s="216" t="s">
        <v>87</v>
      </c>
      <c r="AV174" s="13" t="s">
        <v>87</v>
      </c>
      <c r="AW174" s="13" t="s">
        <v>34</v>
      </c>
      <c r="AX174" s="13" t="s">
        <v>85</v>
      </c>
      <c r="AY174" s="216" t="s">
        <v>146</v>
      </c>
    </row>
    <row r="175" spans="1:65" s="2" customFormat="1" ht="16.5" customHeight="1">
      <c r="A175" s="34"/>
      <c r="B175" s="35"/>
      <c r="C175" s="185" t="s">
        <v>240</v>
      </c>
      <c r="D175" s="185" t="s">
        <v>147</v>
      </c>
      <c r="E175" s="186" t="s">
        <v>1431</v>
      </c>
      <c r="F175" s="187" t="s">
        <v>1432</v>
      </c>
      <c r="G175" s="188" t="s">
        <v>181</v>
      </c>
      <c r="H175" s="189">
        <v>1</v>
      </c>
      <c r="I175" s="190"/>
      <c r="J175" s="191">
        <f>ROUND(I175*H175,2)</f>
        <v>0</v>
      </c>
      <c r="K175" s="192"/>
      <c r="L175" s="39"/>
      <c r="M175" s="193" t="s">
        <v>1</v>
      </c>
      <c r="N175" s="194" t="s">
        <v>42</v>
      </c>
      <c r="O175" s="71"/>
      <c r="P175" s="195">
        <f>O175*H175</f>
        <v>0</v>
      </c>
      <c r="Q175" s="195">
        <v>3.5099999999999999E-2</v>
      </c>
      <c r="R175" s="195">
        <f>Q175*H175</f>
        <v>3.5099999999999999E-2</v>
      </c>
      <c r="S175" s="195">
        <v>0</v>
      </c>
      <c r="T175" s="196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7" t="s">
        <v>145</v>
      </c>
      <c r="AT175" s="197" t="s">
        <v>147</v>
      </c>
      <c r="AU175" s="197" t="s">
        <v>87</v>
      </c>
      <c r="AY175" s="17" t="s">
        <v>146</v>
      </c>
      <c r="BE175" s="198">
        <f>IF(N175="základní",J175,0)</f>
        <v>0</v>
      </c>
      <c r="BF175" s="198">
        <f>IF(N175="snížená",J175,0)</f>
        <v>0</v>
      </c>
      <c r="BG175" s="198">
        <f>IF(N175="zákl. přenesená",J175,0)</f>
        <v>0</v>
      </c>
      <c r="BH175" s="198">
        <f>IF(N175="sníž. přenesená",J175,0)</f>
        <v>0</v>
      </c>
      <c r="BI175" s="198">
        <f>IF(N175="nulová",J175,0)</f>
        <v>0</v>
      </c>
      <c r="BJ175" s="17" t="s">
        <v>85</v>
      </c>
      <c r="BK175" s="198">
        <f>ROUND(I175*H175,2)</f>
        <v>0</v>
      </c>
      <c r="BL175" s="17" t="s">
        <v>145</v>
      </c>
      <c r="BM175" s="197" t="s">
        <v>1433</v>
      </c>
    </row>
    <row r="176" spans="1:65" s="13" customFormat="1">
      <c r="B176" s="206"/>
      <c r="C176" s="207"/>
      <c r="D176" s="199" t="s">
        <v>176</v>
      </c>
      <c r="E176" s="208" t="s">
        <v>1</v>
      </c>
      <c r="F176" s="209" t="s">
        <v>1434</v>
      </c>
      <c r="G176" s="207"/>
      <c r="H176" s="210">
        <v>1</v>
      </c>
      <c r="I176" s="211"/>
      <c r="J176" s="207"/>
      <c r="K176" s="207"/>
      <c r="L176" s="212"/>
      <c r="M176" s="213"/>
      <c r="N176" s="214"/>
      <c r="O176" s="214"/>
      <c r="P176" s="214"/>
      <c r="Q176" s="214"/>
      <c r="R176" s="214"/>
      <c r="S176" s="214"/>
      <c r="T176" s="215"/>
      <c r="AT176" s="216" t="s">
        <v>176</v>
      </c>
      <c r="AU176" s="216" t="s">
        <v>87</v>
      </c>
      <c r="AV176" s="13" t="s">
        <v>87</v>
      </c>
      <c r="AW176" s="13" t="s">
        <v>34</v>
      </c>
      <c r="AX176" s="13" t="s">
        <v>85</v>
      </c>
      <c r="AY176" s="216" t="s">
        <v>146</v>
      </c>
    </row>
    <row r="177" spans="1:65" s="2" customFormat="1" ht="21.75" customHeight="1">
      <c r="A177" s="34"/>
      <c r="B177" s="35"/>
      <c r="C177" s="185" t="s">
        <v>246</v>
      </c>
      <c r="D177" s="185" t="s">
        <v>147</v>
      </c>
      <c r="E177" s="186" t="s">
        <v>1435</v>
      </c>
      <c r="F177" s="187" t="s">
        <v>1436</v>
      </c>
      <c r="G177" s="188" t="s">
        <v>187</v>
      </c>
      <c r="H177" s="189">
        <v>1</v>
      </c>
      <c r="I177" s="190"/>
      <c r="J177" s="191">
        <f>ROUND(I177*H177,2)</f>
        <v>0</v>
      </c>
      <c r="K177" s="192"/>
      <c r="L177" s="39"/>
      <c r="M177" s="193" t="s">
        <v>1</v>
      </c>
      <c r="N177" s="194" t="s">
        <v>42</v>
      </c>
      <c r="O177" s="71"/>
      <c r="P177" s="195">
        <f>O177*H177</f>
        <v>0</v>
      </c>
      <c r="Q177" s="195">
        <v>2.299E-2</v>
      </c>
      <c r="R177" s="195">
        <f>Q177*H177</f>
        <v>2.299E-2</v>
      </c>
      <c r="S177" s="195">
        <v>0</v>
      </c>
      <c r="T177" s="196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7" t="s">
        <v>145</v>
      </c>
      <c r="AT177" s="197" t="s">
        <v>147</v>
      </c>
      <c r="AU177" s="197" t="s">
        <v>87</v>
      </c>
      <c r="AY177" s="17" t="s">
        <v>146</v>
      </c>
      <c r="BE177" s="198">
        <f>IF(N177="základní",J177,0)</f>
        <v>0</v>
      </c>
      <c r="BF177" s="198">
        <f>IF(N177="snížená",J177,0)</f>
        <v>0</v>
      </c>
      <c r="BG177" s="198">
        <f>IF(N177="zákl. přenesená",J177,0)</f>
        <v>0</v>
      </c>
      <c r="BH177" s="198">
        <f>IF(N177="sníž. přenesená",J177,0)</f>
        <v>0</v>
      </c>
      <c r="BI177" s="198">
        <f>IF(N177="nulová",J177,0)</f>
        <v>0</v>
      </c>
      <c r="BJ177" s="17" t="s">
        <v>85</v>
      </c>
      <c r="BK177" s="198">
        <f>ROUND(I177*H177,2)</f>
        <v>0</v>
      </c>
      <c r="BL177" s="17" t="s">
        <v>145</v>
      </c>
      <c r="BM177" s="197" t="s">
        <v>1437</v>
      </c>
    </row>
    <row r="178" spans="1:65" s="12" customFormat="1" ht="22.9" customHeight="1">
      <c r="B178" s="171"/>
      <c r="C178" s="172"/>
      <c r="D178" s="173" t="s">
        <v>76</v>
      </c>
      <c r="E178" s="204" t="s">
        <v>172</v>
      </c>
      <c r="F178" s="204" t="s">
        <v>1438</v>
      </c>
      <c r="G178" s="172"/>
      <c r="H178" s="172"/>
      <c r="I178" s="175"/>
      <c r="J178" s="205">
        <f>BK178</f>
        <v>0</v>
      </c>
      <c r="K178" s="172"/>
      <c r="L178" s="177"/>
      <c r="M178" s="178"/>
      <c r="N178" s="179"/>
      <c r="O178" s="179"/>
      <c r="P178" s="180">
        <f>SUM(P179:P209)</f>
        <v>0</v>
      </c>
      <c r="Q178" s="179"/>
      <c r="R178" s="180">
        <f>SUM(R179:R209)</f>
        <v>267.65486129999999</v>
      </c>
      <c r="S178" s="179"/>
      <c r="T178" s="181">
        <f>SUM(T179:T209)</f>
        <v>0</v>
      </c>
      <c r="AR178" s="182" t="s">
        <v>85</v>
      </c>
      <c r="AT178" s="183" t="s">
        <v>76</v>
      </c>
      <c r="AU178" s="183" t="s">
        <v>85</v>
      </c>
      <c r="AY178" s="182" t="s">
        <v>146</v>
      </c>
      <c r="BK178" s="184">
        <f>SUM(BK179:BK209)</f>
        <v>0</v>
      </c>
    </row>
    <row r="179" spans="1:65" s="2" customFormat="1" ht="33" customHeight="1">
      <c r="A179" s="34"/>
      <c r="B179" s="35"/>
      <c r="C179" s="185" t="s">
        <v>255</v>
      </c>
      <c r="D179" s="185" t="s">
        <v>147</v>
      </c>
      <c r="E179" s="186" t="s">
        <v>1439</v>
      </c>
      <c r="F179" s="187" t="s">
        <v>1440</v>
      </c>
      <c r="G179" s="188" t="s">
        <v>181</v>
      </c>
      <c r="H179" s="189">
        <v>258.10000000000002</v>
      </c>
      <c r="I179" s="190"/>
      <c r="J179" s="191">
        <f>ROUND(I179*H179,2)</f>
        <v>0</v>
      </c>
      <c r="K179" s="192"/>
      <c r="L179" s="39"/>
      <c r="M179" s="193" t="s">
        <v>1</v>
      </c>
      <c r="N179" s="194" t="s">
        <v>42</v>
      </c>
      <c r="O179" s="71"/>
      <c r="P179" s="195">
        <f>O179*H179</f>
        <v>0</v>
      </c>
      <c r="Q179" s="195">
        <v>0.14610000000000001</v>
      </c>
      <c r="R179" s="195">
        <f>Q179*H179</f>
        <v>37.708410000000008</v>
      </c>
      <c r="S179" s="195">
        <v>0</v>
      </c>
      <c r="T179" s="196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7" t="s">
        <v>145</v>
      </c>
      <c r="AT179" s="197" t="s">
        <v>147</v>
      </c>
      <c r="AU179" s="197" t="s">
        <v>87</v>
      </c>
      <c r="AY179" s="17" t="s">
        <v>146</v>
      </c>
      <c r="BE179" s="198">
        <f>IF(N179="základní",J179,0)</f>
        <v>0</v>
      </c>
      <c r="BF179" s="198">
        <f>IF(N179="snížená",J179,0)</f>
        <v>0</v>
      </c>
      <c r="BG179" s="198">
        <f>IF(N179="zákl. přenesená",J179,0)</f>
        <v>0</v>
      </c>
      <c r="BH179" s="198">
        <f>IF(N179="sníž. přenesená",J179,0)</f>
        <v>0</v>
      </c>
      <c r="BI179" s="198">
        <f>IF(N179="nulová",J179,0)</f>
        <v>0</v>
      </c>
      <c r="BJ179" s="17" t="s">
        <v>85</v>
      </c>
      <c r="BK179" s="198">
        <f>ROUND(I179*H179,2)</f>
        <v>0</v>
      </c>
      <c r="BL179" s="17" t="s">
        <v>145</v>
      </c>
      <c r="BM179" s="197" t="s">
        <v>1441</v>
      </c>
    </row>
    <row r="180" spans="1:65" s="13" customFormat="1" ht="22.5">
      <c r="B180" s="206"/>
      <c r="C180" s="207"/>
      <c r="D180" s="199" t="s">
        <v>176</v>
      </c>
      <c r="E180" s="208" t="s">
        <v>1</v>
      </c>
      <c r="F180" s="209" t="s">
        <v>1442</v>
      </c>
      <c r="G180" s="207"/>
      <c r="H180" s="210">
        <v>218.1</v>
      </c>
      <c r="I180" s="211"/>
      <c r="J180" s="207"/>
      <c r="K180" s="207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176</v>
      </c>
      <c r="AU180" s="216" t="s">
        <v>87</v>
      </c>
      <c r="AV180" s="13" t="s">
        <v>87</v>
      </c>
      <c r="AW180" s="13" t="s">
        <v>34</v>
      </c>
      <c r="AX180" s="13" t="s">
        <v>77</v>
      </c>
      <c r="AY180" s="216" t="s">
        <v>146</v>
      </c>
    </row>
    <row r="181" spans="1:65" s="13" customFormat="1">
      <c r="B181" s="206"/>
      <c r="C181" s="207"/>
      <c r="D181" s="199" t="s">
        <v>176</v>
      </c>
      <c r="E181" s="208" t="s">
        <v>1</v>
      </c>
      <c r="F181" s="209" t="s">
        <v>1374</v>
      </c>
      <c r="G181" s="207"/>
      <c r="H181" s="210">
        <v>40</v>
      </c>
      <c r="I181" s="211"/>
      <c r="J181" s="207"/>
      <c r="K181" s="207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176</v>
      </c>
      <c r="AU181" s="216" t="s">
        <v>87</v>
      </c>
      <c r="AV181" s="13" t="s">
        <v>87</v>
      </c>
      <c r="AW181" s="13" t="s">
        <v>34</v>
      </c>
      <c r="AX181" s="13" t="s">
        <v>77</v>
      </c>
      <c r="AY181" s="216" t="s">
        <v>146</v>
      </c>
    </row>
    <row r="182" spans="1:65" s="14" customFormat="1">
      <c r="B182" s="228"/>
      <c r="C182" s="229"/>
      <c r="D182" s="199" t="s">
        <v>176</v>
      </c>
      <c r="E182" s="230" t="s">
        <v>1</v>
      </c>
      <c r="F182" s="231" t="s">
        <v>254</v>
      </c>
      <c r="G182" s="229"/>
      <c r="H182" s="232">
        <v>258.10000000000002</v>
      </c>
      <c r="I182" s="233"/>
      <c r="J182" s="229"/>
      <c r="K182" s="229"/>
      <c r="L182" s="234"/>
      <c r="M182" s="235"/>
      <c r="N182" s="236"/>
      <c r="O182" s="236"/>
      <c r="P182" s="236"/>
      <c r="Q182" s="236"/>
      <c r="R182" s="236"/>
      <c r="S182" s="236"/>
      <c r="T182" s="237"/>
      <c r="AT182" s="238" t="s">
        <v>176</v>
      </c>
      <c r="AU182" s="238" t="s">
        <v>87</v>
      </c>
      <c r="AV182" s="14" t="s">
        <v>145</v>
      </c>
      <c r="AW182" s="14" t="s">
        <v>34</v>
      </c>
      <c r="AX182" s="14" t="s">
        <v>85</v>
      </c>
      <c r="AY182" s="238" t="s">
        <v>146</v>
      </c>
    </row>
    <row r="183" spans="1:65" s="2" customFormat="1" ht="33" customHeight="1">
      <c r="A183" s="34"/>
      <c r="B183" s="35"/>
      <c r="C183" s="217" t="s">
        <v>7</v>
      </c>
      <c r="D183" s="217" t="s">
        <v>235</v>
      </c>
      <c r="E183" s="218" t="s">
        <v>1443</v>
      </c>
      <c r="F183" s="219" t="s">
        <v>1444</v>
      </c>
      <c r="G183" s="220" t="s">
        <v>181</v>
      </c>
      <c r="H183" s="221">
        <v>253.06200000000001</v>
      </c>
      <c r="I183" s="222"/>
      <c r="J183" s="223">
        <f>ROUND(I183*H183,2)</f>
        <v>0</v>
      </c>
      <c r="K183" s="224"/>
      <c r="L183" s="225"/>
      <c r="M183" s="226" t="s">
        <v>1</v>
      </c>
      <c r="N183" s="227" t="s">
        <v>42</v>
      </c>
      <c r="O183" s="71"/>
      <c r="P183" s="195">
        <f>O183*H183</f>
        <v>0</v>
      </c>
      <c r="Q183" s="195">
        <v>0.153</v>
      </c>
      <c r="R183" s="195">
        <f>Q183*H183</f>
        <v>38.718485999999999</v>
      </c>
      <c r="S183" s="195">
        <v>0</v>
      </c>
      <c r="T183" s="196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7" t="s">
        <v>192</v>
      </c>
      <c r="AT183" s="197" t="s">
        <v>235</v>
      </c>
      <c r="AU183" s="197" t="s">
        <v>87</v>
      </c>
      <c r="AY183" s="17" t="s">
        <v>146</v>
      </c>
      <c r="BE183" s="198">
        <f>IF(N183="základní",J183,0)</f>
        <v>0</v>
      </c>
      <c r="BF183" s="198">
        <f>IF(N183="snížená",J183,0)</f>
        <v>0</v>
      </c>
      <c r="BG183" s="198">
        <f>IF(N183="zákl. přenesená",J183,0)</f>
        <v>0</v>
      </c>
      <c r="BH183" s="198">
        <f>IF(N183="sníž. přenesená",J183,0)</f>
        <v>0</v>
      </c>
      <c r="BI183" s="198">
        <f>IF(N183="nulová",J183,0)</f>
        <v>0</v>
      </c>
      <c r="BJ183" s="17" t="s">
        <v>85</v>
      </c>
      <c r="BK183" s="198">
        <f>ROUND(I183*H183,2)</f>
        <v>0</v>
      </c>
      <c r="BL183" s="17" t="s">
        <v>145</v>
      </c>
      <c r="BM183" s="197" t="s">
        <v>1445</v>
      </c>
    </row>
    <row r="184" spans="1:65" s="13" customFormat="1">
      <c r="B184" s="206"/>
      <c r="C184" s="207"/>
      <c r="D184" s="199" t="s">
        <v>176</v>
      </c>
      <c r="E184" s="207"/>
      <c r="F184" s="209" t="s">
        <v>1446</v>
      </c>
      <c r="G184" s="207"/>
      <c r="H184" s="210">
        <v>253.06200000000001</v>
      </c>
      <c r="I184" s="211"/>
      <c r="J184" s="207"/>
      <c r="K184" s="207"/>
      <c r="L184" s="212"/>
      <c r="M184" s="213"/>
      <c r="N184" s="214"/>
      <c r="O184" s="214"/>
      <c r="P184" s="214"/>
      <c r="Q184" s="214"/>
      <c r="R184" s="214"/>
      <c r="S184" s="214"/>
      <c r="T184" s="215"/>
      <c r="AT184" s="216" t="s">
        <v>176</v>
      </c>
      <c r="AU184" s="216" t="s">
        <v>87</v>
      </c>
      <c r="AV184" s="13" t="s">
        <v>87</v>
      </c>
      <c r="AW184" s="13" t="s">
        <v>4</v>
      </c>
      <c r="AX184" s="13" t="s">
        <v>85</v>
      </c>
      <c r="AY184" s="216" t="s">
        <v>146</v>
      </c>
    </row>
    <row r="185" spans="1:65" s="2" customFormat="1" ht="21.75" customHeight="1">
      <c r="A185" s="34"/>
      <c r="B185" s="35"/>
      <c r="C185" s="217" t="s">
        <v>267</v>
      </c>
      <c r="D185" s="217" t="s">
        <v>235</v>
      </c>
      <c r="E185" s="218" t="s">
        <v>1447</v>
      </c>
      <c r="F185" s="219" t="s">
        <v>1448</v>
      </c>
      <c r="G185" s="220" t="s">
        <v>181</v>
      </c>
      <c r="H185" s="221">
        <v>10.199999999999999</v>
      </c>
      <c r="I185" s="222"/>
      <c r="J185" s="223">
        <f>ROUND(I185*H185,2)</f>
        <v>0</v>
      </c>
      <c r="K185" s="224"/>
      <c r="L185" s="225"/>
      <c r="M185" s="226" t="s">
        <v>1</v>
      </c>
      <c r="N185" s="227" t="s">
        <v>42</v>
      </c>
      <c r="O185" s="71"/>
      <c r="P185" s="195">
        <f>O185*H185</f>
        <v>0</v>
      </c>
      <c r="Q185" s="195">
        <v>0.17499999999999999</v>
      </c>
      <c r="R185" s="195">
        <f>Q185*H185</f>
        <v>1.7849999999999997</v>
      </c>
      <c r="S185" s="195">
        <v>0</v>
      </c>
      <c r="T185" s="196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7" t="s">
        <v>192</v>
      </c>
      <c r="AT185" s="197" t="s">
        <v>235</v>
      </c>
      <c r="AU185" s="197" t="s">
        <v>87</v>
      </c>
      <c r="AY185" s="17" t="s">
        <v>146</v>
      </c>
      <c r="BE185" s="198">
        <f>IF(N185="základní",J185,0)</f>
        <v>0</v>
      </c>
      <c r="BF185" s="198">
        <f>IF(N185="snížená",J185,0)</f>
        <v>0</v>
      </c>
      <c r="BG185" s="198">
        <f>IF(N185="zákl. přenesená",J185,0)</f>
        <v>0</v>
      </c>
      <c r="BH185" s="198">
        <f>IF(N185="sníž. přenesená",J185,0)</f>
        <v>0</v>
      </c>
      <c r="BI185" s="198">
        <f>IF(N185="nulová",J185,0)</f>
        <v>0</v>
      </c>
      <c r="BJ185" s="17" t="s">
        <v>85</v>
      </c>
      <c r="BK185" s="198">
        <f>ROUND(I185*H185,2)</f>
        <v>0</v>
      </c>
      <c r="BL185" s="17" t="s">
        <v>145</v>
      </c>
      <c r="BM185" s="197" t="s">
        <v>1449</v>
      </c>
    </row>
    <row r="186" spans="1:65" s="13" customFormat="1">
      <c r="B186" s="206"/>
      <c r="C186" s="207"/>
      <c r="D186" s="199" t="s">
        <v>176</v>
      </c>
      <c r="E186" s="207"/>
      <c r="F186" s="209" t="s">
        <v>1450</v>
      </c>
      <c r="G186" s="207"/>
      <c r="H186" s="210">
        <v>10.199999999999999</v>
      </c>
      <c r="I186" s="211"/>
      <c r="J186" s="207"/>
      <c r="K186" s="207"/>
      <c r="L186" s="212"/>
      <c r="M186" s="213"/>
      <c r="N186" s="214"/>
      <c r="O186" s="214"/>
      <c r="P186" s="214"/>
      <c r="Q186" s="214"/>
      <c r="R186" s="214"/>
      <c r="S186" s="214"/>
      <c r="T186" s="215"/>
      <c r="AT186" s="216" t="s">
        <v>176</v>
      </c>
      <c r="AU186" s="216" t="s">
        <v>87</v>
      </c>
      <c r="AV186" s="13" t="s">
        <v>87</v>
      </c>
      <c r="AW186" s="13" t="s">
        <v>4</v>
      </c>
      <c r="AX186" s="13" t="s">
        <v>85</v>
      </c>
      <c r="AY186" s="216" t="s">
        <v>146</v>
      </c>
    </row>
    <row r="187" spans="1:65" s="2" customFormat="1" ht="33" customHeight="1">
      <c r="A187" s="34"/>
      <c r="B187" s="35"/>
      <c r="C187" s="185" t="s">
        <v>271</v>
      </c>
      <c r="D187" s="185" t="s">
        <v>147</v>
      </c>
      <c r="E187" s="186" t="s">
        <v>1451</v>
      </c>
      <c r="F187" s="187" t="s">
        <v>1452</v>
      </c>
      <c r="G187" s="188" t="s">
        <v>181</v>
      </c>
      <c r="H187" s="189">
        <v>103.3</v>
      </c>
      <c r="I187" s="190"/>
      <c r="J187" s="191">
        <f>ROUND(I187*H187,2)</f>
        <v>0</v>
      </c>
      <c r="K187" s="192"/>
      <c r="L187" s="39"/>
      <c r="M187" s="193" t="s">
        <v>1</v>
      </c>
      <c r="N187" s="194" t="s">
        <v>42</v>
      </c>
      <c r="O187" s="71"/>
      <c r="P187" s="195">
        <f>O187*H187</f>
        <v>0</v>
      </c>
      <c r="Q187" s="195">
        <v>0.14610000000000001</v>
      </c>
      <c r="R187" s="195">
        <f>Q187*H187</f>
        <v>15.092130000000001</v>
      </c>
      <c r="S187" s="195">
        <v>0</v>
      </c>
      <c r="T187" s="196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7" t="s">
        <v>145</v>
      </c>
      <c r="AT187" s="197" t="s">
        <v>147</v>
      </c>
      <c r="AU187" s="197" t="s">
        <v>87</v>
      </c>
      <c r="AY187" s="17" t="s">
        <v>146</v>
      </c>
      <c r="BE187" s="198">
        <f>IF(N187="základní",J187,0)</f>
        <v>0</v>
      </c>
      <c r="BF187" s="198">
        <f>IF(N187="snížená",J187,0)</f>
        <v>0</v>
      </c>
      <c r="BG187" s="198">
        <f>IF(N187="zákl. přenesená",J187,0)</f>
        <v>0</v>
      </c>
      <c r="BH187" s="198">
        <f>IF(N187="sníž. přenesená",J187,0)</f>
        <v>0</v>
      </c>
      <c r="BI187" s="198">
        <f>IF(N187="nulová",J187,0)</f>
        <v>0</v>
      </c>
      <c r="BJ187" s="17" t="s">
        <v>85</v>
      </c>
      <c r="BK187" s="198">
        <f>ROUND(I187*H187,2)</f>
        <v>0</v>
      </c>
      <c r="BL187" s="17" t="s">
        <v>145</v>
      </c>
      <c r="BM187" s="197" t="s">
        <v>1453</v>
      </c>
    </row>
    <row r="188" spans="1:65" s="13" customFormat="1">
      <c r="B188" s="206"/>
      <c r="C188" s="207"/>
      <c r="D188" s="199" t="s">
        <v>176</v>
      </c>
      <c r="E188" s="208" t="s">
        <v>1</v>
      </c>
      <c r="F188" s="209" t="s">
        <v>1454</v>
      </c>
      <c r="G188" s="207"/>
      <c r="H188" s="210">
        <v>88</v>
      </c>
      <c r="I188" s="211"/>
      <c r="J188" s="207"/>
      <c r="K188" s="207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176</v>
      </c>
      <c r="AU188" s="216" t="s">
        <v>87</v>
      </c>
      <c r="AV188" s="13" t="s">
        <v>87</v>
      </c>
      <c r="AW188" s="13" t="s">
        <v>34</v>
      </c>
      <c r="AX188" s="13" t="s">
        <v>77</v>
      </c>
      <c r="AY188" s="216" t="s">
        <v>146</v>
      </c>
    </row>
    <row r="189" spans="1:65" s="13" customFormat="1">
      <c r="B189" s="206"/>
      <c r="C189" s="207"/>
      <c r="D189" s="199" t="s">
        <v>176</v>
      </c>
      <c r="E189" s="208" t="s">
        <v>1</v>
      </c>
      <c r="F189" s="209" t="s">
        <v>1455</v>
      </c>
      <c r="G189" s="207"/>
      <c r="H189" s="210">
        <v>10.8</v>
      </c>
      <c r="I189" s="211"/>
      <c r="J189" s="207"/>
      <c r="K189" s="207"/>
      <c r="L189" s="212"/>
      <c r="M189" s="213"/>
      <c r="N189" s="214"/>
      <c r="O189" s="214"/>
      <c r="P189" s="214"/>
      <c r="Q189" s="214"/>
      <c r="R189" s="214"/>
      <c r="S189" s="214"/>
      <c r="T189" s="215"/>
      <c r="AT189" s="216" t="s">
        <v>176</v>
      </c>
      <c r="AU189" s="216" t="s">
        <v>87</v>
      </c>
      <c r="AV189" s="13" t="s">
        <v>87</v>
      </c>
      <c r="AW189" s="13" t="s">
        <v>34</v>
      </c>
      <c r="AX189" s="13" t="s">
        <v>77</v>
      </c>
      <c r="AY189" s="216" t="s">
        <v>146</v>
      </c>
    </row>
    <row r="190" spans="1:65" s="13" customFormat="1">
      <c r="B190" s="206"/>
      <c r="C190" s="207"/>
      <c r="D190" s="199" t="s">
        <v>176</v>
      </c>
      <c r="E190" s="208" t="s">
        <v>1</v>
      </c>
      <c r="F190" s="209" t="s">
        <v>1456</v>
      </c>
      <c r="G190" s="207"/>
      <c r="H190" s="210">
        <v>4.5</v>
      </c>
      <c r="I190" s="211"/>
      <c r="J190" s="207"/>
      <c r="K190" s="207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176</v>
      </c>
      <c r="AU190" s="216" t="s">
        <v>87</v>
      </c>
      <c r="AV190" s="13" t="s">
        <v>87</v>
      </c>
      <c r="AW190" s="13" t="s">
        <v>34</v>
      </c>
      <c r="AX190" s="13" t="s">
        <v>77</v>
      </c>
      <c r="AY190" s="216" t="s">
        <v>146</v>
      </c>
    </row>
    <row r="191" spans="1:65" s="14" customFormat="1">
      <c r="B191" s="228"/>
      <c r="C191" s="229"/>
      <c r="D191" s="199" t="s">
        <v>176</v>
      </c>
      <c r="E191" s="230" t="s">
        <v>1</v>
      </c>
      <c r="F191" s="231" t="s">
        <v>254</v>
      </c>
      <c r="G191" s="229"/>
      <c r="H191" s="232">
        <v>103.3</v>
      </c>
      <c r="I191" s="233"/>
      <c r="J191" s="229"/>
      <c r="K191" s="229"/>
      <c r="L191" s="234"/>
      <c r="M191" s="235"/>
      <c r="N191" s="236"/>
      <c r="O191" s="236"/>
      <c r="P191" s="236"/>
      <c r="Q191" s="236"/>
      <c r="R191" s="236"/>
      <c r="S191" s="236"/>
      <c r="T191" s="237"/>
      <c r="AT191" s="238" t="s">
        <v>176</v>
      </c>
      <c r="AU191" s="238" t="s">
        <v>87</v>
      </c>
      <c r="AV191" s="14" t="s">
        <v>145</v>
      </c>
      <c r="AW191" s="14" t="s">
        <v>34</v>
      </c>
      <c r="AX191" s="14" t="s">
        <v>85</v>
      </c>
      <c r="AY191" s="238" t="s">
        <v>146</v>
      </c>
    </row>
    <row r="192" spans="1:65" s="2" customFormat="1" ht="21.75" customHeight="1">
      <c r="A192" s="34"/>
      <c r="B192" s="35"/>
      <c r="C192" s="217" t="s">
        <v>277</v>
      </c>
      <c r="D192" s="217" t="s">
        <v>235</v>
      </c>
      <c r="E192" s="218" t="s">
        <v>1457</v>
      </c>
      <c r="F192" s="219" t="s">
        <v>1458</v>
      </c>
      <c r="G192" s="220" t="s">
        <v>181</v>
      </c>
      <c r="H192" s="221">
        <v>101.75</v>
      </c>
      <c r="I192" s="222"/>
      <c r="J192" s="223">
        <f>ROUND(I192*H192,2)</f>
        <v>0</v>
      </c>
      <c r="K192" s="224"/>
      <c r="L192" s="225"/>
      <c r="M192" s="226" t="s">
        <v>1</v>
      </c>
      <c r="N192" s="227" t="s">
        <v>42</v>
      </c>
      <c r="O192" s="71"/>
      <c r="P192" s="195">
        <f>O192*H192</f>
        <v>0</v>
      </c>
      <c r="Q192" s="195">
        <v>9.375E-2</v>
      </c>
      <c r="R192" s="195">
        <f>Q192*H192</f>
        <v>9.5390625</v>
      </c>
      <c r="S192" s="195">
        <v>0</v>
      </c>
      <c r="T192" s="196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7" t="s">
        <v>192</v>
      </c>
      <c r="AT192" s="197" t="s">
        <v>235</v>
      </c>
      <c r="AU192" s="197" t="s">
        <v>87</v>
      </c>
      <c r="AY192" s="17" t="s">
        <v>146</v>
      </c>
      <c r="BE192" s="198">
        <f>IF(N192="základní",J192,0)</f>
        <v>0</v>
      </c>
      <c r="BF192" s="198">
        <f>IF(N192="snížená",J192,0)</f>
        <v>0</v>
      </c>
      <c r="BG192" s="198">
        <f>IF(N192="zákl. přenesená",J192,0)</f>
        <v>0</v>
      </c>
      <c r="BH192" s="198">
        <f>IF(N192="sníž. přenesená",J192,0)</f>
        <v>0</v>
      </c>
      <c r="BI192" s="198">
        <f>IF(N192="nulová",J192,0)</f>
        <v>0</v>
      </c>
      <c r="BJ192" s="17" t="s">
        <v>85</v>
      </c>
      <c r="BK192" s="198">
        <f>ROUND(I192*H192,2)</f>
        <v>0</v>
      </c>
      <c r="BL192" s="17" t="s">
        <v>145</v>
      </c>
      <c r="BM192" s="197" t="s">
        <v>1459</v>
      </c>
    </row>
    <row r="193" spans="1:65" s="2" customFormat="1" ht="136.5">
      <c r="A193" s="34"/>
      <c r="B193" s="35"/>
      <c r="C193" s="36"/>
      <c r="D193" s="199" t="s">
        <v>151</v>
      </c>
      <c r="E193" s="36"/>
      <c r="F193" s="200" t="s">
        <v>1460</v>
      </c>
      <c r="G193" s="36"/>
      <c r="H193" s="36"/>
      <c r="I193" s="201"/>
      <c r="J193" s="36"/>
      <c r="K193" s="36"/>
      <c r="L193" s="39"/>
      <c r="M193" s="202"/>
      <c r="N193" s="203"/>
      <c r="O193" s="71"/>
      <c r="P193" s="71"/>
      <c r="Q193" s="71"/>
      <c r="R193" s="71"/>
      <c r="S193" s="71"/>
      <c r="T193" s="72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151</v>
      </c>
      <c r="AU193" s="17" t="s">
        <v>87</v>
      </c>
    </row>
    <row r="194" spans="1:65" s="13" customFormat="1">
      <c r="B194" s="206"/>
      <c r="C194" s="207"/>
      <c r="D194" s="199" t="s">
        <v>176</v>
      </c>
      <c r="E194" s="207"/>
      <c r="F194" s="209" t="s">
        <v>1461</v>
      </c>
      <c r="G194" s="207"/>
      <c r="H194" s="210">
        <v>101.75</v>
      </c>
      <c r="I194" s="211"/>
      <c r="J194" s="207"/>
      <c r="K194" s="207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176</v>
      </c>
      <c r="AU194" s="216" t="s">
        <v>87</v>
      </c>
      <c r="AV194" s="13" t="s">
        <v>87</v>
      </c>
      <c r="AW194" s="13" t="s">
        <v>4</v>
      </c>
      <c r="AX194" s="13" t="s">
        <v>85</v>
      </c>
      <c r="AY194" s="216" t="s">
        <v>146</v>
      </c>
    </row>
    <row r="195" spans="1:65" s="2" customFormat="1" ht="16.5" customHeight="1">
      <c r="A195" s="34"/>
      <c r="B195" s="35"/>
      <c r="C195" s="217" t="s">
        <v>285</v>
      </c>
      <c r="D195" s="217" t="s">
        <v>235</v>
      </c>
      <c r="E195" s="218" t="s">
        <v>1462</v>
      </c>
      <c r="F195" s="219" t="s">
        <v>1463</v>
      </c>
      <c r="G195" s="220" t="s">
        <v>181</v>
      </c>
      <c r="H195" s="221">
        <v>11.88</v>
      </c>
      <c r="I195" s="222"/>
      <c r="J195" s="223">
        <f>ROUND(I195*H195,2)</f>
        <v>0</v>
      </c>
      <c r="K195" s="224"/>
      <c r="L195" s="225"/>
      <c r="M195" s="226" t="s">
        <v>1</v>
      </c>
      <c r="N195" s="227" t="s">
        <v>42</v>
      </c>
      <c r="O195" s="71"/>
      <c r="P195" s="195">
        <f>O195*H195</f>
        <v>0</v>
      </c>
      <c r="Q195" s="195">
        <v>0.13200000000000001</v>
      </c>
      <c r="R195" s="195">
        <f>Q195*H195</f>
        <v>1.5681600000000002</v>
      </c>
      <c r="S195" s="195">
        <v>0</v>
      </c>
      <c r="T195" s="196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7" t="s">
        <v>192</v>
      </c>
      <c r="AT195" s="197" t="s">
        <v>235</v>
      </c>
      <c r="AU195" s="197" t="s">
        <v>87</v>
      </c>
      <c r="AY195" s="17" t="s">
        <v>146</v>
      </c>
      <c r="BE195" s="198">
        <f>IF(N195="základní",J195,0)</f>
        <v>0</v>
      </c>
      <c r="BF195" s="198">
        <f>IF(N195="snížená",J195,0)</f>
        <v>0</v>
      </c>
      <c r="BG195" s="198">
        <f>IF(N195="zákl. přenesená",J195,0)</f>
        <v>0</v>
      </c>
      <c r="BH195" s="198">
        <f>IF(N195="sníž. přenesená",J195,0)</f>
        <v>0</v>
      </c>
      <c r="BI195" s="198">
        <f>IF(N195="nulová",J195,0)</f>
        <v>0</v>
      </c>
      <c r="BJ195" s="17" t="s">
        <v>85</v>
      </c>
      <c r="BK195" s="198">
        <f>ROUND(I195*H195,2)</f>
        <v>0</v>
      </c>
      <c r="BL195" s="17" t="s">
        <v>145</v>
      </c>
      <c r="BM195" s="197" t="s">
        <v>1464</v>
      </c>
    </row>
    <row r="196" spans="1:65" s="13" customFormat="1">
      <c r="B196" s="206"/>
      <c r="C196" s="207"/>
      <c r="D196" s="199" t="s">
        <v>176</v>
      </c>
      <c r="E196" s="207"/>
      <c r="F196" s="209" t="s">
        <v>1465</v>
      </c>
      <c r="G196" s="207"/>
      <c r="H196" s="210">
        <v>11.88</v>
      </c>
      <c r="I196" s="211"/>
      <c r="J196" s="207"/>
      <c r="K196" s="207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176</v>
      </c>
      <c r="AU196" s="216" t="s">
        <v>87</v>
      </c>
      <c r="AV196" s="13" t="s">
        <v>87</v>
      </c>
      <c r="AW196" s="13" t="s">
        <v>4</v>
      </c>
      <c r="AX196" s="13" t="s">
        <v>85</v>
      </c>
      <c r="AY196" s="216" t="s">
        <v>146</v>
      </c>
    </row>
    <row r="197" spans="1:65" s="2" customFormat="1" ht="21.75" customHeight="1">
      <c r="A197" s="34"/>
      <c r="B197" s="35"/>
      <c r="C197" s="185" t="s">
        <v>290</v>
      </c>
      <c r="D197" s="185" t="s">
        <v>147</v>
      </c>
      <c r="E197" s="186" t="s">
        <v>1466</v>
      </c>
      <c r="F197" s="187" t="s">
        <v>1467</v>
      </c>
      <c r="G197" s="188" t="s">
        <v>181</v>
      </c>
      <c r="H197" s="189">
        <v>361.4</v>
      </c>
      <c r="I197" s="190"/>
      <c r="J197" s="191">
        <f>ROUND(I197*H197,2)</f>
        <v>0</v>
      </c>
      <c r="K197" s="192"/>
      <c r="L197" s="39"/>
      <c r="M197" s="193" t="s">
        <v>1</v>
      </c>
      <c r="N197" s="194" t="s">
        <v>42</v>
      </c>
      <c r="O197" s="71"/>
      <c r="P197" s="195">
        <f>O197*H197</f>
        <v>0</v>
      </c>
      <c r="Q197" s="195">
        <v>0.39600000000000002</v>
      </c>
      <c r="R197" s="195">
        <f>Q197*H197</f>
        <v>143.11439999999999</v>
      </c>
      <c r="S197" s="195">
        <v>0</v>
      </c>
      <c r="T197" s="196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7" t="s">
        <v>145</v>
      </c>
      <c r="AT197" s="197" t="s">
        <v>147</v>
      </c>
      <c r="AU197" s="197" t="s">
        <v>87</v>
      </c>
      <c r="AY197" s="17" t="s">
        <v>146</v>
      </c>
      <c r="BE197" s="198">
        <f>IF(N197="základní",J197,0)</f>
        <v>0</v>
      </c>
      <c r="BF197" s="198">
        <f>IF(N197="snížená",J197,0)</f>
        <v>0</v>
      </c>
      <c r="BG197" s="198">
        <f>IF(N197="zákl. přenesená",J197,0)</f>
        <v>0</v>
      </c>
      <c r="BH197" s="198">
        <f>IF(N197="sníž. přenesená",J197,0)</f>
        <v>0</v>
      </c>
      <c r="BI197" s="198">
        <f>IF(N197="nulová",J197,0)</f>
        <v>0</v>
      </c>
      <c r="BJ197" s="17" t="s">
        <v>85</v>
      </c>
      <c r="BK197" s="198">
        <f>ROUND(I197*H197,2)</f>
        <v>0</v>
      </c>
      <c r="BL197" s="17" t="s">
        <v>145</v>
      </c>
      <c r="BM197" s="197" t="s">
        <v>1468</v>
      </c>
    </row>
    <row r="198" spans="1:65" s="13" customFormat="1">
      <c r="B198" s="206"/>
      <c r="C198" s="207"/>
      <c r="D198" s="199" t="s">
        <v>176</v>
      </c>
      <c r="E198" s="208" t="s">
        <v>1</v>
      </c>
      <c r="F198" s="209" t="s">
        <v>1469</v>
      </c>
      <c r="G198" s="207"/>
      <c r="H198" s="210">
        <v>361.4</v>
      </c>
      <c r="I198" s="211"/>
      <c r="J198" s="207"/>
      <c r="K198" s="207"/>
      <c r="L198" s="212"/>
      <c r="M198" s="213"/>
      <c r="N198" s="214"/>
      <c r="O198" s="214"/>
      <c r="P198" s="214"/>
      <c r="Q198" s="214"/>
      <c r="R198" s="214"/>
      <c r="S198" s="214"/>
      <c r="T198" s="215"/>
      <c r="AT198" s="216" t="s">
        <v>176</v>
      </c>
      <c r="AU198" s="216" t="s">
        <v>87</v>
      </c>
      <c r="AV198" s="13" t="s">
        <v>87</v>
      </c>
      <c r="AW198" s="13" t="s">
        <v>34</v>
      </c>
      <c r="AX198" s="13" t="s">
        <v>85</v>
      </c>
      <c r="AY198" s="216" t="s">
        <v>146</v>
      </c>
    </row>
    <row r="199" spans="1:65" s="2" customFormat="1" ht="21.75" customHeight="1">
      <c r="A199" s="34"/>
      <c r="B199" s="35"/>
      <c r="C199" s="185" t="s">
        <v>297</v>
      </c>
      <c r="D199" s="185" t="s">
        <v>147</v>
      </c>
      <c r="E199" s="186" t="s">
        <v>1470</v>
      </c>
      <c r="F199" s="187" t="s">
        <v>1471</v>
      </c>
      <c r="G199" s="188" t="s">
        <v>181</v>
      </c>
      <c r="H199" s="189">
        <v>361.4</v>
      </c>
      <c r="I199" s="190"/>
      <c r="J199" s="191">
        <f>ROUND(I199*H199,2)</f>
        <v>0</v>
      </c>
      <c r="K199" s="192"/>
      <c r="L199" s="39"/>
      <c r="M199" s="193" t="s">
        <v>1</v>
      </c>
      <c r="N199" s="194" t="s">
        <v>42</v>
      </c>
      <c r="O199" s="71"/>
      <c r="P199" s="195">
        <f>O199*H199</f>
        <v>0</v>
      </c>
      <c r="Q199" s="195">
        <v>0</v>
      </c>
      <c r="R199" s="195">
        <f>Q199*H199</f>
        <v>0</v>
      </c>
      <c r="S199" s="195">
        <v>0</v>
      </c>
      <c r="T199" s="196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7" t="s">
        <v>145</v>
      </c>
      <c r="AT199" s="197" t="s">
        <v>147</v>
      </c>
      <c r="AU199" s="197" t="s">
        <v>87</v>
      </c>
      <c r="AY199" s="17" t="s">
        <v>146</v>
      </c>
      <c r="BE199" s="198">
        <f>IF(N199="základní",J199,0)</f>
        <v>0</v>
      </c>
      <c r="BF199" s="198">
        <f>IF(N199="snížená",J199,0)</f>
        <v>0</v>
      </c>
      <c r="BG199" s="198">
        <f>IF(N199="zákl. přenesená",J199,0)</f>
        <v>0</v>
      </c>
      <c r="BH199" s="198">
        <f>IF(N199="sníž. přenesená",J199,0)</f>
        <v>0</v>
      </c>
      <c r="BI199" s="198">
        <f>IF(N199="nulová",J199,0)</f>
        <v>0</v>
      </c>
      <c r="BJ199" s="17" t="s">
        <v>85</v>
      </c>
      <c r="BK199" s="198">
        <f>ROUND(I199*H199,2)</f>
        <v>0</v>
      </c>
      <c r="BL199" s="17" t="s">
        <v>145</v>
      </c>
      <c r="BM199" s="197" t="s">
        <v>1472</v>
      </c>
    </row>
    <row r="200" spans="1:65" s="2" customFormat="1" ht="33" customHeight="1">
      <c r="A200" s="34"/>
      <c r="B200" s="35"/>
      <c r="C200" s="185" t="s">
        <v>301</v>
      </c>
      <c r="D200" s="185" t="s">
        <v>147</v>
      </c>
      <c r="E200" s="186" t="s">
        <v>1473</v>
      </c>
      <c r="F200" s="187" t="s">
        <v>1474</v>
      </c>
      <c r="G200" s="188" t="s">
        <v>249</v>
      </c>
      <c r="H200" s="189">
        <v>109.5</v>
      </c>
      <c r="I200" s="190"/>
      <c r="J200" s="191">
        <f>ROUND(I200*H200,2)</f>
        <v>0</v>
      </c>
      <c r="K200" s="192"/>
      <c r="L200" s="39"/>
      <c r="M200" s="193" t="s">
        <v>1</v>
      </c>
      <c r="N200" s="194" t="s">
        <v>42</v>
      </c>
      <c r="O200" s="71"/>
      <c r="P200" s="195">
        <f>O200*H200</f>
        <v>0</v>
      </c>
      <c r="Q200" s="195">
        <v>0.1295</v>
      </c>
      <c r="R200" s="195">
        <f>Q200*H200</f>
        <v>14.180250000000001</v>
      </c>
      <c r="S200" s="195">
        <v>0</v>
      </c>
      <c r="T200" s="196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7" t="s">
        <v>145</v>
      </c>
      <c r="AT200" s="197" t="s">
        <v>147</v>
      </c>
      <c r="AU200" s="197" t="s">
        <v>87</v>
      </c>
      <c r="AY200" s="17" t="s">
        <v>146</v>
      </c>
      <c r="BE200" s="198">
        <f>IF(N200="základní",J200,0)</f>
        <v>0</v>
      </c>
      <c r="BF200" s="198">
        <f>IF(N200="snížená",J200,0)</f>
        <v>0</v>
      </c>
      <c r="BG200" s="198">
        <f>IF(N200="zákl. přenesená",J200,0)</f>
        <v>0</v>
      </c>
      <c r="BH200" s="198">
        <f>IF(N200="sníž. přenesená",J200,0)</f>
        <v>0</v>
      </c>
      <c r="BI200" s="198">
        <f>IF(N200="nulová",J200,0)</f>
        <v>0</v>
      </c>
      <c r="BJ200" s="17" t="s">
        <v>85</v>
      </c>
      <c r="BK200" s="198">
        <f>ROUND(I200*H200,2)</f>
        <v>0</v>
      </c>
      <c r="BL200" s="17" t="s">
        <v>145</v>
      </c>
      <c r="BM200" s="197" t="s">
        <v>1475</v>
      </c>
    </row>
    <row r="201" spans="1:65" s="13" customFormat="1">
      <c r="B201" s="206"/>
      <c r="C201" s="207"/>
      <c r="D201" s="199" t="s">
        <v>176</v>
      </c>
      <c r="E201" s="208" t="s">
        <v>1</v>
      </c>
      <c r="F201" s="209" t="s">
        <v>1476</v>
      </c>
      <c r="G201" s="207"/>
      <c r="H201" s="210">
        <v>21.6</v>
      </c>
      <c r="I201" s="211"/>
      <c r="J201" s="207"/>
      <c r="K201" s="207"/>
      <c r="L201" s="212"/>
      <c r="M201" s="213"/>
      <c r="N201" s="214"/>
      <c r="O201" s="214"/>
      <c r="P201" s="214"/>
      <c r="Q201" s="214"/>
      <c r="R201" s="214"/>
      <c r="S201" s="214"/>
      <c r="T201" s="215"/>
      <c r="AT201" s="216" t="s">
        <v>176</v>
      </c>
      <c r="AU201" s="216" t="s">
        <v>87</v>
      </c>
      <c r="AV201" s="13" t="s">
        <v>87</v>
      </c>
      <c r="AW201" s="13" t="s">
        <v>34</v>
      </c>
      <c r="AX201" s="13" t="s">
        <v>77</v>
      </c>
      <c r="AY201" s="216" t="s">
        <v>146</v>
      </c>
    </row>
    <row r="202" spans="1:65" s="13" customFormat="1">
      <c r="B202" s="206"/>
      <c r="C202" s="207"/>
      <c r="D202" s="199" t="s">
        <v>176</v>
      </c>
      <c r="E202" s="208" t="s">
        <v>1</v>
      </c>
      <c r="F202" s="209" t="s">
        <v>1477</v>
      </c>
      <c r="G202" s="207"/>
      <c r="H202" s="210">
        <v>54.9</v>
      </c>
      <c r="I202" s="211"/>
      <c r="J202" s="207"/>
      <c r="K202" s="207"/>
      <c r="L202" s="212"/>
      <c r="M202" s="213"/>
      <c r="N202" s="214"/>
      <c r="O202" s="214"/>
      <c r="P202" s="214"/>
      <c r="Q202" s="214"/>
      <c r="R202" s="214"/>
      <c r="S202" s="214"/>
      <c r="T202" s="215"/>
      <c r="AT202" s="216" t="s">
        <v>176</v>
      </c>
      <c r="AU202" s="216" t="s">
        <v>87</v>
      </c>
      <c r="AV202" s="13" t="s">
        <v>87</v>
      </c>
      <c r="AW202" s="13" t="s">
        <v>34</v>
      </c>
      <c r="AX202" s="13" t="s">
        <v>77</v>
      </c>
      <c r="AY202" s="216" t="s">
        <v>146</v>
      </c>
    </row>
    <row r="203" spans="1:65" s="13" customFormat="1">
      <c r="B203" s="206"/>
      <c r="C203" s="207"/>
      <c r="D203" s="199" t="s">
        <v>176</v>
      </c>
      <c r="E203" s="208" t="s">
        <v>1</v>
      </c>
      <c r="F203" s="209" t="s">
        <v>1478</v>
      </c>
      <c r="G203" s="207"/>
      <c r="H203" s="210">
        <v>22</v>
      </c>
      <c r="I203" s="211"/>
      <c r="J203" s="207"/>
      <c r="K203" s="207"/>
      <c r="L203" s="212"/>
      <c r="M203" s="213"/>
      <c r="N203" s="214"/>
      <c r="O203" s="214"/>
      <c r="P203" s="214"/>
      <c r="Q203" s="214"/>
      <c r="R203" s="214"/>
      <c r="S203" s="214"/>
      <c r="T203" s="215"/>
      <c r="AT203" s="216" t="s">
        <v>176</v>
      </c>
      <c r="AU203" s="216" t="s">
        <v>87</v>
      </c>
      <c r="AV203" s="13" t="s">
        <v>87</v>
      </c>
      <c r="AW203" s="13" t="s">
        <v>34</v>
      </c>
      <c r="AX203" s="13" t="s">
        <v>77</v>
      </c>
      <c r="AY203" s="216" t="s">
        <v>146</v>
      </c>
    </row>
    <row r="204" spans="1:65" s="13" customFormat="1">
      <c r="B204" s="206"/>
      <c r="C204" s="207"/>
      <c r="D204" s="199" t="s">
        <v>176</v>
      </c>
      <c r="E204" s="208" t="s">
        <v>1</v>
      </c>
      <c r="F204" s="209" t="s">
        <v>1479</v>
      </c>
      <c r="G204" s="207"/>
      <c r="H204" s="210">
        <v>11</v>
      </c>
      <c r="I204" s="211"/>
      <c r="J204" s="207"/>
      <c r="K204" s="207"/>
      <c r="L204" s="212"/>
      <c r="M204" s="213"/>
      <c r="N204" s="214"/>
      <c r="O204" s="214"/>
      <c r="P204" s="214"/>
      <c r="Q204" s="214"/>
      <c r="R204" s="214"/>
      <c r="S204" s="214"/>
      <c r="T204" s="215"/>
      <c r="AT204" s="216" t="s">
        <v>176</v>
      </c>
      <c r="AU204" s="216" t="s">
        <v>87</v>
      </c>
      <c r="AV204" s="13" t="s">
        <v>87</v>
      </c>
      <c r="AW204" s="13" t="s">
        <v>34</v>
      </c>
      <c r="AX204" s="13" t="s">
        <v>77</v>
      </c>
      <c r="AY204" s="216" t="s">
        <v>146</v>
      </c>
    </row>
    <row r="205" spans="1:65" s="14" customFormat="1">
      <c r="B205" s="228"/>
      <c r="C205" s="229"/>
      <c r="D205" s="199" t="s">
        <v>176</v>
      </c>
      <c r="E205" s="230" t="s">
        <v>1</v>
      </c>
      <c r="F205" s="231" t="s">
        <v>254</v>
      </c>
      <c r="G205" s="229"/>
      <c r="H205" s="232">
        <v>109.5</v>
      </c>
      <c r="I205" s="233"/>
      <c r="J205" s="229"/>
      <c r="K205" s="229"/>
      <c r="L205" s="234"/>
      <c r="M205" s="235"/>
      <c r="N205" s="236"/>
      <c r="O205" s="236"/>
      <c r="P205" s="236"/>
      <c r="Q205" s="236"/>
      <c r="R205" s="236"/>
      <c r="S205" s="236"/>
      <c r="T205" s="237"/>
      <c r="AT205" s="238" t="s">
        <v>176</v>
      </c>
      <c r="AU205" s="238" t="s">
        <v>87</v>
      </c>
      <c r="AV205" s="14" t="s">
        <v>145</v>
      </c>
      <c r="AW205" s="14" t="s">
        <v>34</v>
      </c>
      <c r="AX205" s="14" t="s">
        <v>85</v>
      </c>
      <c r="AY205" s="238" t="s">
        <v>146</v>
      </c>
    </row>
    <row r="206" spans="1:65" s="2" customFormat="1" ht="16.5" customHeight="1">
      <c r="A206" s="34"/>
      <c r="B206" s="35"/>
      <c r="C206" s="217" t="s">
        <v>310</v>
      </c>
      <c r="D206" s="217" t="s">
        <v>235</v>
      </c>
      <c r="E206" s="218" t="s">
        <v>1480</v>
      </c>
      <c r="F206" s="219" t="s">
        <v>1481</v>
      </c>
      <c r="G206" s="220" t="s">
        <v>249</v>
      </c>
      <c r="H206" s="221">
        <v>96.69</v>
      </c>
      <c r="I206" s="222"/>
      <c r="J206" s="223">
        <f>ROUND(I206*H206,2)</f>
        <v>0</v>
      </c>
      <c r="K206" s="224"/>
      <c r="L206" s="225"/>
      <c r="M206" s="226" t="s">
        <v>1</v>
      </c>
      <c r="N206" s="227" t="s">
        <v>42</v>
      </c>
      <c r="O206" s="71"/>
      <c r="P206" s="195">
        <f>O206*H206</f>
        <v>0</v>
      </c>
      <c r="Q206" s="195">
        <v>5.6120000000000003E-2</v>
      </c>
      <c r="R206" s="195">
        <f>Q206*H206</f>
        <v>5.4262427999999998</v>
      </c>
      <c r="S206" s="195">
        <v>0</v>
      </c>
      <c r="T206" s="196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7" t="s">
        <v>192</v>
      </c>
      <c r="AT206" s="197" t="s">
        <v>235</v>
      </c>
      <c r="AU206" s="197" t="s">
        <v>87</v>
      </c>
      <c r="AY206" s="17" t="s">
        <v>146</v>
      </c>
      <c r="BE206" s="198">
        <f>IF(N206="základní",J206,0)</f>
        <v>0</v>
      </c>
      <c r="BF206" s="198">
        <f>IF(N206="snížená",J206,0)</f>
        <v>0</v>
      </c>
      <c r="BG206" s="198">
        <f>IF(N206="zákl. přenesená",J206,0)</f>
        <v>0</v>
      </c>
      <c r="BH206" s="198">
        <f>IF(N206="sníž. přenesená",J206,0)</f>
        <v>0</v>
      </c>
      <c r="BI206" s="198">
        <f>IF(N206="nulová",J206,0)</f>
        <v>0</v>
      </c>
      <c r="BJ206" s="17" t="s">
        <v>85</v>
      </c>
      <c r="BK206" s="198">
        <f>ROUND(I206*H206,2)</f>
        <v>0</v>
      </c>
      <c r="BL206" s="17" t="s">
        <v>145</v>
      </c>
      <c r="BM206" s="197" t="s">
        <v>1482</v>
      </c>
    </row>
    <row r="207" spans="1:65" s="13" customFormat="1">
      <c r="B207" s="206"/>
      <c r="C207" s="207"/>
      <c r="D207" s="199" t="s">
        <v>176</v>
      </c>
      <c r="E207" s="207"/>
      <c r="F207" s="209" t="s">
        <v>1483</v>
      </c>
      <c r="G207" s="207"/>
      <c r="H207" s="210">
        <v>96.69</v>
      </c>
      <c r="I207" s="211"/>
      <c r="J207" s="207"/>
      <c r="K207" s="207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176</v>
      </c>
      <c r="AU207" s="216" t="s">
        <v>87</v>
      </c>
      <c r="AV207" s="13" t="s">
        <v>87</v>
      </c>
      <c r="AW207" s="13" t="s">
        <v>4</v>
      </c>
      <c r="AX207" s="13" t="s">
        <v>85</v>
      </c>
      <c r="AY207" s="216" t="s">
        <v>146</v>
      </c>
    </row>
    <row r="208" spans="1:65" s="2" customFormat="1" ht="21.75" customHeight="1">
      <c r="A208" s="34"/>
      <c r="B208" s="35"/>
      <c r="C208" s="217" t="s">
        <v>314</v>
      </c>
      <c r="D208" s="217" t="s">
        <v>235</v>
      </c>
      <c r="E208" s="218" t="s">
        <v>1484</v>
      </c>
      <c r="F208" s="219" t="s">
        <v>1485</v>
      </c>
      <c r="G208" s="220" t="s">
        <v>249</v>
      </c>
      <c r="H208" s="221">
        <v>23.76</v>
      </c>
      <c r="I208" s="222"/>
      <c r="J208" s="223">
        <f>ROUND(I208*H208,2)</f>
        <v>0</v>
      </c>
      <c r="K208" s="224"/>
      <c r="L208" s="225"/>
      <c r="M208" s="226" t="s">
        <v>1</v>
      </c>
      <c r="N208" s="227" t="s">
        <v>42</v>
      </c>
      <c r="O208" s="71"/>
      <c r="P208" s="195">
        <f>O208*H208</f>
        <v>0</v>
      </c>
      <c r="Q208" s="195">
        <v>2.1999999999999999E-2</v>
      </c>
      <c r="R208" s="195">
        <f>Q208*H208</f>
        <v>0.52271999999999996</v>
      </c>
      <c r="S208" s="195">
        <v>0</v>
      </c>
      <c r="T208" s="196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7" t="s">
        <v>192</v>
      </c>
      <c r="AT208" s="197" t="s">
        <v>235</v>
      </c>
      <c r="AU208" s="197" t="s">
        <v>87</v>
      </c>
      <c r="AY208" s="17" t="s">
        <v>146</v>
      </c>
      <c r="BE208" s="198">
        <f>IF(N208="základní",J208,0)</f>
        <v>0</v>
      </c>
      <c r="BF208" s="198">
        <f>IF(N208="snížená",J208,0)</f>
        <v>0</v>
      </c>
      <c r="BG208" s="198">
        <f>IF(N208="zákl. přenesená",J208,0)</f>
        <v>0</v>
      </c>
      <c r="BH208" s="198">
        <f>IF(N208="sníž. přenesená",J208,0)</f>
        <v>0</v>
      </c>
      <c r="BI208" s="198">
        <f>IF(N208="nulová",J208,0)</f>
        <v>0</v>
      </c>
      <c r="BJ208" s="17" t="s">
        <v>85</v>
      </c>
      <c r="BK208" s="198">
        <f>ROUND(I208*H208,2)</f>
        <v>0</v>
      </c>
      <c r="BL208" s="17" t="s">
        <v>145</v>
      </c>
      <c r="BM208" s="197" t="s">
        <v>1486</v>
      </c>
    </row>
    <row r="209" spans="1:65" s="13" customFormat="1">
      <c r="B209" s="206"/>
      <c r="C209" s="207"/>
      <c r="D209" s="199" t="s">
        <v>176</v>
      </c>
      <c r="E209" s="207"/>
      <c r="F209" s="209" t="s">
        <v>1487</v>
      </c>
      <c r="G209" s="207"/>
      <c r="H209" s="210">
        <v>23.76</v>
      </c>
      <c r="I209" s="211"/>
      <c r="J209" s="207"/>
      <c r="K209" s="207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176</v>
      </c>
      <c r="AU209" s="216" t="s">
        <v>87</v>
      </c>
      <c r="AV209" s="13" t="s">
        <v>87</v>
      </c>
      <c r="AW209" s="13" t="s">
        <v>4</v>
      </c>
      <c r="AX209" s="13" t="s">
        <v>85</v>
      </c>
      <c r="AY209" s="216" t="s">
        <v>146</v>
      </c>
    </row>
    <row r="210" spans="1:65" s="12" customFormat="1" ht="22.9" customHeight="1">
      <c r="B210" s="171"/>
      <c r="C210" s="172"/>
      <c r="D210" s="173" t="s">
        <v>76</v>
      </c>
      <c r="E210" s="204" t="s">
        <v>178</v>
      </c>
      <c r="F210" s="204" t="s">
        <v>863</v>
      </c>
      <c r="G210" s="172"/>
      <c r="H210" s="172"/>
      <c r="I210" s="175"/>
      <c r="J210" s="205">
        <f>BK210</f>
        <v>0</v>
      </c>
      <c r="K210" s="172"/>
      <c r="L210" s="177"/>
      <c r="M210" s="178"/>
      <c r="N210" s="179"/>
      <c r="O210" s="179"/>
      <c r="P210" s="180">
        <f>SUM(P211:P218)</f>
        <v>0</v>
      </c>
      <c r="Q210" s="179"/>
      <c r="R210" s="180">
        <f>SUM(R211:R218)</f>
        <v>12.51416</v>
      </c>
      <c r="S210" s="179"/>
      <c r="T210" s="181">
        <f>SUM(T211:T218)</f>
        <v>0</v>
      </c>
      <c r="AR210" s="182" t="s">
        <v>85</v>
      </c>
      <c r="AT210" s="183" t="s">
        <v>76</v>
      </c>
      <c r="AU210" s="183" t="s">
        <v>85</v>
      </c>
      <c r="AY210" s="182" t="s">
        <v>146</v>
      </c>
      <c r="BK210" s="184">
        <f>SUM(BK211:BK218)</f>
        <v>0</v>
      </c>
    </row>
    <row r="211" spans="1:65" s="2" customFormat="1" ht="33" customHeight="1">
      <c r="A211" s="34"/>
      <c r="B211" s="35"/>
      <c r="C211" s="185" t="s">
        <v>317</v>
      </c>
      <c r="D211" s="185" t="s">
        <v>147</v>
      </c>
      <c r="E211" s="186" t="s">
        <v>1488</v>
      </c>
      <c r="F211" s="187" t="s">
        <v>1489</v>
      </c>
      <c r="G211" s="188" t="s">
        <v>249</v>
      </c>
      <c r="H211" s="189">
        <v>46</v>
      </c>
      <c r="I211" s="190"/>
      <c r="J211" s="191">
        <f>ROUND(I211*H211,2)</f>
        <v>0</v>
      </c>
      <c r="K211" s="192"/>
      <c r="L211" s="39"/>
      <c r="M211" s="193" t="s">
        <v>1</v>
      </c>
      <c r="N211" s="194" t="s">
        <v>42</v>
      </c>
      <c r="O211" s="71"/>
      <c r="P211" s="195">
        <f>O211*H211</f>
        <v>0</v>
      </c>
      <c r="Q211" s="195">
        <v>0.15540000000000001</v>
      </c>
      <c r="R211" s="195">
        <f>Q211*H211</f>
        <v>7.1484000000000005</v>
      </c>
      <c r="S211" s="195">
        <v>0</v>
      </c>
      <c r="T211" s="196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7" t="s">
        <v>145</v>
      </c>
      <c r="AT211" s="197" t="s">
        <v>147</v>
      </c>
      <c r="AU211" s="197" t="s">
        <v>87</v>
      </c>
      <c r="AY211" s="17" t="s">
        <v>146</v>
      </c>
      <c r="BE211" s="198">
        <f>IF(N211="základní",J211,0)</f>
        <v>0</v>
      </c>
      <c r="BF211" s="198">
        <f>IF(N211="snížená",J211,0)</f>
        <v>0</v>
      </c>
      <c r="BG211" s="198">
        <f>IF(N211="zákl. přenesená",J211,0)</f>
        <v>0</v>
      </c>
      <c r="BH211" s="198">
        <f>IF(N211="sníž. přenesená",J211,0)</f>
        <v>0</v>
      </c>
      <c r="BI211" s="198">
        <f>IF(N211="nulová",J211,0)</f>
        <v>0</v>
      </c>
      <c r="BJ211" s="17" t="s">
        <v>85</v>
      </c>
      <c r="BK211" s="198">
        <f>ROUND(I211*H211,2)</f>
        <v>0</v>
      </c>
      <c r="BL211" s="17" t="s">
        <v>145</v>
      </c>
      <c r="BM211" s="197" t="s">
        <v>1490</v>
      </c>
    </row>
    <row r="212" spans="1:65" s="13" customFormat="1">
      <c r="B212" s="206"/>
      <c r="C212" s="207"/>
      <c r="D212" s="199" t="s">
        <v>176</v>
      </c>
      <c r="E212" s="208" t="s">
        <v>1</v>
      </c>
      <c r="F212" s="209" t="s">
        <v>1491</v>
      </c>
      <c r="G212" s="207"/>
      <c r="H212" s="210">
        <v>39</v>
      </c>
      <c r="I212" s="211"/>
      <c r="J212" s="207"/>
      <c r="K212" s="207"/>
      <c r="L212" s="212"/>
      <c r="M212" s="213"/>
      <c r="N212" s="214"/>
      <c r="O212" s="214"/>
      <c r="P212" s="214"/>
      <c r="Q212" s="214"/>
      <c r="R212" s="214"/>
      <c r="S212" s="214"/>
      <c r="T212" s="215"/>
      <c r="AT212" s="216" t="s">
        <v>176</v>
      </c>
      <c r="AU212" s="216" t="s">
        <v>87</v>
      </c>
      <c r="AV212" s="13" t="s">
        <v>87</v>
      </c>
      <c r="AW212" s="13" t="s">
        <v>34</v>
      </c>
      <c r="AX212" s="13" t="s">
        <v>77</v>
      </c>
      <c r="AY212" s="216" t="s">
        <v>146</v>
      </c>
    </row>
    <row r="213" spans="1:65" s="13" customFormat="1">
      <c r="B213" s="206"/>
      <c r="C213" s="207"/>
      <c r="D213" s="199" t="s">
        <v>176</v>
      </c>
      <c r="E213" s="208" t="s">
        <v>1</v>
      </c>
      <c r="F213" s="209" t="s">
        <v>1492</v>
      </c>
      <c r="G213" s="207"/>
      <c r="H213" s="210">
        <v>7</v>
      </c>
      <c r="I213" s="211"/>
      <c r="J213" s="207"/>
      <c r="K213" s="207"/>
      <c r="L213" s="212"/>
      <c r="M213" s="213"/>
      <c r="N213" s="214"/>
      <c r="O213" s="214"/>
      <c r="P213" s="214"/>
      <c r="Q213" s="214"/>
      <c r="R213" s="214"/>
      <c r="S213" s="214"/>
      <c r="T213" s="215"/>
      <c r="AT213" s="216" t="s">
        <v>176</v>
      </c>
      <c r="AU213" s="216" t="s">
        <v>87</v>
      </c>
      <c r="AV213" s="13" t="s">
        <v>87</v>
      </c>
      <c r="AW213" s="13" t="s">
        <v>34</v>
      </c>
      <c r="AX213" s="13" t="s">
        <v>77</v>
      </c>
      <c r="AY213" s="216" t="s">
        <v>146</v>
      </c>
    </row>
    <row r="214" spans="1:65" s="14" customFormat="1">
      <c r="B214" s="228"/>
      <c r="C214" s="229"/>
      <c r="D214" s="199" t="s">
        <v>176</v>
      </c>
      <c r="E214" s="230" t="s">
        <v>1</v>
      </c>
      <c r="F214" s="231" t="s">
        <v>254</v>
      </c>
      <c r="G214" s="229"/>
      <c r="H214" s="232">
        <v>46</v>
      </c>
      <c r="I214" s="233"/>
      <c r="J214" s="229"/>
      <c r="K214" s="229"/>
      <c r="L214" s="234"/>
      <c r="M214" s="235"/>
      <c r="N214" s="236"/>
      <c r="O214" s="236"/>
      <c r="P214" s="236"/>
      <c r="Q214" s="236"/>
      <c r="R214" s="236"/>
      <c r="S214" s="236"/>
      <c r="T214" s="237"/>
      <c r="AT214" s="238" t="s">
        <v>176</v>
      </c>
      <c r="AU214" s="238" t="s">
        <v>87</v>
      </c>
      <c r="AV214" s="14" t="s">
        <v>145</v>
      </c>
      <c r="AW214" s="14" t="s">
        <v>34</v>
      </c>
      <c r="AX214" s="14" t="s">
        <v>85</v>
      </c>
      <c r="AY214" s="238" t="s">
        <v>146</v>
      </c>
    </row>
    <row r="215" spans="1:65" s="2" customFormat="1" ht="16.5" customHeight="1">
      <c r="A215" s="34"/>
      <c r="B215" s="35"/>
      <c r="C215" s="217" t="s">
        <v>238</v>
      </c>
      <c r="D215" s="217" t="s">
        <v>235</v>
      </c>
      <c r="E215" s="218" t="s">
        <v>1493</v>
      </c>
      <c r="F215" s="219" t="s">
        <v>1494</v>
      </c>
      <c r="G215" s="220" t="s">
        <v>249</v>
      </c>
      <c r="H215" s="221">
        <v>47.38</v>
      </c>
      <c r="I215" s="222"/>
      <c r="J215" s="223">
        <f>ROUND(I215*H215,2)</f>
        <v>0</v>
      </c>
      <c r="K215" s="224"/>
      <c r="L215" s="225"/>
      <c r="M215" s="226" t="s">
        <v>1</v>
      </c>
      <c r="N215" s="227" t="s">
        <v>42</v>
      </c>
      <c r="O215" s="71"/>
      <c r="P215" s="195">
        <f>O215*H215</f>
        <v>0</v>
      </c>
      <c r="Q215" s="195">
        <v>0.10199999999999999</v>
      </c>
      <c r="R215" s="195">
        <f>Q215*H215</f>
        <v>4.8327600000000004</v>
      </c>
      <c r="S215" s="195">
        <v>0</v>
      </c>
      <c r="T215" s="196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7" t="s">
        <v>192</v>
      </c>
      <c r="AT215" s="197" t="s">
        <v>235</v>
      </c>
      <c r="AU215" s="197" t="s">
        <v>87</v>
      </c>
      <c r="AY215" s="17" t="s">
        <v>146</v>
      </c>
      <c r="BE215" s="198">
        <f>IF(N215="základní",J215,0)</f>
        <v>0</v>
      </c>
      <c r="BF215" s="198">
        <f>IF(N215="snížená",J215,0)</f>
        <v>0</v>
      </c>
      <c r="BG215" s="198">
        <f>IF(N215="zákl. přenesená",J215,0)</f>
        <v>0</v>
      </c>
      <c r="BH215" s="198">
        <f>IF(N215="sníž. přenesená",J215,0)</f>
        <v>0</v>
      </c>
      <c r="BI215" s="198">
        <f>IF(N215="nulová",J215,0)</f>
        <v>0</v>
      </c>
      <c r="BJ215" s="17" t="s">
        <v>85</v>
      </c>
      <c r="BK215" s="198">
        <f>ROUND(I215*H215,2)</f>
        <v>0</v>
      </c>
      <c r="BL215" s="17" t="s">
        <v>145</v>
      </c>
      <c r="BM215" s="197" t="s">
        <v>1495</v>
      </c>
    </row>
    <row r="216" spans="1:65" s="13" customFormat="1">
      <c r="B216" s="206"/>
      <c r="C216" s="207"/>
      <c r="D216" s="199" t="s">
        <v>176</v>
      </c>
      <c r="E216" s="207"/>
      <c r="F216" s="209" t="s">
        <v>1496</v>
      </c>
      <c r="G216" s="207"/>
      <c r="H216" s="210">
        <v>47.38</v>
      </c>
      <c r="I216" s="211"/>
      <c r="J216" s="207"/>
      <c r="K216" s="207"/>
      <c r="L216" s="212"/>
      <c r="M216" s="213"/>
      <c r="N216" s="214"/>
      <c r="O216" s="214"/>
      <c r="P216" s="214"/>
      <c r="Q216" s="214"/>
      <c r="R216" s="214"/>
      <c r="S216" s="214"/>
      <c r="T216" s="215"/>
      <c r="AT216" s="216" t="s">
        <v>176</v>
      </c>
      <c r="AU216" s="216" t="s">
        <v>87</v>
      </c>
      <c r="AV216" s="13" t="s">
        <v>87</v>
      </c>
      <c r="AW216" s="13" t="s">
        <v>4</v>
      </c>
      <c r="AX216" s="13" t="s">
        <v>85</v>
      </c>
      <c r="AY216" s="216" t="s">
        <v>146</v>
      </c>
    </row>
    <row r="217" spans="1:65" s="2" customFormat="1" ht="21.75" customHeight="1">
      <c r="A217" s="34"/>
      <c r="B217" s="35"/>
      <c r="C217" s="185" t="s">
        <v>328</v>
      </c>
      <c r="D217" s="185" t="s">
        <v>147</v>
      </c>
      <c r="E217" s="186" t="s">
        <v>1497</v>
      </c>
      <c r="F217" s="187" t="s">
        <v>1498</v>
      </c>
      <c r="G217" s="188" t="s">
        <v>249</v>
      </c>
      <c r="H217" s="189">
        <v>50</v>
      </c>
      <c r="I217" s="190"/>
      <c r="J217" s="191">
        <f>ROUND(I217*H217,2)</f>
        <v>0</v>
      </c>
      <c r="K217" s="192"/>
      <c r="L217" s="39"/>
      <c r="M217" s="193" t="s">
        <v>1</v>
      </c>
      <c r="N217" s="194" t="s">
        <v>42</v>
      </c>
      <c r="O217" s="71"/>
      <c r="P217" s="195">
        <f>O217*H217</f>
        <v>0</v>
      </c>
      <c r="Q217" s="195">
        <v>1.0659999999999999E-2</v>
      </c>
      <c r="R217" s="195">
        <f>Q217*H217</f>
        <v>0.53299999999999992</v>
      </c>
      <c r="S217" s="195">
        <v>0</v>
      </c>
      <c r="T217" s="196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7" t="s">
        <v>145</v>
      </c>
      <c r="AT217" s="197" t="s">
        <v>147</v>
      </c>
      <c r="AU217" s="197" t="s">
        <v>87</v>
      </c>
      <c r="AY217" s="17" t="s">
        <v>146</v>
      </c>
      <c r="BE217" s="198">
        <f>IF(N217="základní",J217,0)</f>
        <v>0</v>
      </c>
      <c r="BF217" s="198">
        <f>IF(N217="snížená",J217,0)</f>
        <v>0</v>
      </c>
      <c r="BG217" s="198">
        <f>IF(N217="zákl. přenesená",J217,0)</f>
        <v>0</v>
      </c>
      <c r="BH217" s="198">
        <f>IF(N217="sníž. přenesená",J217,0)</f>
        <v>0</v>
      </c>
      <c r="BI217" s="198">
        <f>IF(N217="nulová",J217,0)</f>
        <v>0</v>
      </c>
      <c r="BJ217" s="17" t="s">
        <v>85</v>
      </c>
      <c r="BK217" s="198">
        <f>ROUND(I217*H217,2)</f>
        <v>0</v>
      </c>
      <c r="BL217" s="17" t="s">
        <v>145</v>
      </c>
      <c r="BM217" s="197" t="s">
        <v>1499</v>
      </c>
    </row>
    <row r="218" spans="1:65" s="2" customFormat="1" ht="21.75" customHeight="1">
      <c r="A218" s="34"/>
      <c r="B218" s="35"/>
      <c r="C218" s="185" t="s">
        <v>334</v>
      </c>
      <c r="D218" s="185" t="s">
        <v>147</v>
      </c>
      <c r="E218" s="186" t="s">
        <v>1500</v>
      </c>
      <c r="F218" s="187" t="s">
        <v>1501</v>
      </c>
      <c r="G218" s="188" t="s">
        <v>249</v>
      </c>
      <c r="H218" s="189">
        <v>36</v>
      </c>
      <c r="I218" s="190"/>
      <c r="J218" s="191">
        <f>ROUND(I218*H218,2)</f>
        <v>0</v>
      </c>
      <c r="K218" s="192"/>
      <c r="L218" s="39"/>
      <c r="M218" s="193" t="s">
        <v>1</v>
      </c>
      <c r="N218" s="194" t="s">
        <v>42</v>
      </c>
      <c r="O218" s="71"/>
      <c r="P218" s="195">
        <f>O218*H218</f>
        <v>0</v>
      </c>
      <c r="Q218" s="195">
        <v>0</v>
      </c>
      <c r="R218" s="195">
        <f>Q218*H218</f>
        <v>0</v>
      </c>
      <c r="S218" s="195">
        <v>0</v>
      </c>
      <c r="T218" s="196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7" t="s">
        <v>478</v>
      </c>
      <c r="AT218" s="197" t="s">
        <v>147</v>
      </c>
      <c r="AU218" s="197" t="s">
        <v>87</v>
      </c>
      <c r="AY218" s="17" t="s">
        <v>146</v>
      </c>
      <c r="BE218" s="198">
        <f>IF(N218="základní",J218,0)</f>
        <v>0</v>
      </c>
      <c r="BF218" s="198">
        <f>IF(N218="snížená",J218,0)</f>
        <v>0</v>
      </c>
      <c r="BG218" s="198">
        <f>IF(N218="zákl. přenesená",J218,0)</f>
        <v>0</v>
      </c>
      <c r="BH218" s="198">
        <f>IF(N218="sníž. přenesená",J218,0)</f>
        <v>0</v>
      </c>
      <c r="BI218" s="198">
        <f>IF(N218="nulová",J218,0)</f>
        <v>0</v>
      </c>
      <c r="BJ218" s="17" t="s">
        <v>85</v>
      </c>
      <c r="BK218" s="198">
        <f>ROUND(I218*H218,2)</f>
        <v>0</v>
      </c>
      <c r="BL218" s="17" t="s">
        <v>478</v>
      </c>
      <c r="BM218" s="197" t="s">
        <v>1502</v>
      </c>
    </row>
    <row r="219" spans="1:65" s="12" customFormat="1" ht="22.9" customHeight="1">
      <c r="B219" s="171"/>
      <c r="C219" s="172"/>
      <c r="D219" s="173" t="s">
        <v>76</v>
      </c>
      <c r="E219" s="204" t="s">
        <v>192</v>
      </c>
      <c r="F219" s="204" t="s">
        <v>536</v>
      </c>
      <c r="G219" s="172"/>
      <c r="H219" s="172"/>
      <c r="I219" s="175"/>
      <c r="J219" s="205">
        <f>BK219</f>
        <v>0</v>
      </c>
      <c r="K219" s="172"/>
      <c r="L219" s="177"/>
      <c r="M219" s="178"/>
      <c r="N219" s="179"/>
      <c r="O219" s="179"/>
      <c r="P219" s="180">
        <f>SUM(P220:P234)</f>
        <v>0</v>
      </c>
      <c r="Q219" s="179"/>
      <c r="R219" s="180">
        <f>SUM(R220:R234)</f>
        <v>2.0651099999999998</v>
      </c>
      <c r="S219" s="179"/>
      <c r="T219" s="181">
        <f>SUM(T220:T234)</f>
        <v>0.28176000000000001</v>
      </c>
      <c r="AR219" s="182" t="s">
        <v>85</v>
      </c>
      <c r="AT219" s="183" t="s">
        <v>76</v>
      </c>
      <c r="AU219" s="183" t="s">
        <v>85</v>
      </c>
      <c r="AY219" s="182" t="s">
        <v>146</v>
      </c>
      <c r="BK219" s="184">
        <f>SUM(BK220:BK234)</f>
        <v>0</v>
      </c>
    </row>
    <row r="220" spans="1:65" s="2" customFormat="1" ht="21.75" customHeight="1">
      <c r="A220" s="34"/>
      <c r="B220" s="35"/>
      <c r="C220" s="185" t="s">
        <v>339</v>
      </c>
      <c r="D220" s="185" t="s">
        <v>147</v>
      </c>
      <c r="E220" s="186" t="s">
        <v>540</v>
      </c>
      <c r="F220" s="187" t="s">
        <v>541</v>
      </c>
      <c r="G220" s="188" t="s">
        <v>159</v>
      </c>
      <c r="H220" s="189">
        <v>8</v>
      </c>
      <c r="I220" s="190"/>
      <c r="J220" s="191">
        <f>ROUND(I220*H220,2)</f>
        <v>0</v>
      </c>
      <c r="K220" s="192"/>
      <c r="L220" s="39"/>
      <c r="M220" s="193" t="s">
        <v>1</v>
      </c>
      <c r="N220" s="194" t="s">
        <v>42</v>
      </c>
      <c r="O220" s="71"/>
      <c r="P220" s="195">
        <f>O220*H220</f>
        <v>0</v>
      </c>
      <c r="Q220" s="195">
        <v>0</v>
      </c>
      <c r="R220" s="195">
        <f>Q220*H220</f>
        <v>0</v>
      </c>
      <c r="S220" s="195">
        <v>3.5220000000000001E-2</v>
      </c>
      <c r="T220" s="196">
        <f>S220*H220</f>
        <v>0.28176000000000001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7" t="s">
        <v>145</v>
      </c>
      <c r="AT220" s="197" t="s">
        <v>147</v>
      </c>
      <c r="AU220" s="197" t="s">
        <v>87</v>
      </c>
      <c r="AY220" s="17" t="s">
        <v>146</v>
      </c>
      <c r="BE220" s="198">
        <f>IF(N220="základní",J220,0)</f>
        <v>0</v>
      </c>
      <c r="BF220" s="198">
        <f>IF(N220="snížená",J220,0)</f>
        <v>0</v>
      </c>
      <c r="BG220" s="198">
        <f>IF(N220="zákl. přenesená",J220,0)</f>
        <v>0</v>
      </c>
      <c r="BH220" s="198">
        <f>IF(N220="sníž. přenesená",J220,0)</f>
        <v>0</v>
      </c>
      <c r="BI220" s="198">
        <f>IF(N220="nulová",J220,0)</f>
        <v>0</v>
      </c>
      <c r="BJ220" s="17" t="s">
        <v>85</v>
      </c>
      <c r="BK220" s="198">
        <f>ROUND(I220*H220,2)</f>
        <v>0</v>
      </c>
      <c r="BL220" s="17" t="s">
        <v>145</v>
      </c>
      <c r="BM220" s="197" t="s">
        <v>1503</v>
      </c>
    </row>
    <row r="221" spans="1:65" s="2" customFormat="1" ht="16.5" customHeight="1">
      <c r="A221" s="34"/>
      <c r="B221" s="35"/>
      <c r="C221" s="185" t="s">
        <v>344</v>
      </c>
      <c r="D221" s="185" t="s">
        <v>147</v>
      </c>
      <c r="E221" s="186" t="s">
        <v>546</v>
      </c>
      <c r="F221" s="187" t="s">
        <v>547</v>
      </c>
      <c r="G221" s="188" t="s">
        <v>159</v>
      </c>
      <c r="H221" s="189">
        <v>8</v>
      </c>
      <c r="I221" s="190"/>
      <c r="J221" s="191">
        <f>ROUND(I221*H221,2)</f>
        <v>0</v>
      </c>
      <c r="K221" s="192"/>
      <c r="L221" s="39"/>
      <c r="M221" s="193" t="s">
        <v>1</v>
      </c>
      <c r="N221" s="194" t="s">
        <v>42</v>
      </c>
      <c r="O221" s="71"/>
      <c r="P221" s="195">
        <f>O221*H221</f>
        <v>0</v>
      </c>
      <c r="Q221" s="195">
        <v>0</v>
      </c>
      <c r="R221" s="195">
        <f>Q221*H221</f>
        <v>0</v>
      </c>
      <c r="S221" s="195">
        <v>0</v>
      </c>
      <c r="T221" s="196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7" t="s">
        <v>145</v>
      </c>
      <c r="AT221" s="197" t="s">
        <v>147</v>
      </c>
      <c r="AU221" s="197" t="s">
        <v>87</v>
      </c>
      <c r="AY221" s="17" t="s">
        <v>146</v>
      </c>
      <c r="BE221" s="198">
        <f>IF(N221="základní",J221,0)</f>
        <v>0</v>
      </c>
      <c r="BF221" s="198">
        <f>IF(N221="snížená",J221,0)</f>
        <v>0</v>
      </c>
      <c r="BG221" s="198">
        <f>IF(N221="zákl. přenesená",J221,0)</f>
        <v>0</v>
      </c>
      <c r="BH221" s="198">
        <f>IF(N221="sníž. přenesená",J221,0)</f>
        <v>0</v>
      </c>
      <c r="BI221" s="198">
        <f>IF(N221="nulová",J221,0)</f>
        <v>0</v>
      </c>
      <c r="BJ221" s="17" t="s">
        <v>85</v>
      </c>
      <c r="BK221" s="198">
        <f>ROUND(I221*H221,2)</f>
        <v>0</v>
      </c>
      <c r="BL221" s="17" t="s">
        <v>145</v>
      </c>
      <c r="BM221" s="197" t="s">
        <v>1504</v>
      </c>
    </row>
    <row r="222" spans="1:65" s="2" customFormat="1" ht="21.75" customHeight="1">
      <c r="A222" s="34"/>
      <c r="B222" s="35"/>
      <c r="C222" s="217" t="s">
        <v>349</v>
      </c>
      <c r="D222" s="217" t="s">
        <v>235</v>
      </c>
      <c r="E222" s="218" t="s">
        <v>549</v>
      </c>
      <c r="F222" s="219" t="s">
        <v>550</v>
      </c>
      <c r="G222" s="220" t="s">
        <v>159</v>
      </c>
      <c r="H222" s="221">
        <v>8</v>
      </c>
      <c r="I222" s="222"/>
      <c r="J222" s="223">
        <f>ROUND(I222*H222,2)</f>
        <v>0</v>
      </c>
      <c r="K222" s="224"/>
      <c r="L222" s="225"/>
      <c r="M222" s="226" t="s">
        <v>1</v>
      </c>
      <c r="N222" s="227" t="s">
        <v>42</v>
      </c>
      <c r="O222" s="71"/>
      <c r="P222" s="195">
        <f>O222*H222</f>
        <v>0</v>
      </c>
      <c r="Q222" s="195">
        <v>1.1000000000000001E-3</v>
      </c>
      <c r="R222" s="195">
        <f>Q222*H222</f>
        <v>8.8000000000000005E-3</v>
      </c>
      <c r="S222" s="195">
        <v>0</v>
      </c>
      <c r="T222" s="196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7" t="s">
        <v>192</v>
      </c>
      <c r="AT222" s="197" t="s">
        <v>235</v>
      </c>
      <c r="AU222" s="197" t="s">
        <v>87</v>
      </c>
      <c r="AY222" s="17" t="s">
        <v>146</v>
      </c>
      <c r="BE222" s="198">
        <f>IF(N222="základní",J222,0)</f>
        <v>0</v>
      </c>
      <c r="BF222" s="198">
        <f>IF(N222="snížená",J222,0)</f>
        <v>0</v>
      </c>
      <c r="BG222" s="198">
        <f>IF(N222="zákl. přenesená",J222,0)</f>
        <v>0</v>
      </c>
      <c r="BH222" s="198">
        <f>IF(N222="sníž. přenesená",J222,0)</f>
        <v>0</v>
      </c>
      <c r="BI222" s="198">
        <f>IF(N222="nulová",J222,0)</f>
        <v>0</v>
      </c>
      <c r="BJ222" s="17" t="s">
        <v>85</v>
      </c>
      <c r="BK222" s="198">
        <f>ROUND(I222*H222,2)</f>
        <v>0</v>
      </c>
      <c r="BL222" s="17" t="s">
        <v>145</v>
      </c>
      <c r="BM222" s="197" t="s">
        <v>1505</v>
      </c>
    </row>
    <row r="223" spans="1:65" s="2" customFormat="1" ht="33" customHeight="1">
      <c r="A223" s="34"/>
      <c r="B223" s="35"/>
      <c r="C223" s="185" t="s">
        <v>354</v>
      </c>
      <c r="D223" s="185" t="s">
        <v>147</v>
      </c>
      <c r="E223" s="186" t="s">
        <v>1506</v>
      </c>
      <c r="F223" s="187" t="s">
        <v>1507</v>
      </c>
      <c r="G223" s="188" t="s">
        <v>249</v>
      </c>
      <c r="H223" s="189">
        <v>70</v>
      </c>
      <c r="I223" s="190"/>
      <c r="J223" s="191">
        <f>ROUND(I223*H223,2)</f>
        <v>0</v>
      </c>
      <c r="K223" s="192"/>
      <c r="L223" s="39"/>
      <c r="M223" s="193" t="s">
        <v>1</v>
      </c>
      <c r="N223" s="194" t="s">
        <v>42</v>
      </c>
      <c r="O223" s="71"/>
      <c r="P223" s="195">
        <f>O223*H223</f>
        <v>0</v>
      </c>
      <c r="Q223" s="195">
        <v>0</v>
      </c>
      <c r="R223" s="195">
        <f>Q223*H223</f>
        <v>0</v>
      </c>
      <c r="S223" s="195">
        <v>0</v>
      </c>
      <c r="T223" s="196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7" t="s">
        <v>145</v>
      </c>
      <c r="AT223" s="197" t="s">
        <v>147</v>
      </c>
      <c r="AU223" s="197" t="s">
        <v>87</v>
      </c>
      <c r="AY223" s="17" t="s">
        <v>146</v>
      </c>
      <c r="BE223" s="198">
        <f>IF(N223="základní",J223,0)</f>
        <v>0</v>
      </c>
      <c r="BF223" s="198">
        <f>IF(N223="snížená",J223,0)</f>
        <v>0</v>
      </c>
      <c r="BG223" s="198">
        <f>IF(N223="zákl. přenesená",J223,0)</f>
        <v>0</v>
      </c>
      <c r="BH223" s="198">
        <f>IF(N223="sníž. přenesená",J223,0)</f>
        <v>0</v>
      </c>
      <c r="BI223" s="198">
        <f>IF(N223="nulová",J223,0)</f>
        <v>0</v>
      </c>
      <c r="BJ223" s="17" t="s">
        <v>85</v>
      </c>
      <c r="BK223" s="198">
        <f>ROUND(I223*H223,2)</f>
        <v>0</v>
      </c>
      <c r="BL223" s="17" t="s">
        <v>145</v>
      </c>
      <c r="BM223" s="197" t="s">
        <v>1508</v>
      </c>
    </row>
    <row r="224" spans="1:65" s="2" customFormat="1" ht="97.5">
      <c r="A224" s="34"/>
      <c r="B224" s="35"/>
      <c r="C224" s="36"/>
      <c r="D224" s="199" t="s">
        <v>151</v>
      </c>
      <c r="E224" s="36"/>
      <c r="F224" s="200" t="s">
        <v>1509</v>
      </c>
      <c r="G224" s="36"/>
      <c r="H224" s="36"/>
      <c r="I224" s="201"/>
      <c r="J224" s="36"/>
      <c r="K224" s="36"/>
      <c r="L224" s="39"/>
      <c r="M224" s="202"/>
      <c r="N224" s="203"/>
      <c r="O224" s="71"/>
      <c r="P224" s="71"/>
      <c r="Q224" s="71"/>
      <c r="R224" s="71"/>
      <c r="S224" s="71"/>
      <c r="T224" s="72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151</v>
      </c>
      <c r="AU224" s="17" t="s">
        <v>87</v>
      </c>
    </row>
    <row r="225" spans="1:65" s="2" customFormat="1" ht="55.5" customHeight="1">
      <c r="A225" s="34"/>
      <c r="B225" s="35"/>
      <c r="C225" s="185" t="s">
        <v>359</v>
      </c>
      <c r="D225" s="185" t="s">
        <v>147</v>
      </c>
      <c r="E225" s="186" t="s">
        <v>1510</v>
      </c>
      <c r="F225" s="187" t="s">
        <v>1511</v>
      </c>
      <c r="G225" s="188" t="s">
        <v>159</v>
      </c>
      <c r="H225" s="189">
        <v>5</v>
      </c>
      <c r="I225" s="190"/>
      <c r="J225" s="191">
        <f>ROUND(I225*H225,2)</f>
        <v>0</v>
      </c>
      <c r="K225" s="192"/>
      <c r="L225" s="39"/>
      <c r="M225" s="193" t="s">
        <v>1</v>
      </c>
      <c r="N225" s="194" t="s">
        <v>42</v>
      </c>
      <c r="O225" s="71"/>
      <c r="P225" s="195">
        <f>O225*H225</f>
        <v>0</v>
      </c>
      <c r="Q225" s="195">
        <v>3.8649999999999997E-2</v>
      </c>
      <c r="R225" s="195">
        <f>Q225*H225</f>
        <v>0.19324999999999998</v>
      </c>
      <c r="S225" s="195">
        <v>0</v>
      </c>
      <c r="T225" s="196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7" t="s">
        <v>145</v>
      </c>
      <c r="AT225" s="197" t="s">
        <v>147</v>
      </c>
      <c r="AU225" s="197" t="s">
        <v>87</v>
      </c>
      <c r="AY225" s="17" t="s">
        <v>146</v>
      </c>
      <c r="BE225" s="198">
        <f>IF(N225="základní",J225,0)</f>
        <v>0</v>
      </c>
      <c r="BF225" s="198">
        <f>IF(N225="snížená",J225,0)</f>
        <v>0</v>
      </c>
      <c r="BG225" s="198">
        <f>IF(N225="zákl. přenesená",J225,0)</f>
        <v>0</v>
      </c>
      <c r="BH225" s="198">
        <f>IF(N225="sníž. přenesená",J225,0)</f>
        <v>0</v>
      </c>
      <c r="BI225" s="198">
        <f>IF(N225="nulová",J225,0)</f>
        <v>0</v>
      </c>
      <c r="BJ225" s="17" t="s">
        <v>85</v>
      </c>
      <c r="BK225" s="198">
        <f>ROUND(I225*H225,2)</f>
        <v>0</v>
      </c>
      <c r="BL225" s="17" t="s">
        <v>145</v>
      </c>
      <c r="BM225" s="197" t="s">
        <v>1512</v>
      </c>
    </row>
    <row r="226" spans="1:65" s="2" customFormat="1" ht="55.5" customHeight="1">
      <c r="A226" s="34"/>
      <c r="B226" s="35"/>
      <c r="C226" s="185" t="s">
        <v>365</v>
      </c>
      <c r="D226" s="185" t="s">
        <v>147</v>
      </c>
      <c r="E226" s="186" t="s">
        <v>1513</v>
      </c>
      <c r="F226" s="187" t="s">
        <v>1514</v>
      </c>
      <c r="G226" s="188" t="s">
        <v>187</v>
      </c>
      <c r="H226" s="189">
        <v>2</v>
      </c>
      <c r="I226" s="190"/>
      <c r="J226" s="191">
        <f>ROUND(I226*H226,2)</f>
        <v>0</v>
      </c>
      <c r="K226" s="192"/>
      <c r="L226" s="39"/>
      <c r="M226" s="193" t="s">
        <v>1</v>
      </c>
      <c r="N226" s="194" t="s">
        <v>42</v>
      </c>
      <c r="O226" s="71"/>
      <c r="P226" s="195">
        <f>O226*H226</f>
        <v>0</v>
      </c>
      <c r="Q226" s="195">
        <v>5.0889999999999998E-2</v>
      </c>
      <c r="R226" s="195">
        <f>Q226*H226</f>
        <v>0.10178</v>
      </c>
      <c r="S226" s="195">
        <v>0</v>
      </c>
      <c r="T226" s="196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7" t="s">
        <v>149</v>
      </c>
      <c r="AT226" s="197" t="s">
        <v>147</v>
      </c>
      <c r="AU226" s="197" t="s">
        <v>87</v>
      </c>
      <c r="AY226" s="17" t="s">
        <v>146</v>
      </c>
      <c r="BE226" s="198">
        <f>IF(N226="základní",J226,0)</f>
        <v>0</v>
      </c>
      <c r="BF226" s="198">
        <f>IF(N226="snížená",J226,0)</f>
        <v>0</v>
      </c>
      <c r="BG226" s="198">
        <f>IF(N226="zákl. přenesená",J226,0)</f>
        <v>0</v>
      </c>
      <c r="BH226" s="198">
        <f>IF(N226="sníž. přenesená",J226,0)</f>
        <v>0</v>
      </c>
      <c r="BI226" s="198">
        <f>IF(N226="nulová",J226,0)</f>
        <v>0</v>
      </c>
      <c r="BJ226" s="17" t="s">
        <v>85</v>
      </c>
      <c r="BK226" s="198">
        <f>ROUND(I226*H226,2)</f>
        <v>0</v>
      </c>
      <c r="BL226" s="17" t="s">
        <v>149</v>
      </c>
      <c r="BM226" s="197" t="s">
        <v>1515</v>
      </c>
    </row>
    <row r="227" spans="1:65" s="2" customFormat="1" ht="16.5" customHeight="1">
      <c r="A227" s="34"/>
      <c r="B227" s="35"/>
      <c r="C227" s="185" t="s">
        <v>369</v>
      </c>
      <c r="D227" s="185" t="s">
        <v>147</v>
      </c>
      <c r="E227" s="186" t="s">
        <v>543</v>
      </c>
      <c r="F227" s="187" t="s">
        <v>1516</v>
      </c>
      <c r="G227" s="188" t="s">
        <v>187</v>
      </c>
      <c r="H227" s="189">
        <v>1</v>
      </c>
      <c r="I227" s="190"/>
      <c r="J227" s="191">
        <f>ROUND(I227*H227,2)</f>
        <v>0</v>
      </c>
      <c r="K227" s="192"/>
      <c r="L227" s="39"/>
      <c r="M227" s="193" t="s">
        <v>1</v>
      </c>
      <c r="N227" s="194" t="s">
        <v>42</v>
      </c>
      <c r="O227" s="71"/>
      <c r="P227" s="195">
        <f>O227*H227</f>
        <v>0</v>
      </c>
      <c r="Q227" s="195">
        <v>0</v>
      </c>
      <c r="R227" s="195">
        <f>Q227*H227</f>
        <v>0</v>
      </c>
      <c r="S227" s="195">
        <v>0</v>
      </c>
      <c r="T227" s="196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7" t="s">
        <v>188</v>
      </c>
      <c r="AT227" s="197" t="s">
        <v>147</v>
      </c>
      <c r="AU227" s="197" t="s">
        <v>87</v>
      </c>
      <c r="AY227" s="17" t="s">
        <v>146</v>
      </c>
      <c r="BE227" s="198">
        <f>IF(N227="základní",J227,0)</f>
        <v>0</v>
      </c>
      <c r="BF227" s="198">
        <f>IF(N227="snížená",J227,0)</f>
        <v>0</v>
      </c>
      <c r="BG227" s="198">
        <f>IF(N227="zákl. přenesená",J227,0)</f>
        <v>0</v>
      </c>
      <c r="BH227" s="198">
        <f>IF(N227="sníž. přenesená",J227,0)</f>
        <v>0</v>
      </c>
      <c r="BI227" s="198">
        <f>IF(N227="nulová",J227,0)</f>
        <v>0</v>
      </c>
      <c r="BJ227" s="17" t="s">
        <v>85</v>
      </c>
      <c r="BK227" s="198">
        <f>ROUND(I227*H227,2)</f>
        <v>0</v>
      </c>
      <c r="BL227" s="17" t="s">
        <v>188</v>
      </c>
      <c r="BM227" s="197" t="s">
        <v>1517</v>
      </c>
    </row>
    <row r="228" spans="1:65" s="2" customFormat="1" ht="33" customHeight="1">
      <c r="A228" s="34"/>
      <c r="B228" s="35"/>
      <c r="C228" s="185" t="s">
        <v>375</v>
      </c>
      <c r="D228" s="185" t="s">
        <v>147</v>
      </c>
      <c r="E228" s="186" t="s">
        <v>1518</v>
      </c>
      <c r="F228" s="187" t="s">
        <v>1519</v>
      </c>
      <c r="G228" s="188" t="s">
        <v>249</v>
      </c>
      <c r="H228" s="189">
        <v>10</v>
      </c>
      <c r="I228" s="190"/>
      <c r="J228" s="191">
        <f>ROUND(I228*H228,2)</f>
        <v>0</v>
      </c>
      <c r="K228" s="192"/>
      <c r="L228" s="39"/>
      <c r="M228" s="193" t="s">
        <v>1</v>
      </c>
      <c r="N228" s="194" t="s">
        <v>42</v>
      </c>
      <c r="O228" s="71"/>
      <c r="P228" s="195">
        <f>O228*H228</f>
        <v>0</v>
      </c>
      <c r="Q228" s="195">
        <v>0</v>
      </c>
      <c r="R228" s="195">
        <f>Q228*H228</f>
        <v>0</v>
      </c>
      <c r="S228" s="195">
        <v>0</v>
      </c>
      <c r="T228" s="196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7" t="s">
        <v>145</v>
      </c>
      <c r="AT228" s="197" t="s">
        <v>147</v>
      </c>
      <c r="AU228" s="197" t="s">
        <v>87</v>
      </c>
      <c r="AY228" s="17" t="s">
        <v>146</v>
      </c>
      <c r="BE228" s="198">
        <f>IF(N228="základní",J228,0)</f>
        <v>0</v>
      </c>
      <c r="BF228" s="198">
        <f>IF(N228="snížená",J228,0)</f>
        <v>0</v>
      </c>
      <c r="BG228" s="198">
        <f>IF(N228="zákl. přenesená",J228,0)</f>
        <v>0</v>
      </c>
      <c r="BH228" s="198">
        <f>IF(N228="sníž. přenesená",J228,0)</f>
        <v>0</v>
      </c>
      <c r="BI228" s="198">
        <f>IF(N228="nulová",J228,0)</f>
        <v>0</v>
      </c>
      <c r="BJ228" s="17" t="s">
        <v>85</v>
      </c>
      <c r="BK228" s="198">
        <f>ROUND(I228*H228,2)</f>
        <v>0</v>
      </c>
      <c r="BL228" s="17" t="s">
        <v>145</v>
      </c>
      <c r="BM228" s="197" t="s">
        <v>1520</v>
      </c>
    </row>
    <row r="229" spans="1:65" s="2" customFormat="1" ht="29.25">
      <c r="A229" s="34"/>
      <c r="B229" s="35"/>
      <c r="C229" s="36"/>
      <c r="D229" s="199" t="s">
        <v>151</v>
      </c>
      <c r="E229" s="36"/>
      <c r="F229" s="200" t="s">
        <v>1521</v>
      </c>
      <c r="G229" s="36"/>
      <c r="H229" s="36"/>
      <c r="I229" s="201"/>
      <c r="J229" s="36"/>
      <c r="K229" s="36"/>
      <c r="L229" s="39"/>
      <c r="M229" s="202"/>
      <c r="N229" s="203"/>
      <c r="O229" s="71"/>
      <c r="P229" s="71"/>
      <c r="Q229" s="71"/>
      <c r="R229" s="71"/>
      <c r="S229" s="71"/>
      <c r="T229" s="72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151</v>
      </c>
      <c r="AU229" s="17" t="s">
        <v>87</v>
      </c>
    </row>
    <row r="230" spans="1:65" s="13" customFormat="1">
      <c r="B230" s="206"/>
      <c r="C230" s="207"/>
      <c r="D230" s="199" t="s">
        <v>176</v>
      </c>
      <c r="E230" s="208" t="s">
        <v>1</v>
      </c>
      <c r="F230" s="209" t="s">
        <v>1522</v>
      </c>
      <c r="G230" s="207"/>
      <c r="H230" s="210">
        <v>10</v>
      </c>
      <c r="I230" s="211"/>
      <c r="J230" s="207"/>
      <c r="K230" s="207"/>
      <c r="L230" s="212"/>
      <c r="M230" s="213"/>
      <c r="N230" s="214"/>
      <c r="O230" s="214"/>
      <c r="P230" s="214"/>
      <c r="Q230" s="214"/>
      <c r="R230" s="214"/>
      <c r="S230" s="214"/>
      <c r="T230" s="215"/>
      <c r="AT230" s="216" t="s">
        <v>176</v>
      </c>
      <c r="AU230" s="216" t="s">
        <v>87</v>
      </c>
      <c r="AV230" s="13" t="s">
        <v>87</v>
      </c>
      <c r="AW230" s="13" t="s">
        <v>34</v>
      </c>
      <c r="AX230" s="13" t="s">
        <v>85</v>
      </c>
      <c r="AY230" s="216" t="s">
        <v>146</v>
      </c>
    </row>
    <row r="231" spans="1:65" s="2" customFormat="1" ht="21.75" customHeight="1">
      <c r="A231" s="34"/>
      <c r="B231" s="35"/>
      <c r="C231" s="185" t="s">
        <v>379</v>
      </c>
      <c r="D231" s="185" t="s">
        <v>147</v>
      </c>
      <c r="E231" s="186" t="s">
        <v>1523</v>
      </c>
      <c r="F231" s="187" t="s">
        <v>1524</v>
      </c>
      <c r="G231" s="188" t="s">
        <v>159</v>
      </c>
      <c r="H231" s="189">
        <v>4</v>
      </c>
      <c r="I231" s="190"/>
      <c r="J231" s="191">
        <f>ROUND(I231*H231,2)</f>
        <v>0</v>
      </c>
      <c r="K231" s="192"/>
      <c r="L231" s="39"/>
      <c r="M231" s="193" t="s">
        <v>1</v>
      </c>
      <c r="N231" s="194" t="s">
        <v>42</v>
      </c>
      <c r="O231" s="71"/>
      <c r="P231" s="195">
        <f>O231*H231</f>
        <v>0</v>
      </c>
      <c r="Q231" s="195">
        <v>7.0200000000000002E-3</v>
      </c>
      <c r="R231" s="195">
        <f>Q231*H231</f>
        <v>2.8080000000000001E-2</v>
      </c>
      <c r="S231" s="195">
        <v>0</v>
      </c>
      <c r="T231" s="196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7" t="s">
        <v>145</v>
      </c>
      <c r="AT231" s="197" t="s">
        <v>147</v>
      </c>
      <c r="AU231" s="197" t="s">
        <v>87</v>
      </c>
      <c r="AY231" s="17" t="s">
        <v>146</v>
      </c>
      <c r="BE231" s="198">
        <f>IF(N231="základní",J231,0)</f>
        <v>0</v>
      </c>
      <c r="BF231" s="198">
        <f>IF(N231="snížená",J231,0)</f>
        <v>0</v>
      </c>
      <c r="BG231" s="198">
        <f>IF(N231="zákl. přenesená",J231,0)</f>
        <v>0</v>
      </c>
      <c r="BH231" s="198">
        <f>IF(N231="sníž. přenesená",J231,0)</f>
        <v>0</v>
      </c>
      <c r="BI231" s="198">
        <f>IF(N231="nulová",J231,0)</f>
        <v>0</v>
      </c>
      <c r="BJ231" s="17" t="s">
        <v>85</v>
      </c>
      <c r="BK231" s="198">
        <f>ROUND(I231*H231,2)</f>
        <v>0</v>
      </c>
      <c r="BL231" s="17" t="s">
        <v>145</v>
      </c>
      <c r="BM231" s="197" t="s">
        <v>1525</v>
      </c>
    </row>
    <row r="232" spans="1:65" s="2" customFormat="1" ht="21.75" customHeight="1">
      <c r="A232" s="34"/>
      <c r="B232" s="35"/>
      <c r="C232" s="217" t="s">
        <v>388</v>
      </c>
      <c r="D232" s="217" t="s">
        <v>235</v>
      </c>
      <c r="E232" s="218" t="s">
        <v>1526</v>
      </c>
      <c r="F232" s="219" t="s">
        <v>1527</v>
      </c>
      <c r="G232" s="220" t="s">
        <v>159</v>
      </c>
      <c r="H232" s="221">
        <v>3</v>
      </c>
      <c r="I232" s="222"/>
      <c r="J232" s="223">
        <f>ROUND(I232*H232,2)</f>
        <v>0</v>
      </c>
      <c r="K232" s="224"/>
      <c r="L232" s="225"/>
      <c r="M232" s="226" t="s">
        <v>1</v>
      </c>
      <c r="N232" s="227" t="s">
        <v>42</v>
      </c>
      <c r="O232" s="71"/>
      <c r="P232" s="195">
        <f>O232*H232</f>
        <v>0</v>
      </c>
      <c r="Q232" s="195">
        <v>0</v>
      </c>
      <c r="R232" s="195">
        <f>Q232*H232</f>
        <v>0</v>
      </c>
      <c r="S232" s="195">
        <v>0</v>
      </c>
      <c r="T232" s="196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7" t="s">
        <v>192</v>
      </c>
      <c r="AT232" s="197" t="s">
        <v>235</v>
      </c>
      <c r="AU232" s="197" t="s">
        <v>87</v>
      </c>
      <c r="AY232" s="17" t="s">
        <v>146</v>
      </c>
      <c r="BE232" s="198">
        <f>IF(N232="základní",J232,0)</f>
        <v>0</v>
      </c>
      <c r="BF232" s="198">
        <f>IF(N232="snížená",J232,0)</f>
        <v>0</v>
      </c>
      <c r="BG232" s="198">
        <f>IF(N232="zákl. přenesená",J232,0)</f>
        <v>0</v>
      </c>
      <c r="BH232" s="198">
        <f>IF(N232="sníž. přenesená",J232,0)</f>
        <v>0</v>
      </c>
      <c r="BI232" s="198">
        <f>IF(N232="nulová",J232,0)</f>
        <v>0</v>
      </c>
      <c r="BJ232" s="17" t="s">
        <v>85</v>
      </c>
      <c r="BK232" s="198">
        <f>ROUND(I232*H232,2)</f>
        <v>0</v>
      </c>
      <c r="BL232" s="17" t="s">
        <v>145</v>
      </c>
      <c r="BM232" s="197" t="s">
        <v>1528</v>
      </c>
    </row>
    <row r="233" spans="1:65" s="2" customFormat="1" ht="21.75" customHeight="1">
      <c r="A233" s="34"/>
      <c r="B233" s="35"/>
      <c r="C233" s="217" t="s">
        <v>392</v>
      </c>
      <c r="D233" s="217" t="s">
        <v>235</v>
      </c>
      <c r="E233" s="218" t="s">
        <v>1529</v>
      </c>
      <c r="F233" s="219" t="s">
        <v>1530</v>
      </c>
      <c r="G233" s="220" t="s">
        <v>181</v>
      </c>
      <c r="H233" s="221">
        <v>1</v>
      </c>
      <c r="I233" s="222"/>
      <c r="J233" s="223">
        <f>ROUND(I233*H233,2)</f>
        <v>0</v>
      </c>
      <c r="K233" s="224"/>
      <c r="L233" s="225"/>
      <c r="M233" s="226" t="s">
        <v>1</v>
      </c>
      <c r="N233" s="227" t="s">
        <v>42</v>
      </c>
      <c r="O233" s="71"/>
      <c r="P233" s="195">
        <f>O233*H233</f>
        <v>0</v>
      </c>
      <c r="Q233" s="195">
        <v>0.05</v>
      </c>
      <c r="R233" s="195">
        <f>Q233*H233</f>
        <v>0.05</v>
      </c>
      <c r="S233" s="195">
        <v>0</v>
      </c>
      <c r="T233" s="196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7" t="s">
        <v>192</v>
      </c>
      <c r="AT233" s="197" t="s">
        <v>235</v>
      </c>
      <c r="AU233" s="197" t="s">
        <v>87</v>
      </c>
      <c r="AY233" s="17" t="s">
        <v>146</v>
      </c>
      <c r="BE233" s="198">
        <f>IF(N233="základní",J233,0)</f>
        <v>0</v>
      </c>
      <c r="BF233" s="198">
        <f>IF(N233="snížená",J233,0)</f>
        <v>0</v>
      </c>
      <c r="BG233" s="198">
        <f>IF(N233="zákl. přenesená",J233,0)</f>
        <v>0</v>
      </c>
      <c r="BH233" s="198">
        <f>IF(N233="sníž. přenesená",J233,0)</f>
        <v>0</v>
      </c>
      <c r="BI233" s="198">
        <f>IF(N233="nulová",J233,0)</f>
        <v>0</v>
      </c>
      <c r="BJ233" s="17" t="s">
        <v>85</v>
      </c>
      <c r="BK233" s="198">
        <f>ROUND(I233*H233,2)</f>
        <v>0</v>
      </c>
      <c r="BL233" s="17" t="s">
        <v>145</v>
      </c>
      <c r="BM233" s="197" t="s">
        <v>1531</v>
      </c>
    </row>
    <row r="234" spans="1:65" s="2" customFormat="1" ht="33" customHeight="1">
      <c r="A234" s="34"/>
      <c r="B234" s="35"/>
      <c r="C234" s="185" t="s">
        <v>398</v>
      </c>
      <c r="D234" s="185" t="s">
        <v>147</v>
      </c>
      <c r="E234" s="186" t="s">
        <v>1532</v>
      </c>
      <c r="F234" s="187" t="s">
        <v>1533</v>
      </c>
      <c r="G234" s="188" t="s">
        <v>159</v>
      </c>
      <c r="H234" s="189">
        <v>4</v>
      </c>
      <c r="I234" s="190"/>
      <c r="J234" s="191">
        <f>ROUND(I234*H234,2)</f>
        <v>0</v>
      </c>
      <c r="K234" s="192"/>
      <c r="L234" s="39"/>
      <c r="M234" s="193" t="s">
        <v>1</v>
      </c>
      <c r="N234" s="194" t="s">
        <v>42</v>
      </c>
      <c r="O234" s="71"/>
      <c r="P234" s="195">
        <f>O234*H234</f>
        <v>0</v>
      </c>
      <c r="Q234" s="195">
        <v>0.42080000000000001</v>
      </c>
      <c r="R234" s="195">
        <f>Q234*H234</f>
        <v>1.6832</v>
      </c>
      <c r="S234" s="195">
        <v>0</v>
      </c>
      <c r="T234" s="196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7" t="s">
        <v>145</v>
      </c>
      <c r="AT234" s="197" t="s">
        <v>147</v>
      </c>
      <c r="AU234" s="197" t="s">
        <v>87</v>
      </c>
      <c r="AY234" s="17" t="s">
        <v>146</v>
      </c>
      <c r="BE234" s="198">
        <f>IF(N234="základní",J234,0)</f>
        <v>0</v>
      </c>
      <c r="BF234" s="198">
        <f>IF(N234="snížená",J234,0)</f>
        <v>0</v>
      </c>
      <c r="BG234" s="198">
        <f>IF(N234="zákl. přenesená",J234,0)</f>
        <v>0</v>
      </c>
      <c r="BH234" s="198">
        <f>IF(N234="sníž. přenesená",J234,0)</f>
        <v>0</v>
      </c>
      <c r="BI234" s="198">
        <f>IF(N234="nulová",J234,0)</f>
        <v>0</v>
      </c>
      <c r="BJ234" s="17" t="s">
        <v>85</v>
      </c>
      <c r="BK234" s="198">
        <f>ROUND(I234*H234,2)</f>
        <v>0</v>
      </c>
      <c r="BL234" s="17" t="s">
        <v>145</v>
      </c>
      <c r="BM234" s="197" t="s">
        <v>1534</v>
      </c>
    </row>
    <row r="235" spans="1:65" s="12" customFormat="1" ht="22.9" customHeight="1">
      <c r="B235" s="171"/>
      <c r="C235" s="172"/>
      <c r="D235" s="173" t="s">
        <v>76</v>
      </c>
      <c r="E235" s="204" t="s">
        <v>161</v>
      </c>
      <c r="F235" s="204" t="s">
        <v>911</v>
      </c>
      <c r="G235" s="172"/>
      <c r="H235" s="172"/>
      <c r="I235" s="175"/>
      <c r="J235" s="205">
        <f>BK235</f>
        <v>0</v>
      </c>
      <c r="K235" s="172"/>
      <c r="L235" s="177"/>
      <c r="M235" s="178"/>
      <c r="N235" s="179"/>
      <c r="O235" s="179"/>
      <c r="P235" s="180">
        <f>SUM(P236:P255)</f>
        <v>0</v>
      </c>
      <c r="Q235" s="179"/>
      <c r="R235" s="180">
        <f>SUM(R236:R255)</f>
        <v>3.5634399999999995</v>
      </c>
      <c r="S235" s="179"/>
      <c r="T235" s="181">
        <f>SUM(T236:T255)</f>
        <v>96.753999999999991</v>
      </c>
      <c r="AR235" s="182" t="s">
        <v>85</v>
      </c>
      <c r="AT235" s="183" t="s">
        <v>76</v>
      </c>
      <c r="AU235" s="183" t="s">
        <v>85</v>
      </c>
      <c r="AY235" s="182" t="s">
        <v>146</v>
      </c>
      <c r="BK235" s="184">
        <f>SUM(BK236:BK255)</f>
        <v>0</v>
      </c>
    </row>
    <row r="236" spans="1:65" s="2" customFormat="1" ht="16.5" customHeight="1">
      <c r="A236" s="34"/>
      <c r="B236" s="35"/>
      <c r="C236" s="185" t="s">
        <v>402</v>
      </c>
      <c r="D236" s="185" t="s">
        <v>147</v>
      </c>
      <c r="E236" s="186" t="s">
        <v>1535</v>
      </c>
      <c r="F236" s="187" t="s">
        <v>1536</v>
      </c>
      <c r="G236" s="188" t="s">
        <v>249</v>
      </c>
      <c r="H236" s="189">
        <v>52</v>
      </c>
      <c r="I236" s="190"/>
      <c r="J236" s="191">
        <f>ROUND(I236*H236,2)</f>
        <v>0</v>
      </c>
      <c r="K236" s="192"/>
      <c r="L236" s="39"/>
      <c r="M236" s="193" t="s">
        <v>1</v>
      </c>
      <c r="N236" s="194" t="s">
        <v>42</v>
      </c>
      <c r="O236" s="71"/>
      <c r="P236" s="195">
        <f>O236*H236</f>
        <v>0</v>
      </c>
      <c r="Q236" s="195">
        <v>0</v>
      </c>
      <c r="R236" s="195">
        <f>Q236*H236</f>
        <v>0</v>
      </c>
      <c r="S236" s="195">
        <v>0.23</v>
      </c>
      <c r="T236" s="196">
        <f>S236*H236</f>
        <v>11.96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7" t="s">
        <v>145</v>
      </c>
      <c r="AT236" s="197" t="s">
        <v>147</v>
      </c>
      <c r="AU236" s="197" t="s">
        <v>87</v>
      </c>
      <c r="AY236" s="17" t="s">
        <v>146</v>
      </c>
      <c r="BE236" s="198">
        <f>IF(N236="základní",J236,0)</f>
        <v>0</v>
      </c>
      <c r="BF236" s="198">
        <f>IF(N236="snížená",J236,0)</f>
        <v>0</v>
      </c>
      <c r="BG236" s="198">
        <f>IF(N236="zákl. přenesená",J236,0)</f>
        <v>0</v>
      </c>
      <c r="BH236" s="198">
        <f>IF(N236="sníž. přenesená",J236,0)</f>
        <v>0</v>
      </c>
      <c r="BI236" s="198">
        <f>IF(N236="nulová",J236,0)</f>
        <v>0</v>
      </c>
      <c r="BJ236" s="17" t="s">
        <v>85</v>
      </c>
      <c r="BK236" s="198">
        <f>ROUND(I236*H236,2)</f>
        <v>0</v>
      </c>
      <c r="BL236" s="17" t="s">
        <v>145</v>
      </c>
      <c r="BM236" s="197" t="s">
        <v>1537</v>
      </c>
    </row>
    <row r="237" spans="1:65" s="13" customFormat="1">
      <c r="B237" s="206"/>
      <c r="C237" s="207"/>
      <c r="D237" s="199" t="s">
        <v>176</v>
      </c>
      <c r="E237" s="208" t="s">
        <v>1</v>
      </c>
      <c r="F237" s="209" t="s">
        <v>1538</v>
      </c>
      <c r="G237" s="207"/>
      <c r="H237" s="210">
        <v>19</v>
      </c>
      <c r="I237" s="211"/>
      <c r="J237" s="207"/>
      <c r="K237" s="207"/>
      <c r="L237" s="212"/>
      <c r="M237" s="213"/>
      <c r="N237" s="214"/>
      <c r="O237" s="214"/>
      <c r="P237" s="214"/>
      <c r="Q237" s="214"/>
      <c r="R237" s="214"/>
      <c r="S237" s="214"/>
      <c r="T237" s="215"/>
      <c r="AT237" s="216" t="s">
        <v>176</v>
      </c>
      <c r="AU237" s="216" t="s">
        <v>87</v>
      </c>
      <c r="AV237" s="13" t="s">
        <v>87</v>
      </c>
      <c r="AW237" s="13" t="s">
        <v>34</v>
      </c>
      <c r="AX237" s="13" t="s">
        <v>77</v>
      </c>
      <c r="AY237" s="216" t="s">
        <v>146</v>
      </c>
    </row>
    <row r="238" spans="1:65" s="13" customFormat="1">
      <c r="B238" s="206"/>
      <c r="C238" s="207"/>
      <c r="D238" s="199" t="s">
        <v>176</v>
      </c>
      <c r="E238" s="208" t="s">
        <v>1</v>
      </c>
      <c r="F238" s="209" t="s">
        <v>1539</v>
      </c>
      <c r="G238" s="207"/>
      <c r="H238" s="210">
        <v>11</v>
      </c>
      <c r="I238" s="211"/>
      <c r="J238" s="207"/>
      <c r="K238" s="207"/>
      <c r="L238" s="212"/>
      <c r="M238" s="213"/>
      <c r="N238" s="214"/>
      <c r="O238" s="214"/>
      <c r="P238" s="214"/>
      <c r="Q238" s="214"/>
      <c r="R238" s="214"/>
      <c r="S238" s="214"/>
      <c r="T238" s="215"/>
      <c r="AT238" s="216" t="s">
        <v>176</v>
      </c>
      <c r="AU238" s="216" t="s">
        <v>87</v>
      </c>
      <c r="AV238" s="13" t="s">
        <v>87</v>
      </c>
      <c r="AW238" s="13" t="s">
        <v>34</v>
      </c>
      <c r="AX238" s="13" t="s">
        <v>77</v>
      </c>
      <c r="AY238" s="216" t="s">
        <v>146</v>
      </c>
    </row>
    <row r="239" spans="1:65" s="13" customFormat="1">
      <c r="B239" s="206"/>
      <c r="C239" s="207"/>
      <c r="D239" s="199" t="s">
        <v>176</v>
      </c>
      <c r="E239" s="208" t="s">
        <v>1</v>
      </c>
      <c r="F239" s="209" t="s">
        <v>1540</v>
      </c>
      <c r="G239" s="207"/>
      <c r="H239" s="210">
        <v>22</v>
      </c>
      <c r="I239" s="211"/>
      <c r="J239" s="207"/>
      <c r="K239" s="207"/>
      <c r="L239" s="212"/>
      <c r="M239" s="213"/>
      <c r="N239" s="214"/>
      <c r="O239" s="214"/>
      <c r="P239" s="214"/>
      <c r="Q239" s="214"/>
      <c r="R239" s="214"/>
      <c r="S239" s="214"/>
      <c r="T239" s="215"/>
      <c r="AT239" s="216" t="s">
        <v>176</v>
      </c>
      <c r="AU239" s="216" t="s">
        <v>87</v>
      </c>
      <c r="AV239" s="13" t="s">
        <v>87</v>
      </c>
      <c r="AW239" s="13" t="s">
        <v>34</v>
      </c>
      <c r="AX239" s="13" t="s">
        <v>77</v>
      </c>
      <c r="AY239" s="216" t="s">
        <v>146</v>
      </c>
    </row>
    <row r="240" spans="1:65" s="14" customFormat="1">
      <c r="B240" s="228"/>
      <c r="C240" s="229"/>
      <c r="D240" s="199" t="s">
        <v>176</v>
      </c>
      <c r="E240" s="230" t="s">
        <v>1</v>
      </c>
      <c r="F240" s="231" t="s">
        <v>254</v>
      </c>
      <c r="G240" s="229"/>
      <c r="H240" s="232">
        <v>52</v>
      </c>
      <c r="I240" s="233"/>
      <c r="J240" s="229"/>
      <c r="K240" s="229"/>
      <c r="L240" s="234"/>
      <c r="M240" s="235"/>
      <c r="N240" s="236"/>
      <c r="O240" s="236"/>
      <c r="P240" s="236"/>
      <c r="Q240" s="236"/>
      <c r="R240" s="236"/>
      <c r="S240" s="236"/>
      <c r="T240" s="237"/>
      <c r="AT240" s="238" t="s">
        <v>176</v>
      </c>
      <c r="AU240" s="238" t="s">
        <v>87</v>
      </c>
      <c r="AV240" s="14" t="s">
        <v>145</v>
      </c>
      <c r="AW240" s="14" t="s">
        <v>34</v>
      </c>
      <c r="AX240" s="14" t="s">
        <v>85</v>
      </c>
      <c r="AY240" s="238" t="s">
        <v>146</v>
      </c>
    </row>
    <row r="241" spans="1:65" s="2" customFormat="1" ht="16.5" customHeight="1">
      <c r="A241" s="34"/>
      <c r="B241" s="35"/>
      <c r="C241" s="185" t="s">
        <v>406</v>
      </c>
      <c r="D241" s="185" t="s">
        <v>147</v>
      </c>
      <c r="E241" s="186" t="s">
        <v>1541</v>
      </c>
      <c r="F241" s="187" t="s">
        <v>1542</v>
      </c>
      <c r="G241" s="188" t="s">
        <v>249</v>
      </c>
      <c r="H241" s="189">
        <v>45.8</v>
      </c>
      <c r="I241" s="190"/>
      <c r="J241" s="191">
        <f>ROUND(I241*H241,2)</f>
        <v>0</v>
      </c>
      <c r="K241" s="192"/>
      <c r="L241" s="39"/>
      <c r="M241" s="193" t="s">
        <v>1</v>
      </c>
      <c r="N241" s="194" t="s">
        <v>42</v>
      </c>
      <c r="O241" s="71"/>
      <c r="P241" s="195">
        <f>O241*H241</f>
        <v>0</v>
      </c>
      <c r="Q241" s="195">
        <v>0</v>
      </c>
      <c r="R241" s="195">
        <f>Q241*H241</f>
        <v>0</v>
      </c>
      <c r="S241" s="195">
        <v>0.28999999999999998</v>
      </c>
      <c r="T241" s="196">
        <f>S241*H241</f>
        <v>13.281999999999998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7" t="s">
        <v>145</v>
      </c>
      <c r="AT241" s="197" t="s">
        <v>147</v>
      </c>
      <c r="AU241" s="197" t="s">
        <v>87</v>
      </c>
      <c r="AY241" s="17" t="s">
        <v>146</v>
      </c>
      <c r="BE241" s="198">
        <f>IF(N241="základní",J241,0)</f>
        <v>0</v>
      </c>
      <c r="BF241" s="198">
        <f>IF(N241="snížená",J241,0)</f>
        <v>0</v>
      </c>
      <c r="BG241" s="198">
        <f>IF(N241="zákl. přenesená",J241,0)</f>
        <v>0</v>
      </c>
      <c r="BH241" s="198">
        <f>IF(N241="sníž. přenesená",J241,0)</f>
        <v>0</v>
      </c>
      <c r="BI241" s="198">
        <f>IF(N241="nulová",J241,0)</f>
        <v>0</v>
      </c>
      <c r="BJ241" s="17" t="s">
        <v>85</v>
      </c>
      <c r="BK241" s="198">
        <f>ROUND(I241*H241,2)</f>
        <v>0</v>
      </c>
      <c r="BL241" s="17" t="s">
        <v>145</v>
      </c>
      <c r="BM241" s="197" t="s">
        <v>1543</v>
      </c>
    </row>
    <row r="242" spans="1:65" s="13" customFormat="1">
      <c r="B242" s="206"/>
      <c r="C242" s="207"/>
      <c r="D242" s="199" t="s">
        <v>176</v>
      </c>
      <c r="E242" s="208" t="s">
        <v>1</v>
      </c>
      <c r="F242" s="209" t="s">
        <v>1544</v>
      </c>
      <c r="G242" s="207"/>
      <c r="H242" s="210">
        <v>38.799999999999997</v>
      </c>
      <c r="I242" s="211"/>
      <c r="J242" s="207"/>
      <c r="K242" s="207"/>
      <c r="L242" s="212"/>
      <c r="M242" s="213"/>
      <c r="N242" s="214"/>
      <c r="O242" s="214"/>
      <c r="P242" s="214"/>
      <c r="Q242" s="214"/>
      <c r="R242" s="214"/>
      <c r="S242" s="214"/>
      <c r="T242" s="215"/>
      <c r="AT242" s="216" t="s">
        <v>176</v>
      </c>
      <c r="AU242" s="216" t="s">
        <v>87</v>
      </c>
      <c r="AV242" s="13" t="s">
        <v>87</v>
      </c>
      <c r="AW242" s="13" t="s">
        <v>34</v>
      </c>
      <c r="AX242" s="13" t="s">
        <v>77</v>
      </c>
      <c r="AY242" s="216" t="s">
        <v>146</v>
      </c>
    </row>
    <row r="243" spans="1:65" s="13" customFormat="1">
      <c r="B243" s="206"/>
      <c r="C243" s="207"/>
      <c r="D243" s="199" t="s">
        <v>176</v>
      </c>
      <c r="E243" s="208" t="s">
        <v>1</v>
      </c>
      <c r="F243" s="209" t="s">
        <v>1545</v>
      </c>
      <c r="G243" s="207"/>
      <c r="H243" s="210">
        <v>7</v>
      </c>
      <c r="I243" s="211"/>
      <c r="J243" s="207"/>
      <c r="K243" s="207"/>
      <c r="L243" s="212"/>
      <c r="M243" s="213"/>
      <c r="N243" s="214"/>
      <c r="O243" s="214"/>
      <c r="P243" s="214"/>
      <c r="Q243" s="214"/>
      <c r="R243" s="214"/>
      <c r="S243" s="214"/>
      <c r="T243" s="215"/>
      <c r="AT243" s="216" t="s">
        <v>176</v>
      </c>
      <c r="AU243" s="216" t="s">
        <v>87</v>
      </c>
      <c r="AV243" s="13" t="s">
        <v>87</v>
      </c>
      <c r="AW243" s="13" t="s">
        <v>34</v>
      </c>
      <c r="AX243" s="13" t="s">
        <v>77</v>
      </c>
      <c r="AY243" s="216" t="s">
        <v>146</v>
      </c>
    </row>
    <row r="244" spans="1:65" s="14" customFormat="1">
      <c r="B244" s="228"/>
      <c r="C244" s="229"/>
      <c r="D244" s="199" t="s">
        <v>176</v>
      </c>
      <c r="E244" s="230" t="s">
        <v>1</v>
      </c>
      <c r="F244" s="231" t="s">
        <v>254</v>
      </c>
      <c r="G244" s="229"/>
      <c r="H244" s="232">
        <v>45.8</v>
      </c>
      <c r="I244" s="233"/>
      <c r="J244" s="229"/>
      <c r="K244" s="229"/>
      <c r="L244" s="234"/>
      <c r="M244" s="235"/>
      <c r="N244" s="236"/>
      <c r="O244" s="236"/>
      <c r="P244" s="236"/>
      <c r="Q244" s="236"/>
      <c r="R244" s="236"/>
      <c r="S244" s="236"/>
      <c r="T244" s="237"/>
      <c r="AT244" s="238" t="s">
        <v>176</v>
      </c>
      <c r="AU244" s="238" t="s">
        <v>87</v>
      </c>
      <c r="AV244" s="14" t="s">
        <v>145</v>
      </c>
      <c r="AW244" s="14" t="s">
        <v>34</v>
      </c>
      <c r="AX244" s="14" t="s">
        <v>85</v>
      </c>
      <c r="AY244" s="238" t="s">
        <v>146</v>
      </c>
    </row>
    <row r="245" spans="1:65" s="2" customFormat="1" ht="21.75" customHeight="1">
      <c r="A245" s="34"/>
      <c r="B245" s="35"/>
      <c r="C245" s="185" t="s">
        <v>410</v>
      </c>
      <c r="D245" s="185" t="s">
        <v>147</v>
      </c>
      <c r="E245" s="186" t="s">
        <v>1546</v>
      </c>
      <c r="F245" s="187" t="s">
        <v>1547</v>
      </c>
      <c r="G245" s="188" t="s">
        <v>249</v>
      </c>
      <c r="H245" s="189">
        <v>14</v>
      </c>
      <c r="I245" s="190"/>
      <c r="J245" s="191">
        <f>ROUND(I245*H245,2)</f>
        <v>0</v>
      </c>
      <c r="K245" s="192"/>
      <c r="L245" s="39"/>
      <c r="M245" s="193" t="s">
        <v>1</v>
      </c>
      <c r="N245" s="194" t="s">
        <v>42</v>
      </c>
      <c r="O245" s="71"/>
      <c r="P245" s="195">
        <f>O245*H245</f>
        <v>0</v>
      </c>
      <c r="Q245" s="195">
        <v>0.24895999999999999</v>
      </c>
      <c r="R245" s="195">
        <f>Q245*H245</f>
        <v>3.4854399999999996</v>
      </c>
      <c r="S245" s="195">
        <v>0</v>
      </c>
      <c r="T245" s="196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7" t="s">
        <v>145</v>
      </c>
      <c r="AT245" s="197" t="s">
        <v>147</v>
      </c>
      <c r="AU245" s="197" t="s">
        <v>87</v>
      </c>
      <c r="AY245" s="17" t="s">
        <v>146</v>
      </c>
      <c r="BE245" s="198">
        <f>IF(N245="základní",J245,0)</f>
        <v>0</v>
      </c>
      <c r="BF245" s="198">
        <f>IF(N245="snížená",J245,0)</f>
        <v>0</v>
      </c>
      <c r="BG245" s="198">
        <f>IF(N245="zákl. přenesená",J245,0)</f>
        <v>0</v>
      </c>
      <c r="BH245" s="198">
        <f>IF(N245="sníž. přenesená",J245,0)</f>
        <v>0</v>
      </c>
      <c r="BI245" s="198">
        <f>IF(N245="nulová",J245,0)</f>
        <v>0</v>
      </c>
      <c r="BJ245" s="17" t="s">
        <v>85</v>
      </c>
      <c r="BK245" s="198">
        <f>ROUND(I245*H245,2)</f>
        <v>0</v>
      </c>
      <c r="BL245" s="17" t="s">
        <v>145</v>
      </c>
      <c r="BM245" s="197" t="s">
        <v>1548</v>
      </c>
    </row>
    <row r="246" spans="1:65" s="2" customFormat="1" ht="29.25">
      <c r="A246" s="34"/>
      <c r="B246" s="35"/>
      <c r="C246" s="36"/>
      <c r="D246" s="199" t="s">
        <v>151</v>
      </c>
      <c r="E246" s="36"/>
      <c r="F246" s="200" t="s">
        <v>1549</v>
      </c>
      <c r="G246" s="36"/>
      <c r="H246" s="36"/>
      <c r="I246" s="201"/>
      <c r="J246" s="36"/>
      <c r="K246" s="36"/>
      <c r="L246" s="39"/>
      <c r="M246" s="202"/>
      <c r="N246" s="203"/>
      <c r="O246" s="71"/>
      <c r="P246" s="71"/>
      <c r="Q246" s="71"/>
      <c r="R246" s="71"/>
      <c r="S246" s="71"/>
      <c r="T246" s="72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7" t="s">
        <v>151</v>
      </c>
      <c r="AU246" s="17" t="s">
        <v>87</v>
      </c>
    </row>
    <row r="247" spans="1:65" s="13" customFormat="1">
      <c r="B247" s="206"/>
      <c r="C247" s="207"/>
      <c r="D247" s="199" t="s">
        <v>176</v>
      </c>
      <c r="E247" s="208" t="s">
        <v>1</v>
      </c>
      <c r="F247" s="209" t="s">
        <v>1550</v>
      </c>
      <c r="G247" s="207"/>
      <c r="H247" s="210">
        <v>10</v>
      </c>
      <c r="I247" s="211"/>
      <c r="J247" s="207"/>
      <c r="K247" s="207"/>
      <c r="L247" s="212"/>
      <c r="M247" s="213"/>
      <c r="N247" s="214"/>
      <c r="O247" s="214"/>
      <c r="P247" s="214"/>
      <c r="Q247" s="214"/>
      <c r="R247" s="214"/>
      <c r="S247" s="214"/>
      <c r="T247" s="215"/>
      <c r="AT247" s="216" t="s">
        <v>176</v>
      </c>
      <c r="AU247" s="216" t="s">
        <v>87</v>
      </c>
      <c r="AV247" s="13" t="s">
        <v>87</v>
      </c>
      <c r="AW247" s="13" t="s">
        <v>34</v>
      </c>
      <c r="AX247" s="13" t="s">
        <v>77</v>
      </c>
      <c r="AY247" s="216" t="s">
        <v>146</v>
      </c>
    </row>
    <row r="248" spans="1:65" s="13" customFormat="1">
      <c r="B248" s="206"/>
      <c r="C248" s="207"/>
      <c r="D248" s="199" t="s">
        <v>176</v>
      </c>
      <c r="E248" s="208" t="s">
        <v>1</v>
      </c>
      <c r="F248" s="209" t="s">
        <v>1551</v>
      </c>
      <c r="G248" s="207"/>
      <c r="H248" s="210">
        <v>4</v>
      </c>
      <c r="I248" s="211"/>
      <c r="J248" s="207"/>
      <c r="K248" s="207"/>
      <c r="L248" s="212"/>
      <c r="M248" s="213"/>
      <c r="N248" s="214"/>
      <c r="O248" s="214"/>
      <c r="P248" s="214"/>
      <c r="Q248" s="214"/>
      <c r="R248" s="214"/>
      <c r="S248" s="214"/>
      <c r="T248" s="215"/>
      <c r="AT248" s="216" t="s">
        <v>176</v>
      </c>
      <c r="AU248" s="216" t="s">
        <v>87</v>
      </c>
      <c r="AV248" s="13" t="s">
        <v>87</v>
      </c>
      <c r="AW248" s="13" t="s">
        <v>34</v>
      </c>
      <c r="AX248" s="13" t="s">
        <v>77</v>
      </c>
      <c r="AY248" s="216" t="s">
        <v>146</v>
      </c>
    </row>
    <row r="249" spans="1:65" s="14" customFormat="1">
      <c r="B249" s="228"/>
      <c r="C249" s="229"/>
      <c r="D249" s="199" t="s">
        <v>176</v>
      </c>
      <c r="E249" s="230" t="s">
        <v>1</v>
      </c>
      <c r="F249" s="231" t="s">
        <v>254</v>
      </c>
      <c r="G249" s="229"/>
      <c r="H249" s="232">
        <v>14</v>
      </c>
      <c r="I249" s="233"/>
      <c r="J249" s="229"/>
      <c r="K249" s="229"/>
      <c r="L249" s="234"/>
      <c r="M249" s="235"/>
      <c r="N249" s="236"/>
      <c r="O249" s="236"/>
      <c r="P249" s="236"/>
      <c r="Q249" s="236"/>
      <c r="R249" s="236"/>
      <c r="S249" s="236"/>
      <c r="T249" s="237"/>
      <c r="AT249" s="238" t="s">
        <v>176</v>
      </c>
      <c r="AU249" s="238" t="s">
        <v>87</v>
      </c>
      <c r="AV249" s="14" t="s">
        <v>145</v>
      </c>
      <c r="AW249" s="14" t="s">
        <v>34</v>
      </c>
      <c r="AX249" s="14" t="s">
        <v>85</v>
      </c>
      <c r="AY249" s="238" t="s">
        <v>146</v>
      </c>
    </row>
    <row r="250" spans="1:65" s="2" customFormat="1" ht="16.5" customHeight="1">
      <c r="A250" s="34"/>
      <c r="B250" s="35"/>
      <c r="C250" s="185" t="s">
        <v>414</v>
      </c>
      <c r="D250" s="185" t="s">
        <v>147</v>
      </c>
      <c r="E250" s="186" t="s">
        <v>1552</v>
      </c>
      <c r="F250" s="187" t="s">
        <v>1553</v>
      </c>
      <c r="G250" s="188" t="s">
        <v>169</v>
      </c>
      <c r="H250" s="189">
        <v>0.6</v>
      </c>
      <c r="I250" s="190"/>
      <c r="J250" s="191">
        <f>ROUND(I250*H250,2)</f>
        <v>0</v>
      </c>
      <c r="K250" s="192"/>
      <c r="L250" s="39"/>
      <c r="M250" s="193" t="s">
        <v>1</v>
      </c>
      <c r="N250" s="194" t="s">
        <v>42</v>
      </c>
      <c r="O250" s="71"/>
      <c r="P250" s="195">
        <f>O250*H250</f>
        <v>0</v>
      </c>
      <c r="Q250" s="195">
        <v>0</v>
      </c>
      <c r="R250" s="195">
        <f>Q250*H250</f>
        <v>0</v>
      </c>
      <c r="S250" s="195">
        <v>2</v>
      </c>
      <c r="T250" s="196">
        <f>S250*H250</f>
        <v>1.2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97" t="s">
        <v>145</v>
      </c>
      <c r="AT250" s="197" t="s">
        <v>147</v>
      </c>
      <c r="AU250" s="197" t="s">
        <v>87</v>
      </c>
      <c r="AY250" s="17" t="s">
        <v>146</v>
      </c>
      <c r="BE250" s="198">
        <f>IF(N250="základní",J250,0)</f>
        <v>0</v>
      </c>
      <c r="BF250" s="198">
        <f>IF(N250="snížená",J250,0)</f>
        <v>0</v>
      </c>
      <c r="BG250" s="198">
        <f>IF(N250="zákl. přenesená",J250,0)</f>
        <v>0</v>
      </c>
      <c r="BH250" s="198">
        <f>IF(N250="sníž. přenesená",J250,0)</f>
        <v>0</v>
      </c>
      <c r="BI250" s="198">
        <f>IF(N250="nulová",J250,0)</f>
        <v>0</v>
      </c>
      <c r="BJ250" s="17" t="s">
        <v>85</v>
      </c>
      <c r="BK250" s="198">
        <f>ROUND(I250*H250,2)</f>
        <v>0</v>
      </c>
      <c r="BL250" s="17" t="s">
        <v>145</v>
      </c>
      <c r="BM250" s="197" t="s">
        <v>1554</v>
      </c>
    </row>
    <row r="251" spans="1:65" s="2" customFormat="1" ht="44.25" customHeight="1">
      <c r="A251" s="34"/>
      <c r="B251" s="35"/>
      <c r="C251" s="185" t="s">
        <v>418</v>
      </c>
      <c r="D251" s="185" t="s">
        <v>147</v>
      </c>
      <c r="E251" s="186" t="s">
        <v>1555</v>
      </c>
      <c r="F251" s="187" t="s">
        <v>1556</v>
      </c>
      <c r="G251" s="188" t="s">
        <v>181</v>
      </c>
      <c r="H251" s="189">
        <v>88</v>
      </c>
      <c r="I251" s="190"/>
      <c r="J251" s="191">
        <f>ROUND(I251*H251,2)</f>
        <v>0</v>
      </c>
      <c r="K251" s="192"/>
      <c r="L251" s="39"/>
      <c r="M251" s="193" t="s">
        <v>1</v>
      </c>
      <c r="N251" s="194" t="s">
        <v>42</v>
      </c>
      <c r="O251" s="71"/>
      <c r="P251" s="195">
        <f>O251*H251</f>
        <v>0</v>
      </c>
      <c r="Q251" s="195">
        <v>0</v>
      </c>
      <c r="R251" s="195">
        <f>Q251*H251</f>
        <v>0</v>
      </c>
      <c r="S251" s="195">
        <v>0.09</v>
      </c>
      <c r="T251" s="196">
        <f>S251*H251</f>
        <v>7.92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7" t="s">
        <v>145</v>
      </c>
      <c r="AT251" s="197" t="s">
        <v>147</v>
      </c>
      <c r="AU251" s="197" t="s">
        <v>87</v>
      </c>
      <c r="AY251" s="17" t="s">
        <v>146</v>
      </c>
      <c r="BE251" s="198">
        <f>IF(N251="základní",J251,0)</f>
        <v>0</v>
      </c>
      <c r="BF251" s="198">
        <f>IF(N251="snížená",J251,0)</f>
        <v>0</v>
      </c>
      <c r="BG251" s="198">
        <f>IF(N251="zákl. přenesená",J251,0)</f>
        <v>0</v>
      </c>
      <c r="BH251" s="198">
        <f>IF(N251="sníž. přenesená",J251,0)</f>
        <v>0</v>
      </c>
      <c r="BI251" s="198">
        <f>IF(N251="nulová",J251,0)</f>
        <v>0</v>
      </c>
      <c r="BJ251" s="17" t="s">
        <v>85</v>
      </c>
      <c r="BK251" s="198">
        <f>ROUND(I251*H251,2)</f>
        <v>0</v>
      </c>
      <c r="BL251" s="17" t="s">
        <v>145</v>
      </c>
      <c r="BM251" s="197" t="s">
        <v>1557</v>
      </c>
    </row>
    <row r="252" spans="1:65" s="13" customFormat="1">
      <c r="B252" s="206"/>
      <c r="C252" s="207"/>
      <c r="D252" s="199" t="s">
        <v>176</v>
      </c>
      <c r="E252" s="208" t="s">
        <v>1</v>
      </c>
      <c r="F252" s="209" t="s">
        <v>1558</v>
      </c>
      <c r="G252" s="207"/>
      <c r="H252" s="210">
        <v>88</v>
      </c>
      <c r="I252" s="211"/>
      <c r="J252" s="207"/>
      <c r="K252" s="207"/>
      <c r="L252" s="212"/>
      <c r="M252" s="213"/>
      <c r="N252" s="214"/>
      <c r="O252" s="214"/>
      <c r="P252" s="214"/>
      <c r="Q252" s="214"/>
      <c r="R252" s="214"/>
      <c r="S252" s="214"/>
      <c r="T252" s="215"/>
      <c r="AT252" s="216" t="s">
        <v>176</v>
      </c>
      <c r="AU252" s="216" t="s">
        <v>87</v>
      </c>
      <c r="AV252" s="13" t="s">
        <v>87</v>
      </c>
      <c r="AW252" s="13" t="s">
        <v>34</v>
      </c>
      <c r="AX252" s="13" t="s">
        <v>85</v>
      </c>
      <c r="AY252" s="216" t="s">
        <v>146</v>
      </c>
    </row>
    <row r="253" spans="1:65" s="2" customFormat="1" ht="33" customHeight="1">
      <c r="A253" s="34"/>
      <c r="B253" s="35"/>
      <c r="C253" s="185" t="s">
        <v>424</v>
      </c>
      <c r="D253" s="185" t="s">
        <v>147</v>
      </c>
      <c r="E253" s="186" t="s">
        <v>1559</v>
      </c>
      <c r="F253" s="187" t="s">
        <v>1560</v>
      </c>
      <c r="G253" s="188" t="s">
        <v>169</v>
      </c>
      <c r="H253" s="189">
        <v>28.36</v>
      </c>
      <c r="I253" s="190"/>
      <c r="J253" s="191">
        <f>ROUND(I253*H253,2)</f>
        <v>0</v>
      </c>
      <c r="K253" s="192"/>
      <c r="L253" s="39"/>
      <c r="M253" s="193" t="s">
        <v>1</v>
      </c>
      <c r="N253" s="194" t="s">
        <v>42</v>
      </c>
      <c r="O253" s="71"/>
      <c r="P253" s="195">
        <f>O253*H253</f>
        <v>0</v>
      </c>
      <c r="Q253" s="195">
        <v>0</v>
      </c>
      <c r="R253" s="195">
        <f>Q253*H253</f>
        <v>0</v>
      </c>
      <c r="S253" s="195">
        <v>2.2000000000000002</v>
      </c>
      <c r="T253" s="196">
        <f>S253*H253</f>
        <v>62.392000000000003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97" t="s">
        <v>145</v>
      </c>
      <c r="AT253" s="197" t="s">
        <v>147</v>
      </c>
      <c r="AU253" s="197" t="s">
        <v>87</v>
      </c>
      <c r="AY253" s="17" t="s">
        <v>146</v>
      </c>
      <c r="BE253" s="198">
        <f>IF(N253="základní",J253,0)</f>
        <v>0</v>
      </c>
      <c r="BF253" s="198">
        <f>IF(N253="snížená",J253,0)</f>
        <v>0</v>
      </c>
      <c r="BG253" s="198">
        <f>IF(N253="zákl. přenesená",J253,0)</f>
        <v>0</v>
      </c>
      <c r="BH253" s="198">
        <f>IF(N253="sníž. přenesená",J253,0)</f>
        <v>0</v>
      </c>
      <c r="BI253" s="198">
        <f>IF(N253="nulová",J253,0)</f>
        <v>0</v>
      </c>
      <c r="BJ253" s="17" t="s">
        <v>85</v>
      </c>
      <c r="BK253" s="198">
        <f>ROUND(I253*H253,2)</f>
        <v>0</v>
      </c>
      <c r="BL253" s="17" t="s">
        <v>145</v>
      </c>
      <c r="BM253" s="197" t="s">
        <v>1561</v>
      </c>
    </row>
    <row r="254" spans="1:65" s="13" customFormat="1">
      <c r="B254" s="206"/>
      <c r="C254" s="207"/>
      <c r="D254" s="199" t="s">
        <v>176</v>
      </c>
      <c r="E254" s="208" t="s">
        <v>1</v>
      </c>
      <c r="F254" s="209" t="s">
        <v>1562</v>
      </c>
      <c r="G254" s="207"/>
      <c r="H254" s="210">
        <v>28.36</v>
      </c>
      <c r="I254" s="211"/>
      <c r="J254" s="207"/>
      <c r="K254" s="207"/>
      <c r="L254" s="212"/>
      <c r="M254" s="213"/>
      <c r="N254" s="214"/>
      <c r="O254" s="214"/>
      <c r="P254" s="214"/>
      <c r="Q254" s="214"/>
      <c r="R254" s="214"/>
      <c r="S254" s="214"/>
      <c r="T254" s="215"/>
      <c r="AT254" s="216" t="s">
        <v>176</v>
      </c>
      <c r="AU254" s="216" t="s">
        <v>87</v>
      </c>
      <c r="AV254" s="13" t="s">
        <v>87</v>
      </c>
      <c r="AW254" s="13" t="s">
        <v>34</v>
      </c>
      <c r="AX254" s="13" t="s">
        <v>85</v>
      </c>
      <c r="AY254" s="216" t="s">
        <v>146</v>
      </c>
    </row>
    <row r="255" spans="1:65" s="2" customFormat="1" ht="66.75" customHeight="1">
      <c r="A255" s="34"/>
      <c r="B255" s="35"/>
      <c r="C255" s="185" t="s">
        <v>429</v>
      </c>
      <c r="D255" s="185" t="s">
        <v>147</v>
      </c>
      <c r="E255" s="186" t="s">
        <v>1563</v>
      </c>
      <c r="F255" s="187" t="s">
        <v>1564</v>
      </c>
      <c r="G255" s="188" t="s">
        <v>159</v>
      </c>
      <c r="H255" s="189">
        <v>1</v>
      </c>
      <c r="I255" s="190"/>
      <c r="J255" s="191">
        <f>ROUND(I255*H255,2)</f>
        <v>0</v>
      </c>
      <c r="K255" s="192"/>
      <c r="L255" s="39"/>
      <c r="M255" s="193" t="s">
        <v>1</v>
      </c>
      <c r="N255" s="194" t="s">
        <v>42</v>
      </c>
      <c r="O255" s="71"/>
      <c r="P255" s="195">
        <f>O255*H255</f>
        <v>0</v>
      </c>
      <c r="Q255" s="195">
        <v>7.8E-2</v>
      </c>
      <c r="R255" s="195">
        <f>Q255*H255</f>
        <v>7.8E-2</v>
      </c>
      <c r="S255" s="195">
        <v>0</v>
      </c>
      <c r="T255" s="196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7" t="s">
        <v>145</v>
      </c>
      <c r="AT255" s="197" t="s">
        <v>147</v>
      </c>
      <c r="AU255" s="197" t="s">
        <v>87</v>
      </c>
      <c r="AY255" s="17" t="s">
        <v>146</v>
      </c>
      <c r="BE255" s="198">
        <f>IF(N255="základní",J255,0)</f>
        <v>0</v>
      </c>
      <c r="BF255" s="198">
        <f>IF(N255="snížená",J255,0)</f>
        <v>0</v>
      </c>
      <c r="BG255" s="198">
        <f>IF(N255="zákl. přenesená",J255,0)</f>
        <v>0</v>
      </c>
      <c r="BH255" s="198">
        <f>IF(N255="sníž. přenesená",J255,0)</f>
        <v>0</v>
      </c>
      <c r="BI255" s="198">
        <f>IF(N255="nulová",J255,0)</f>
        <v>0</v>
      </c>
      <c r="BJ255" s="17" t="s">
        <v>85</v>
      </c>
      <c r="BK255" s="198">
        <f>ROUND(I255*H255,2)</f>
        <v>0</v>
      </c>
      <c r="BL255" s="17" t="s">
        <v>145</v>
      </c>
      <c r="BM255" s="197" t="s">
        <v>1565</v>
      </c>
    </row>
    <row r="256" spans="1:65" s="12" customFormat="1" ht="22.9" customHeight="1">
      <c r="B256" s="171"/>
      <c r="C256" s="172"/>
      <c r="D256" s="173" t="s">
        <v>76</v>
      </c>
      <c r="E256" s="204" t="s">
        <v>190</v>
      </c>
      <c r="F256" s="204" t="s">
        <v>191</v>
      </c>
      <c r="G256" s="172"/>
      <c r="H256" s="172"/>
      <c r="I256" s="175"/>
      <c r="J256" s="205">
        <f>BK256</f>
        <v>0</v>
      </c>
      <c r="K256" s="172"/>
      <c r="L256" s="177"/>
      <c r="M256" s="178"/>
      <c r="N256" s="179"/>
      <c r="O256" s="179"/>
      <c r="P256" s="180">
        <f>SUM(P257:P265)</f>
        <v>0</v>
      </c>
      <c r="Q256" s="179"/>
      <c r="R256" s="180">
        <f>SUM(R257:R265)</f>
        <v>0</v>
      </c>
      <c r="S256" s="179"/>
      <c r="T256" s="181">
        <f>SUM(T257:T265)</f>
        <v>0</v>
      </c>
      <c r="AR256" s="182" t="s">
        <v>85</v>
      </c>
      <c r="AT256" s="183" t="s">
        <v>76</v>
      </c>
      <c r="AU256" s="183" t="s">
        <v>85</v>
      </c>
      <c r="AY256" s="182" t="s">
        <v>146</v>
      </c>
      <c r="BK256" s="184">
        <f>SUM(BK257:BK265)</f>
        <v>0</v>
      </c>
    </row>
    <row r="257" spans="1:65" s="2" customFormat="1" ht="21.75" customHeight="1">
      <c r="A257" s="34"/>
      <c r="B257" s="35"/>
      <c r="C257" s="185" t="s">
        <v>433</v>
      </c>
      <c r="D257" s="185" t="s">
        <v>147</v>
      </c>
      <c r="E257" s="186" t="s">
        <v>1566</v>
      </c>
      <c r="F257" s="187" t="s">
        <v>1567</v>
      </c>
      <c r="G257" s="188" t="s">
        <v>195</v>
      </c>
      <c r="H257" s="189">
        <v>173.01499999999999</v>
      </c>
      <c r="I257" s="190"/>
      <c r="J257" s="191">
        <f>ROUND(I257*H257,2)</f>
        <v>0</v>
      </c>
      <c r="K257" s="192"/>
      <c r="L257" s="39"/>
      <c r="M257" s="193" t="s">
        <v>1</v>
      </c>
      <c r="N257" s="194" t="s">
        <v>42</v>
      </c>
      <c r="O257" s="71"/>
      <c r="P257" s="195">
        <f>O257*H257</f>
        <v>0</v>
      </c>
      <c r="Q257" s="195">
        <v>0</v>
      </c>
      <c r="R257" s="195">
        <f>Q257*H257</f>
        <v>0</v>
      </c>
      <c r="S257" s="195">
        <v>0</v>
      </c>
      <c r="T257" s="196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7" t="s">
        <v>145</v>
      </c>
      <c r="AT257" s="197" t="s">
        <v>147</v>
      </c>
      <c r="AU257" s="197" t="s">
        <v>87</v>
      </c>
      <c r="AY257" s="17" t="s">
        <v>146</v>
      </c>
      <c r="BE257" s="198">
        <f>IF(N257="základní",J257,0)</f>
        <v>0</v>
      </c>
      <c r="BF257" s="198">
        <f>IF(N257="snížená",J257,0)</f>
        <v>0</v>
      </c>
      <c r="BG257" s="198">
        <f>IF(N257="zákl. přenesená",J257,0)</f>
        <v>0</v>
      </c>
      <c r="BH257" s="198">
        <f>IF(N257="sníž. přenesená",J257,0)</f>
        <v>0</v>
      </c>
      <c r="BI257" s="198">
        <f>IF(N257="nulová",J257,0)</f>
        <v>0</v>
      </c>
      <c r="BJ257" s="17" t="s">
        <v>85</v>
      </c>
      <c r="BK257" s="198">
        <f>ROUND(I257*H257,2)</f>
        <v>0</v>
      </c>
      <c r="BL257" s="17" t="s">
        <v>145</v>
      </c>
      <c r="BM257" s="197" t="s">
        <v>1568</v>
      </c>
    </row>
    <row r="258" spans="1:65" s="2" customFormat="1" ht="21.75" customHeight="1">
      <c r="A258" s="34"/>
      <c r="B258" s="35"/>
      <c r="C258" s="185" t="s">
        <v>437</v>
      </c>
      <c r="D258" s="185" t="s">
        <v>147</v>
      </c>
      <c r="E258" s="186" t="s">
        <v>1569</v>
      </c>
      <c r="F258" s="187" t="s">
        <v>1570</v>
      </c>
      <c r="G258" s="188" t="s">
        <v>195</v>
      </c>
      <c r="H258" s="189">
        <v>3287.2849999999999</v>
      </c>
      <c r="I258" s="190"/>
      <c r="J258" s="191">
        <f>ROUND(I258*H258,2)</f>
        <v>0</v>
      </c>
      <c r="K258" s="192"/>
      <c r="L258" s="39"/>
      <c r="M258" s="193" t="s">
        <v>1</v>
      </c>
      <c r="N258" s="194" t="s">
        <v>42</v>
      </c>
      <c r="O258" s="71"/>
      <c r="P258" s="195">
        <f>O258*H258</f>
        <v>0</v>
      </c>
      <c r="Q258" s="195">
        <v>0</v>
      </c>
      <c r="R258" s="195">
        <f>Q258*H258</f>
        <v>0</v>
      </c>
      <c r="S258" s="195">
        <v>0</v>
      </c>
      <c r="T258" s="196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7" t="s">
        <v>145</v>
      </c>
      <c r="AT258" s="197" t="s">
        <v>147</v>
      </c>
      <c r="AU258" s="197" t="s">
        <v>87</v>
      </c>
      <c r="AY258" s="17" t="s">
        <v>146</v>
      </c>
      <c r="BE258" s="198">
        <f>IF(N258="základní",J258,0)</f>
        <v>0</v>
      </c>
      <c r="BF258" s="198">
        <f>IF(N258="snížená",J258,0)</f>
        <v>0</v>
      </c>
      <c r="BG258" s="198">
        <f>IF(N258="zákl. přenesená",J258,0)</f>
        <v>0</v>
      </c>
      <c r="BH258" s="198">
        <f>IF(N258="sníž. přenesená",J258,0)</f>
        <v>0</v>
      </c>
      <c r="BI258" s="198">
        <f>IF(N258="nulová",J258,0)</f>
        <v>0</v>
      </c>
      <c r="BJ258" s="17" t="s">
        <v>85</v>
      </c>
      <c r="BK258" s="198">
        <f>ROUND(I258*H258,2)</f>
        <v>0</v>
      </c>
      <c r="BL258" s="17" t="s">
        <v>145</v>
      </c>
      <c r="BM258" s="197" t="s">
        <v>1571</v>
      </c>
    </row>
    <row r="259" spans="1:65" s="13" customFormat="1">
      <c r="B259" s="206"/>
      <c r="C259" s="207"/>
      <c r="D259" s="199" t="s">
        <v>176</v>
      </c>
      <c r="E259" s="207"/>
      <c r="F259" s="209" t="s">
        <v>1572</v>
      </c>
      <c r="G259" s="207"/>
      <c r="H259" s="210">
        <v>3287.2849999999999</v>
      </c>
      <c r="I259" s="211"/>
      <c r="J259" s="207"/>
      <c r="K259" s="207"/>
      <c r="L259" s="212"/>
      <c r="M259" s="213"/>
      <c r="N259" s="214"/>
      <c r="O259" s="214"/>
      <c r="P259" s="214"/>
      <c r="Q259" s="214"/>
      <c r="R259" s="214"/>
      <c r="S259" s="214"/>
      <c r="T259" s="215"/>
      <c r="AT259" s="216" t="s">
        <v>176</v>
      </c>
      <c r="AU259" s="216" t="s">
        <v>87</v>
      </c>
      <c r="AV259" s="13" t="s">
        <v>87</v>
      </c>
      <c r="AW259" s="13" t="s">
        <v>4</v>
      </c>
      <c r="AX259" s="13" t="s">
        <v>85</v>
      </c>
      <c r="AY259" s="216" t="s">
        <v>146</v>
      </c>
    </row>
    <row r="260" spans="1:65" s="2" customFormat="1" ht="21.75" customHeight="1">
      <c r="A260" s="34"/>
      <c r="B260" s="35"/>
      <c r="C260" s="185" t="s">
        <v>441</v>
      </c>
      <c r="D260" s="185" t="s">
        <v>147</v>
      </c>
      <c r="E260" s="186" t="s">
        <v>1573</v>
      </c>
      <c r="F260" s="187" t="s">
        <v>1574</v>
      </c>
      <c r="G260" s="188" t="s">
        <v>195</v>
      </c>
      <c r="H260" s="189">
        <v>173.01499999999999</v>
      </c>
      <c r="I260" s="190"/>
      <c r="J260" s="191">
        <f>ROUND(I260*H260,2)</f>
        <v>0</v>
      </c>
      <c r="K260" s="192"/>
      <c r="L260" s="39"/>
      <c r="M260" s="193" t="s">
        <v>1</v>
      </c>
      <c r="N260" s="194" t="s">
        <v>42</v>
      </c>
      <c r="O260" s="71"/>
      <c r="P260" s="195">
        <f>O260*H260</f>
        <v>0</v>
      </c>
      <c r="Q260" s="195">
        <v>0</v>
      </c>
      <c r="R260" s="195">
        <f>Q260*H260</f>
        <v>0</v>
      </c>
      <c r="S260" s="195">
        <v>0</v>
      </c>
      <c r="T260" s="196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7" t="s">
        <v>145</v>
      </c>
      <c r="AT260" s="197" t="s">
        <v>147</v>
      </c>
      <c r="AU260" s="197" t="s">
        <v>87</v>
      </c>
      <c r="AY260" s="17" t="s">
        <v>146</v>
      </c>
      <c r="BE260" s="198">
        <f>IF(N260="základní",J260,0)</f>
        <v>0</v>
      </c>
      <c r="BF260" s="198">
        <f>IF(N260="snížená",J260,0)</f>
        <v>0</v>
      </c>
      <c r="BG260" s="198">
        <f>IF(N260="zákl. přenesená",J260,0)</f>
        <v>0</v>
      </c>
      <c r="BH260" s="198">
        <f>IF(N260="sníž. přenesená",J260,0)</f>
        <v>0</v>
      </c>
      <c r="BI260" s="198">
        <f>IF(N260="nulová",J260,0)</f>
        <v>0</v>
      </c>
      <c r="BJ260" s="17" t="s">
        <v>85</v>
      </c>
      <c r="BK260" s="198">
        <f>ROUND(I260*H260,2)</f>
        <v>0</v>
      </c>
      <c r="BL260" s="17" t="s">
        <v>145</v>
      </c>
      <c r="BM260" s="197" t="s">
        <v>1575</v>
      </c>
    </row>
    <row r="261" spans="1:65" s="2" customFormat="1" ht="44.25" customHeight="1">
      <c r="A261" s="34"/>
      <c r="B261" s="35"/>
      <c r="C261" s="185" t="s">
        <v>445</v>
      </c>
      <c r="D261" s="185" t="s">
        <v>147</v>
      </c>
      <c r="E261" s="186" t="s">
        <v>1576</v>
      </c>
      <c r="F261" s="187" t="s">
        <v>1577</v>
      </c>
      <c r="G261" s="188" t="s">
        <v>195</v>
      </c>
      <c r="H261" s="189">
        <v>62.392000000000003</v>
      </c>
      <c r="I261" s="190"/>
      <c r="J261" s="191">
        <f>ROUND(I261*H261,2)</f>
        <v>0</v>
      </c>
      <c r="K261" s="192"/>
      <c r="L261" s="39"/>
      <c r="M261" s="193" t="s">
        <v>1</v>
      </c>
      <c r="N261" s="194" t="s">
        <v>42</v>
      </c>
      <c r="O261" s="71"/>
      <c r="P261" s="195">
        <f>O261*H261</f>
        <v>0</v>
      </c>
      <c r="Q261" s="195">
        <v>0</v>
      </c>
      <c r="R261" s="195">
        <f>Q261*H261</f>
        <v>0</v>
      </c>
      <c r="S261" s="195">
        <v>0</v>
      </c>
      <c r="T261" s="196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7" t="s">
        <v>145</v>
      </c>
      <c r="AT261" s="197" t="s">
        <v>147</v>
      </c>
      <c r="AU261" s="197" t="s">
        <v>87</v>
      </c>
      <c r="AY261" s="17" t="s">
        <v>146</v>
      </c>
      <c r="BE261" s="198">
        <f>IF(N261="základní",J261,0)</f>
        <v>0</v>
      </c>
      <c r="BF261" s="198">
        <f>IF(N261="snížená",J261,0)</f>
        <v>0</v>
      </c>
      <c r="BG261" s="198">
        <f>IF(N261="zákl. přenesená",J261,0)</f>
        <v>0</v>
      </c>
      <c r="BH261" s="198">
        <f>IF(N261="sníž. přenesená",J261,0)</f>
        <v>0</v>
      </c>
      <c r="BI261" s="198">
        <f>IF(N261="nulová",J261,0)</f>
        <v>0</v>
      </c>
      <c r="BJ261" s="17" t="s">
        <v>85</v>
      </c>
      <c r="BK261" s="198">
        <f>ROUND(I261*H261,2)</f>
        <v>0</v>
      </c>
      <c r="BL261" s="17" t="s">
        <v>145</v>
      </c>
      <c r="BM261" s="197" t="s">
        <v>1578</v>
      </c>
    </row>
    <row r="262" spans="1:65" s="2" customFormat="1" ht="33" customHeight="1">
      <c r="A262" s="34"/>
      <c r="B262" s="35"/>
      <c r="C262" s="185" t="s">
        <v>449</v>
      </c>
      <c r="D262" s="185" t="s">
        <v>147</v>
      </c>
      <c r="E262" s="186" t="s">
        <v>1579</v>
      </c>
      <c r="F262" s="187" t="s">
        <v>1580</v>
      </c>
      <c r="G262" s="188" t="s">
        <v>195</v>
      </c>
      <c r="H262" s="189">
        <v>101.02200000000001</v>
      </c>
      <c r="I262" s="190"/>
      <c r="J262" s="191">
        <f>ROUND(I262*H262,2)</f>
        <v>0</v>
      </c>
      <c r="K262" s="192"/>
      <c r="L262" s="39"/>
      <c r="M262" s="193" t="s">
        <v>1</v>
      </c>
      <c r="N262" s="194" t="s">
        <v>42</v>
      </c>
      <c r="O262" s="71"/>
      <c r="P262" s="195">
        <f>O262*H262</f>
        <v>0</v>
      </c>
      <c r="Q262" s="195">
        <v>0</v>
      </c>
      <c r="R262" s="195">
        <f>Q262*H262</f>
        <v>0</v>
      </c>
      <c r="S262" s="195">
        <v>0</v>
      </c>
      <c r="T262" s="196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97" t="s">
        <v>145</v>
      </c>
      <c r="AT262" s="197" t="s">
        <v>147</v>
      </c>
      <c r="AU262" s="197" t="s">
        <v>87</v>
      </c>
      <c r="AY262" s="17" t="s">
        <v>146</v>
      </c>
      <c r="BE262" s="198">
        <f>IF(N262="základní",J262,0)</f>
        <v>0</v>
      </c>
      <c r="BF262" s="198">
        <f>IF(N262="snížená",J262,0)</f>
        <v>0</v>
      </c>
      <c r="BG262" s="198">
        <f>IF(N262="zákl. přenesená",J262,0)</f>
        <v>0</v>
      </c>
      <c r="BH262" s="198">
        <f>IF(N262="sníž. přenesená",J262,0)</f>
        <v>0</v>
      </c>
      <c r="BI262" s="198">
        <f>IF(N262="nulová",J262,0)</f>
        <v>0</v>
      </c>
      <c r="BJ262" s="17" t="s">
        <v>85</v>
      </c>
      <c r="BK262" s="198">
        <f>ROUND(I262*H262,2)</f>
        <v>0</v>
      </c>
      <c r="BL262" s="17" t="s">
        <v>145</v>
      </c>
      <c r="BM262" s="197" t="s">
        <v>1581</v>
      </c>
    </row>
    <row r="263" spans="1:65" s="13" customFormat="1">
      <c r="B263" s="206"/>
      <c r="C263" s="207"/>
      <c r="D263" s="199" t="s">
        <v>176</v>
      </c>
      <c r="E263" s="208" t="s">
        <v>1</v>
      </c>
      <c r="F263" s="209" t="s">
        <v>1582</v>
      </c>
      <c r="G263" s="207"/>
      <c r="H263" s="210">
        <v>101.02200000000001</v>
      </c>
      <c r="I263" s="211"/>
      <c r="J263" s="207"/>
      <c r="K263" s="207"/>
      <c r="L263" s="212"/>
      <c r="M263" s="213"/>
      <c r="N263" s="214"/>
      <c r="O263" s="214"/>
      <c r="P263" s="214"/>
      <c r="Q263" s="214"/>
      <c r="R263" s="214"/>
      <c r="S263" s="214"/>
      <c r="T263" s="215"/>
      <c r="AT263" s="216" t="s">
        <v>176</v>
      </c>
      <c r="AU263" s="216" t="s">
        <v>87</v>
      </c>
      <c r="AV263" s="13" t="s">
        <v>87</v>
      </c>
      <c r="AW263" s="13" t="s">
        <v>34</v>
      </c>
      <c r="AX263" s="13" t="s">
        <v>85</v>
      </c>
      <c r="AY263" s="216" t="s">
        <v>146</v>
      </c>
    </row>
    <row r="264" spans="1:65" s="2" customFormat="1" ht="33" customHeight="1">
      <c r="A264" s="34"/>
      <c r="B264" s="35"/>
      <c r="C264" s="185" t="s">
        <v>454</v>
      </c>
      <c r="D264" s="185" t="s">
        <v>147</v>
      </c>
      <c r="E264" s="186" t="s">
        <v>566</v>
      </c>
      <c r="F264" s="187" t="s">
        <v>567</v>
      </c>
      <c r="G264" s="188" t="s">
        <v>195</v>
      </c>
      <c r="H264" s="189">
        <v>9.6010000000000009</v>
      </c>
      <c r="I264" s="190"/>
      <c r="J264" s="191">
        <f>ROUND(I264*H264,2)</f>
        <v>0</v>
      </c>
      <c r="K264" s="192"/>
      <c r="L264" s="39"/>
      <c r="M264" s="193" t="s">
        <v>1</v>
      </c>
      <c r="N264" s="194" t="s">
        <v>42</v>
      </c>
      <c r="O264" s="71"/>
      <c r="P264" s="195">
        <f>O264*H264</f>
        <v>0</v>
      </c>
      <c r="Q264" s="195">
        <v>0</v>
      </c>
      <c r="R264" s="195">
        <f>Q264*H264</f>
        <v>0</v>
      </c>
      <c r="S264" s="195">
        <v>0</v>
      </c>
      <c r="T264" s="196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97" t="s">
        <v>145</v>
      </c>
      <c r="AT264" s="197" t="s">
        <v>147</v>
      </c>
      <c r="AU264" s="197" t="s">
        <v>87</v>
      </c>
      <c r="AY264" s="17" t="s">
        <v>146</v>
      </c>
      <c r="BE264" s="198">
        <f>IF(N264="základní",J264,0)</f>
        <v>0</v>
      </c>
      <c r="BF264" s="198">
        <f>IF(N264="snížená",J264,0)</f>
        <v>0</v>
      </c>
      <c r="BG264" s="198">
        <f>IF(N264="zákl. přenesená",J264,0)</f>
        <v>0</v>
      </c>
      <c r="BH264" s="198">
        <f>IF(N264="sníž. přenesená",J264,0)</f>
        <v>0</v>
      </c>
      <c r="BI264" s="198">
        <f>IF(N264="nulová",J264,0)</f>
        <v>0</v>
      </c>
      <c r="BJ264" s="17" t="s">
        <v>85</v>
      </c>
      <c r="BK264" s="198">
        <f>ROUND(I264*H264,2)</f>
        <v>0</v>
      </c>
      <c r="BL264" s="17" t="s">
        <v>145</v>
      </c>
      <c r="BM264" s="197" t="s">
        <v>1583</v>
      </c>
    </row>
    <row r="265" spans="1:65" s="13" customFormat="1">
      <c r="B265" s="206"/>
      <c r="C265" s="207"/>
      <c r="D265" s="199" t="s">
        <v>176</v>
      </c>
      <c r="E265" s="208" t="s">
        <v>1</v>
      </c>
      <c r="F265" s="209" t="s">
        <v>1584</v>
      </c>
      <c r="G265" s="207"/>
      <c r="H265" s="210">
        <v>9.6010000000000009</v>
      </c>
      <c r="I265" s="211"/>
      <c r="J265" s="207"/>
      <c r="K265" s="207"/>
      <c r="L265" s="212"/>
      <c r="M265" s="213"/>
      <c r="N265" s="214"/>
      <c r="O265" s="214"/>
      <c r="P265" s="214"/>
      <c r="Q265" s="214"/>
      <c r="R265" s="214"/>
      <c r="S265" s="214"/>
      <c r="T265" s="215"/>
      <c r="AT265" s="216" t="s">
        <v>176</v>
      </c>
      <c r="AU265" s="216" t="s">
        <v>87</v>
      </c>
      <c r="AV265" s="13" t="s">
        <v>87</v>
      </c>
      <c r="AW265" s="13" t="s">
        <v>34</v>
      </c>
      <c r="AX265" s="13" t="s">
        <v>85</v>
      </c>
      <c r="AY265" s="216" t="s">
        <v>146</v>
      </c>
    </row>
    <row r="266" spans="1:65" s="12" customFormat="1" ht="22.9" customHeight="1">
      <c r="B266" s="171"/>
      <c r="C266" s="172"/>
      <c r="D266" s="173" t="s">
        <v>76</v>
      </c>
      <c r="E266" s="204" t="s">
        <v>222</v>
      </c>
      <c r="F266" s="204" t="s">
        <v>223</v>
      </c>
      <c r="G266" s="172"/>
      <c r="H266" s="172"/>
      <c r="I266" s="175"/>
      <c r="J266" s="205">
        <f>BK266</f>
        <v>0</v>
      </c>
      <c r="K266" s="172"/>
      <c r="L266" s="177"/>
      <c r="M266" s="178"/>
      <c r="N266" s="179"/>
      <c r="O266" s="179"/>
      <c r="P266" s="180">
        <f>P267</f>
        <v>0</v>
      </c>
      <c r="Q266" s="179"/>
      <c r="R266" s="180">
        <f>R267</f>
        <v>0</v>
      </c>
      <c r="S266" s="179"/>
      <c r="T266" s="181">
        <f>T267</f>
        <v>0</v>
      </c>
      <c r="AR266" s="182" t="s">
        <v>85</v>
      </c>
      <c r="AT266" s="183" t="s">
        <v>76</v>
      </c>
      <c r="AU266" s="183" t="s">
        <v>85</v>
      </c>
      <c r="AY266" s="182" t="s">
        <v>146</v>
      </c>
      <c r="BK266" s="184">
        <f>BK267</f>
        <v>0</v>
      </c>
    </row>
    <row r="267" spans="1:65" s="2" customFormat="1" ht="21.75" customHeight="1">
      <c r="A267" s="34"/>
      <c r="B267" s="35"/>
      <c r="C267" s="185" t="s">
        <v>459</v>
      </c>
      <c r="D267" s="185" t="s">
        <v>147</v>
      </c>
      <c r="E267" s="186" t="s">
        <v>1585</v>
      </c>
      <c r="F267" s="187" t="s">
        <v>1586</v>
      </c>
      <c r="G267" s="188" t="s">
        <v>195</v>
      </c>
      <c r="H267" s="189">
        <v>287.226</v>
      </c>
      <c r="I267" s="190"/>
      <c r="J267" s="191">
        <f>ROUND(I267*H267,2)</f>
        <v>0</v>
      </c>
      <c r="K267" s="192"/>
      <c r="L267" s="39"/>
      <c r="M267" s="193" t="s">
        <v>1</v>
      </c>
      <c r="N267" s="194" t="s">
        <v>42</v>
      </c>
      <c r="O267" s="71"/>
      <c r="P267" s="195">
        <f>O267*H267</f>
        <v>0</v>
      </c>
      <c r="Q267" s="195">
        <v>0</v>
      </c>
      <c r="R267" s="195">
        <f>Q267*H267</f>
        <v>0</v>
      </c>
      <c r="S267" s="195">
        <v>0</v>
      </c>
      <c r="T267" s="196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97" t="s">
        <v>145</v>
      </c>
      <c r="AT267" s="197" t="s">
        <v>147</v>
      </c>
      <c r="AU267" s="197" t="s">
        <v>87</v>
      </c>
      <c r="AY267" s="17" t="s">
        <v>146</v>
      </c>
      <c r="BE267" s="198">
        <f>IF(N267="základní",J267,0)</f>
        <v>0</v>
      </c>
      <c r="BF267" s="198">
        <f>IF(N267="snížená",J267,0)</f>
        <v>0</v>
      </c>
      <c r="BG267" s="198">
        <f>IF(N267="zákl. přenesená",J267,0)</f>
        <v>0</v>
      </c>
      <c r="BH267" s="198">
        <f>IF(N267="sníž. přenesená",J267,0)</f>
        <v>0</v>
      </c>
      <c r="BI267" s="198">
        <f>IF(N267="nulová",J267,0)</f>
        <v>0</v>
      </c>
      <c r="BJ267" s="17" t="s">
        <v>85</v>
      </c>
      <c r="BK267" s="198">
        <f>ROUND(I267*H267,2)</f>
        <v>0</v>
      </c>
      <c r="BL267" s="17" t="s">
        <v>145</v>
      </c>
      <c r="BM267" s="197" t="s">
        <v>1587</v>
      </c>
    </row>
    <row r="268" spans="1:65" s="12" customFormat="1" ht="25.9" customHeight="1">
      <c r="B268" s="171"/>
      <c r="C268" s="172"/>
      <c r="D268" s="173" t="s">
        <v>76</v>
      </c>
      <c r="E268" s="174" t="s">
        <v>227</v>
      </c>
      <c r="F268" s="174" t="s">
        <v>228</v>
      </c>
      <c r="G268" s="172"/>
      <c r="H268" s="172"/>
      <c r="I268" s="175"/>
      <c r="J268" s="176">
        <f>BK268</f>
        <v>0</v>
      </c>
      <c r="K268" s="172"/>
      <c r="L268" s="177"/>
      <c r="M268" s="178"/>
      <c r="N268" s="179"/>
      <c r="O268" s="179"/>
      <c r="P268" s="180">
        <f>P269+P273+P282</f>
        <v>0</v>
      </c>
      <c r="Q268" s="179"/>
      <c r="R268" s="180">
        <f>R269+R273+R282</f>
        <v>0.28918750000000004</v>
      </c>
      <c r="S268" s="179"/>
      <c r="T268" s="181">
        <f>T269+T273+T282</f>
        <v>0.2</v>
      </c>
      <c r="AR268" s="182" t="s">
        <v>87</v>
      </c>
      <c r="AT268" s="183" t="s">
        <v>76</v>
      </c>
      <c r="AU268" s="183" t="s">
        <v>77</v>
      </c>
      <c r="AY268" s="182" t="s">
        <v>146</v>
      </c>
      <c r="BK268" s="184">
        <f>BK269+BK273+BK282</f>
        <v>0</v>
      </c>
    </row>
    <row r="269" spans="1:65" s="12" customFormat="1" ht="22.9" customHeight="1">
      <c r="B269" s="171"/>
      <c r="C269" s="172"/>
      <c r="D269" s="173" t="s">
        <v>76</v>
      </c>
      <c r="E269" s="204" t="s">
        <v>1588</v>
      </c>
      <c r="F269" s="204" t="s">
        <v>1589</v>
      </c>
      <c r="G269" s="172"/>
      <c r="H269" s="172"/>
      <c r="I269" s="175"/>
      <c r="J269" s="205">
        <f>BK269</f>
        <v>0</v>
      </c>
      <c r="K269" s="172"/>
      <c r="L269" s="177"/>
      <c r="M269" s="178"/>
      <c r="N269" s="179"/>
      <c r="O269" s="179"/>
      <c r="P269" s="180">
        <f>SUM(P270:P272)</f>
        <v>0</v>
      </c>
      <c r="Q269" s="179"/>
      <c r="R269" s="180">
        <f>SUM(R270:R272)</f>
        <v>0.12318750000000001</v>
      </c>
      <c r="S269" s="179"/>
      <c r="T269" s="181">
        <f>SUM(T270:T272)</f>
        <v>0</v>
      </c>
      <c r="AR269" s="182" t="s">
        <v>87</v>
      </c>
      <c r="AT269" s="183" t="s">
        <v>76</v>
      </c>
      <c r="AU269" s="183" t="s">
        <v>85</v>
      </c>
      <c r="AY269" s="182" t="s">
        <v>146</v>
      </c>
      <c r="BK269" s="184">
        <f>SUM(BK270:BK272)</f>
        <v>0</v>
      </c>
    </row>
    <row r="270" spans="1:65" s="2" customFormat="1" ht="33" customHeight="1">
      <c r="A270" s="34"/>
      <c r="B270" s="35"/>
      <c r="C270" s="185" t="s">
        <v>465</v>
      </c>
      <c r="D270" s="185" t="s">
        <v>147</v>
      </c>
      <c r="E270" s="186" t="s">
        <v>1590</v>
      </c>
      <c r="F270" s="187" t="s">
        <v>1591</v>
      </c>
      <c r="G270" s="188" t="s">
        <v>181</v>
      </c>
      <c r="H270" s="189">
        <v>164.25</v>
      </c>
      <c r="I270" s="190"/>
      <c r="J270" s="191">
        <f>ROUND(I270*H270,2)</f>
        <v>0</v>
      </c>
      <c r="K270" s="192"/>
      <c r="L270" s="39"/>
      <c r="M270" s="193" t="s">
        <v>1</v>
      </c>
      <c r="N270" s="194" t="s">
        <v>42</v>
      </c>
      <c r="O270" s="71"/>
      <c r="P270" s="195">
        <f>O270*H270</f>
        <v>0</v>
      </c>
      <c r="Q270" s="195">
        <v>7.5000000000000002E-4</v>
      </c>
      <c r="R270" s="195">
        <f>Q270*H270</f>
        <v>0.12318750000000001</v>
      </c>
      <c r="S270" s="195">
        <v>0</v>
      </c>
      <c r="T270" s="196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97" t="s">
        <v>188</v>
      </c>
      <c r="AT270" s="197" t="s">
        <v>147</v>
      </c>
      <c r="AU270" s="197" t="s">
        <v>87</v>
      </c>
      <c r="AY270" s="17" t="s">
        <v>146</v>
      </c>
      <c r="BE270" s="198">
        <f>IF(N270="základní",J270,0)</f>
        <v>0</v>
      </c>
      <c r="BF270" s="198">
        <f>IF(N270="snížená",J270,0)</f>
        <v>0</v>
      </c>
      <c r="BG270" s="198">
        <f>IF(N270="zákl. přenesená",J270,0)</f>
        <v>0</v>
      </c>
      <c r="BH270" s="198">
        <f>IF(N270="sníž. přenesená",J270,0)</f>
        <v>0</v>
      </c>
      <c r="BI270" s="198">
        <f>IF(N270="nulová",J270,0)</f>
        <v>0</v>
      </c>
      <c r="BJ270" s="17" t="s">
        <v>85</v>
      </c>
      <c r="BK270" s="198">
        <f>ROUND(I270*H270,2)</f>
        <v>0</v>
      </c>
      <c r="BL270" s="17" t="s">
        <v>188</v>
      </c>
      <c r="BM270" s="197" t="s">
        <v>1592</v>
      </c>
    </row>
    <row r="271" spans="1:65" s="13" customFormat="1">
      <c r="B271" s="206"/>
      <c r="C271" s="207"/>
      <c r="D271" s="199" t="s">
        <v>176</v>
      </c>
      <c r="E271" s="208" t="s">
        <v>1</v>
      </c>
      <c r="F271" s="209" t="s">
        <v>1593</v>
      </c>
      <c r="G271" s="207"/>
      <c r="H271" s="210">
        <v>164.25</v>
      </c>
      <c r="I271" s="211"/>
      <c r="J271" s="207"/>
      <c r="K271" s="207"/>
      <c r="L271" s="212"/>
      <c r="M271" s="213"/>
      <c r="N271" s="214"/>
      <c r="O271" s="214"/>
      <c r="P271" s="214"/>
      <c r="Q271" s="214"/>
      <c r="R271" s="214"/>
      <c r="S271" s="214"/>
      <c r="T271" s="215"/>
      <c r="AT271" s="216" t="s">
        <v>176</v>
      </c>
      <c r="AU271" s="216" t="s">
        <v>87</v>
      </c>
      <c r="AV271" s="13" t="s">
        <v>87</v>
      </c>
      <c r="AW271" s="13" t="s">
        <v>34</v>
      </c>
      <c r="AX271" s="13" t="s">
        <v>85</v>
      </c>
      <c r="AY271" s="216" t="s">
        <v>146</v>
      </c>
    </row>
    <row r="272" spans="1:65" s="2" customFormat="1" ht="21.75" customHeight="1">
      <c r="A272" s="34"/>
      <c r="B272" s="35"/>
      <c r="C272" s="185" t="s">
        <v>469</v>
      </c>
      <c r="D272" s="185" t="s">
        <v>147</v>
      </c>
      <c r="E272" s="186" t="s">
        <v>1594</v>
      </c>
      <c r="F272" s="187" t="s">
        <v>1595</v>
      </c>
      <c r="G272" s="188" t="s">
        <v>324</v>
      </c>
      <c r="H272" s="250"/>
      <c r="I272" s="190"/>
      <c r="J272" s="191">
        <f>ROUND(I272*H272,2)</f>
        <v>0</v>
      </c>
      <c r="K272" s="192"/>
      <c r="L272" s="39"/>
      <c r="M272" s="193" t="s">
        <v>1</v>
      </c>
      <c r="N272" s="194" t="s">
        <v>42</v>
      </c>
      <c r="O272" s="71"/>
      <c r="P272" s="195">
        <f>O272*H272</f>
        <v>0</v>
      </c>
      <c r="Q272" s="195">
        <v>0</v>
      </c>
      <c r="R272" s="195">
        <f>Q272*H272</f>
        <v>0</v>
      </c>
      <c r="S272" s="195">
        <v>0</v>
      </c>
      <c r="T272" s="196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97" t="s">
        <v>188</v>
      </c>
      <c r="AT272" s="197" t="s">
        <v>147</v>
      </c>
      <c r="AU272" s="197" t="s">
        <v>87</v>
      </c>
      <c r="AY272" s="17" t="s">
        <v>146</v>
      </c>
      <c r="BE272" s="198">
        <f>IF(N272="základní",J272,0)</f>
        <v>0</v>
      </c>
      <c r="BF272" s="198">
        <f>IF(N272="snížená",J272,0)</f>
        <v>0</v>
      </c>
      <c r="BG272" s="198">
        <f>IF(N272="zákl. přenesená",J272,0)</f>
        <v>0</v>
      </c>
      <c r="BH272" s="198">
        <f>IF(N272="sníž. přenesená",J272,0)</f>
        <v>0</v>
      </c>
      <c r="BI272" s="198">
        <f>IF(N272="nulová",J272,0)</f>
        <v>0</v>
      </c>
      <c r="BJ272" s="17" t="s">
        <v>85</v>
      </c>
      <c r="BK272" s="198">
        <f>ROUND(I272*H272,2)</f>
        <v>0</v>
      </c>
      <c r="BL272" s="17" t="s">
        <v>188</v>
      </c>
      <c r="BM272" s="197" t="s">
        <v>1596</v>
      </c>
    </row>
    <row r="273" spans="1:65" s="12" customFormat="1" ht="22.9" customHeight="1">
      <c r="B273" s="171"/>
      <c r="C273" s="172"/>
      <c r="D273" s="173" t="s">
        <v>76</v>
      </c>
      <c r="E273" s="204" t="s">
        <v>741</v>
      </c>
      <c r="F273" s="204" t="s">
        <v>742</v>
      </c>
      <c r="G273" s="172"/>
      <c r="H273" s="172"/>
      <c r="I273" s="175"/>
      <c r="J273" s="205">
        <f>BK273</f>
        <v>0</v>
      </c>
      <c r="K273" s="172"/>
      <c r="L273" s="177"/>
      <c r="M273" s="178"/>
      <c r="N273" s="179"/>
      <c r="O273" s="179"/>
      <c r="P273" s="180">
        <f>SUM(P274:P281)</f>
        <v>0</v>
      </c>
      <c r="Q273" s="179"/>
      <c r="R273" s="180">
        <f>SUM(R274:R281)</f>
        <v>2.3199999999999998E-2</v>
      </c>
      <c r="S273" s="179"/>
      <c r="T273" s="181">
        <f>SUM(T274:T281)</f>
        <v>0.2</v>
      </c>
      <c r="AR273" s="182" t="s">
        <v>87</v>
      </c>
      <c r="AT273" s="183" t="s">
        <v>76</v>
      </c>
      <c r="AU273" s="183" t="s">
        <v>85</v>
      </c>
      <c r="AY273" s="182" t="s">
        <v>146</v>
      </c>
      <c r="BK273" s="184">
        <f>SUM(BK274:BK281)</f>
        <v>0</v>
      </c>
    </row>
    <row r="274" spans="1:65" s="2" customFormat="1" ht="21.75" customHeight="1">
      <c r="A274" s="34"/>
      <c r="B274" s="35"/>
      <c r="C274" s="185" t="s">
        <v>474</v>
      </c>
      <c r="D274" s="185" t="s">
        <v>147</v>
      </c>
      <c r="E274" s="186" t="s">
        <v>1597</v>
      </c>
      <c r="F274" s="187" t="s">
        <v>1598</v>
      </c>
      <c r="G274" s="188" t="s">
        <v>181</v>
      </c>
      <c r="H274" s="189">
        <v>1</v>
      </c>
      <c r="I274" s="190"/>
      <c r="J274" s="191">
        <f>ROUND(I274*H274,2)</f>
        <v>0</v>
      </c>
      <c r="K274" s="192"/>
      <c r="L274" s="39"/>
      <c r="M274" s="193" t="s">
        <v>1</v>
      </c>
      <c r="N274" s="194" t="s">
        <v>42</v>
      </c>
      <c r="O274" s="71"/>
      <c r="P274" s="195">
        <f>O274*H274</f>
        <v>0</v>
      </c>
      <c r="Q274" s="195">
        <v>0</v>
      </c>
      <c r="R274" s="195">
        <f>Q274*H274</f>
        <v>0</v>
      </c>
      <c r="S274" s="195">
        <v>0</v>
      </c>
      <c r="T274" s="196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97" t="s">
        <v>188</v>
      </c>
      <c r="AT274" s="197" t="s">
        <v>147</v>
      </c>
      <c r="AU274" s="197" t="s">
        <v>87</v>
      </c>
      <c r="AY274" s="17" t="s">
        <v>146</v>
      </c>
      <c r="BE274" s="198">
        <f>IF(N274="základní",J274,0)</f>
        <v>0</v>
      </c>
      <c r="BF274" s="198">
        <f>IF(N274="snížená",J274,0)</f>
        <v>0</v>
      </c>
      <c r="BG274" s="198">
        <f>IF(N274="zákl. přenesená",J274,0)</f>
        <v>0</v>
      </c>
      <c r="BH274" s="198">
        <f>IF(N274="sníž. přenesená",J274,0)</f>
        <v>0</v>
      </c>
      <c r="BI274" s="198">
        <f>IF(N274="nulová",J274,0)</f>
        <v>0</v>
      </c>
      <c r="BJ274" s="17" t="s">
        <v>85</v>
      </c>
      <c r="BK274" s="198">
        <f>ROUND(I274*H274,2)</f>
        <v>0</v>
      </c>
      <c r="BL274" s="17" t="s">
        <v>188</v>
      </c>
      <c r="BM274" s="197" t="s">
        <v>1599</v>
      </c>
    </row>
    <row r="275" spans="1:65" s="13" customFormat="1">
      <c r="B275" s="206"/>
      <c r="C275" s="207"/>
      <c r="D275" s="199" t="s">
        <v>176</v>
      </c>
      <c r="E275" s="208" t="s">
        <v>1</v>
      </c>
      <c r="F275" s="209" t="s">
        <v>1600</v>
      </c>
      <c r="G275" s="207"/>
      <c r="H275" s="210">
        <v>1</v>
      </c>
      <c r="I275" s="211"/>
      <c r="J275" s="207"/>
      <c r="K275" s="207"/>
      <c r="L275" s="212"/>
      <c r="M275" s="213"/>
      <c r="N275" s="214"/>
      <c r="O275" s="214"/>
      <c r="P275" s="214"/>
      <c r="Q275" s="214"/>
      <c r="R275" s="214"/>
      <c r="S275" s="214"/>
      <c r="T275" s="215"/>
      <c r="AT275" s="216" t="s">
        <v>176</v>
      </c>
      <c r="AU275" s="216" t="s">
        <v>87</v>
      </c>
      <c r="AV275" s="13" t="s">
        <v>87</v>
      </c>
      <c r="AW275" s="13" t="s">
        <v>34</v>
      </c>
      <c r="AX275" s="13" t="s">
        <v>85</v>
      </c>
      <c r="AY275" s="216" t="s">
        <v>146</v>
      </c>
    </row>
    <row r="276" spans="1:65" s="2" customFormat="1" ht="33" customHeight="1">
      <c r="A276" s="34"/>
      <c r="B276" s="35"/>
      <c r="C276" s="217" t="s">
        <v>478</v>
      </c>
      <c r="D276" s="217" t="s">
        <v>235</v>
      </c>
      <c r="E276" s="218" t="s">
        <v>1601</v>
      </c>
      <c r="F276" s="219" t="s">
        <v>1602</v>
      </c>
      <c r="G276" s="220" t="s">
        <v>181</v>
      </c>
      <c r="H276" s="221">
        <v>1</v>
      </c>
      <c r="I276" s="222"/>
      <c r="J276" s="223">
        <f>ROUND(I276*H276,2)</f>
        <v>0</v>
      </c>
      <c r="K276" s="224"/>
      <c r="L276" s="225"/>
      <c r="M276" s="226" t="s">
        <v>1</v>
      </c>
      <c r="N276" s="227" t="s">
        <v>42</v>
      </c>
      <c r="O276" s="71"/>
      <c r="P276" s="195">
        <f>O276*H276</f>
        <v>0</v>
      </c>
      <c r="Q276" s="195">
        <v>2.1999999999999999E-2</v>
      </c>
      <c r="R276" s="195">
        <f>Q276*H276</f>
        <v>2.1999999999999999E-2</v>
      </c>
      <c r="S276" s="195">
        <v>0</v>
      </c>
      <c r="T276" s="196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97" t="s">
        <v>238</v>
      </c>
      <c r="AT276" s="197" t="s">
        <v>235</v>
      </c>
      <c r="AU276" s="197" t="s">
        <v>87</v>
      </c>
      <c r="AY276" s="17" t="s">
        <v>146</v>
      </c>
      <c r="BE276" s="198">
        <f>IF(N276="základní",J276,0)</f>
        <v>0</v>
      </c>
      <c r="BF276" s="198">
        <f>IF(N276="snížená",J276,0)</f>
        <v>0</v>
      </c>
      <c r="BG276" s="198">
        <f>IF(N276="zákl. přenesená",J276,0)</f>
        <v>0</v>
      </c>
      <c r="BH276" s="198">
        <f>IF(N276="sníž. přenesená",J276,0)</f>
        <v>0</v>
      </c>
      <c r="BI276" s="198">
        <f>IF(N276="nulová",J276,0)</f>
        <v>0</v>
      </c>
      <c r="BJ276" s="17" t="s">
        <v>85</v>
      </c>
      <c r="BK276" s="198">
        <f>ROUND(I276*H276,2)</f>
        <v>0</v>
      </c>
      <c r="BL276" s="17" t="s">
        <v>188</v>
      </c>
      <c r="BM276" s="197" t="s">
        <v>1603</v>
      </c>
    </row>
    <row r="277" spans="1:65" s="2" customFormat="1" ht="21.75" customHeight="1">
      <c r="A277" s="34"/>
      <c r="B277" s="35"/>
      <c r="C277" s="185" t="s">
        <v>482</v>
      </c>
      <c r="D277" s="185" t="s">
        <v>147</v>
      </c>
      <c r="E277" s="186" t="s">
        <v>1604</v>
      </c>
      <c r="F277" s="187" t="s">
        <v>1605</v>
      </c>
      <c r="G277" s="188" t="s">
        <v>249</v>
      </c>
      <c r="H277" s="189">
        <v>6</v>
      </c>
      <c r="I277" s="190"/>
      <c r="J277" s="191">
        <f>ROUND(I277*H277,2)</f>
        <v>0</v>
      </c>
      <c r="K277" s="192"/>
      <c r="L277" s="39"/>
      <c r="M277" s="193" t="s">
        <v>1</v>
      </c>
      <c r="N277" s="194" t="s">
        <v>42</v>
      </c>
      <c r="O277" s="71"/>
      <c r="P277" s="195">
        <f>O277*H277</f>
        <v>0</v>
      </c>
      <c r="Q277" s="195">
        <v>0</v>
      </c>
      <c r="R277" s="195">
        <f>Q277*H277</f>
        <v>0</v>
      </c>
      <c r="S277" s="195">
        <v>0</v>
      </c>
      <c r="T277" s="196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97" t="s">
        <v>188</v>
      </c>
      <c r="AT277" s="197" t="s">
        <v>147</v>
      </c>
      <c r="AU277" s="197" t="s">
        <v>87</v>
      </c>
      <c r="AY277" s="17" t="s">
        <v>146</v>
      </c>
      <c r="BE277" s="198">
        <f>IF(N277="základní",J277,0)</f>
        <v>0</v>
      </c>
      <c r="BF277" s="198">
        <f>IF(N277="snížená",J277,0)</f>
        <v>0</v>
      </c>
      <c r="BG277" s="198">
        <f>IF(N277="zákl. přenesená",J277,0)</f>
        <v>0</v>
      </c>
      <c r="BH277" s="198">
        <f>IF(N277="sníž. přenesená",J277,0)</f>
        <v>0</v>
      </c>
      <c r="BI277" s="198">
        <f>IF(N277="nulová",J277,0)</f>
        <v>0</v>
      </c>
      <c r="BJ277" s="17" t="s">
        <v>85</v>
      </c>
      <c r="BK277" s="198">
        <f>ROUND(I277*H277,2)</f>
        <v>0</v>
      </c>
      <c r="BL277" s="17" t="s">
        <v>188</v>
      </c>
      <c r="BM277" s="197" t="s">
        <v>1606</v>
      </c>
    </row>
    <row r="278" spans="1:65" s="13" customFormat="1">
      <c r="B278" s="206"/>
      <c r="C278" s="207"/>
      <c r="D278" s="199" t="s">
        <v>176</v>
      </c>
      <c r="E278" s="208" t="s">
        <v>1</v>
      </c>
      <c r="F278" s="209" t="s">
        <v>1607</v>
      </c>
      <c r="G278" s="207"/>
      <c r="H278" s="210">
        <v>6</v>
      </c>
      <c r="I278" s="211"/>
      <c r="J278" s="207"/>
      <c r="K278" s="207"/>
      <c r="L278" s="212"/>
      <c r="M278" s="213"/>
      <c r="N278" s="214"/>
      <c r="O278" s="214"/>
      <c r="P278" s="214"/>
      <c r="Q278" s="214"/>
      <c r="R278" s="214"/>
      <c r="S278" s="214"/>
      <c r="T278" s="215"/>
      <c r="AT278" s="216" t="s">
        <v>176</v>
      </c>
      <c r="AU278" s="216" t="s">
        <v>87</v>
      </c>
      <c r="AV278" s="13" t="s">
        <v>87</v>
      </c>
      <c r="AW278" s="13" t="s">
        <v>34</v>
      </c>
      <c r="AX278" s="13" t="s">
        <v>85</v>
      </c>
      <c r="AY278" s="216" t="s">
        <v>146</v>
      </c>
    </row>
    <row r="279" spans="1:65" s="2" customFormat="1" ht="21.75" customHeight="1">
      <c r="A279" s="34"/>
      <c r="B279" s="35"/>
      <c r="C279" s="217" t="s">
        <v>488</v>
      </c>
      <c r="D279" s="217" t="s">
        <v>235</v>
      </c>
      <c r="E279" s="218" t="s">
        <v>1608</v>
      </c>
      <c r="F279" s="219" t="s">
        <v>1609</v>
      </c>
      <c r="G279" s="220" t="s">
        <v>249</v>
      </c>
      <c r="H279" s="221">
        <v>6</v>
      </c>
      <c r="I279" s="222"/>
      <c r="J279" s="223">
        <f>ROUND(I279*H279,2)</f>
        <v>0</v>
      </c>
      <c r="K279" s="224"/>
      <c r="L279" s="225"/>
      <c r="M279" s="226" t="s">
        <v>1</v>
      </c>
      <c r="N279" s="227" t="s">
        <v>42</v>
      </c>
      <c r="O279" s="71"/>
      <c r="P279" s="195">
        <f>O279*H279</f>
        <v>0</v>
      </c>
      <c r="Q279" s="195">
        <v>2.0000000000000001E-4</v>
      </c>
      <c r="R279" s="195">
        <f>Q279*H279</f>
        <v>1.2000000000000001E-3</v>
      </c>
      <c r="S279" s="195">
        <v>0</v>
      </c>
      <c r="T279" s="196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97" t="s">
        <v>238</v>
      </c>
      <c r="AT279" s="197" t="s">
        <v>235</v>
      </c>
      <c r="AU279" s="197" t="s">
        <v>87</v>
      </c>
      <c r="AY279" s="17" t="s">
        <v>146</v>
      </c>
      <c r="BE279" s="198">
        <f>IF(N279="základní",J279,0)</f>
        <v>0</v>
      </c>
      <c r="BF279" s="198">
        <f>IF(N279="snížená",J279,0)</f>
        <v>0</v>
      </c>
      <c r="BG279" s="198">
        <f>IF(N279="zákl. přenesená",J279,0)</f>
        <v>0</v>
      </c>
      <c r="BH279" s="198">
        <f>IF(N279="sníž. přenesená",J279,0)</f>
        <v>0</v>
      </c>
      <c r="BI279" s="198">
        <f>IF(N279="nulová",J279,0)</f>
        <v>0</v>
      </c>
      <c r="BJ279" s="17" t="s">
        <v>85</v>
      </c>
      <c r="BK279" s="198">
        <f>ROUND(I279*H279,2)</f>
        <v>0</v>
      </c>
      <c r="BL279" s="17" t="s">
        <v>188</v>
      </c>
      <c r="BM279" s="197" t="s">
        <v>1610</v>
      </c>
    </row>
    <row r="280" spans="1:65" s="2" customFormat="1" ht="21.75" customHeight="1">
      <c r="A280" s="34"/>
      <c r="B280" s="35"/>
      <c r="C280" s="185" t="s">
        <v>492</v>
      </c>
      <c r="D280" s="185" t="s">
        <v>147</v>
      </c>
      <c r="E280" s="186" t="s">
        <v>1611</v>
      </c>
      <c r="F280" s="187" t="s">
        <v>1612</v>
      </c>
      <c r="G280" s="188" t="s">
        <v>1270</v>
      </c>
      <c r="H280" s="189">
        <v>200</v>
      </c>
      <c r="I280" s="190"/>
      <c r="J280" s="191">
        <f>ROUND(I280*H280,2)</f>
        <v>0</v>
      </c>
      <c r="K280" s="192"/>
      <c r="L280" s="39"/>
      <c r="M280" s="193" t="s">
        <v>1</v>
      </c>
      <c r="N280" s="194" t="s">
        <v>42</v>
      </c>
      <c r="O280" s="71"/>
      <c r="P280" s="195">
        <f>O280*H280</f>
        <v>0</v>
      </c>
      <c r="Q280" s="195">
        <v>0</v>
      </c>
      <c r="R280" s="195">
        <f>Q280*H280</f>
        <v>0</v>
      </c>
      <c r="S280" s="195">
        <v>1E-3</v>
      </c>
      <c r="T280" s="196">
        <f>S280*H280</f>
        <v>0.2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97" t="s">
        <v>188</v>
      </c>
      <c r="AT280" s="197" t="s">
        <v>147</v>
      </c>
      <c r="AU280" s="197" t="s">
        <v>87</v>
      </c>
      <c r="AY280" s="17" t="s">
        <v>146</v>
      </c>
      <c r="BE280" s="198">
        <f>IF(N280="základní",J280,0)</f>
        <v>0</v>
      </c>
      <c r="BF280" s="198">
        <f>IF(N280="snížená",J280,0)</f>
        <v>0</v>
      </c>
      <c r="BG280" s="198">
        <f>IF(N280="zákl. přenesená",J280,0)</f>
        <v>0</v>
      </c>
      <c r="BH280" s="198">
        <f>IF(N280="sníž. přenesená",J280,0)</f>
        <v>0</v>
      </c>
      <c r="BI280" s="198">
        <f>IF(N280="nulová",J280,0)</f>
        <v>0</v>
      </c>
      <c r="BJ280" s="17" t="s">
        <v>85</v>
      </c>
      <c r="BK280" s="198">
        <f>ROUND(I280*H280,2)</f>
        <v>0</v>
      </c>
      <c r="BL280" s="17" t="s">
        <v>188</v>
      </c>
      <c r="BM280" s="197" t="s">
        <v>1613</v>
      </c>
    </row>
    <row r="281" spans="1:65" s="2" customFormat="1" ht="21.75" customHeight="1">
      <c r="A281" s="34"/>
      <c r="B281" s="35"/>
      <c r="C281" s="185" t="s">
        <v>496</v>
      </c>
      <c r="D281" s="185" t="s">
        <v>147</v>
      </c>
      <c r="E281" s="186" t="s">
        <v>754</v>
      </c>
      <c r="F281" s="187" t="s">
        <v>755</v>
      </c>
      <c r="G281" s="188" t="s">
        <v>324</v>
      </c>
      <c r="H281" s="250"/>
      <c r="I281" s="190"/>
      <c r="J281" s="191">
        <f>ROUND(I281*H281,2)</f>
        <v>0</v>
      </c>
      <c r="K281" s="192"/>
      <c r="L281" s="39"/>
      <c r="M281" s="193" t="s">
        <v>1</v>
      </c>
      <c r="N281" s="194" t="s">
        <v>42</v>
      </c>
      <c r="O281" s="71"/>
      <c r="P281" s="195">
        <f>O281*H281</f>
        <v>0</v>
      </c>
      <c r="Q281" s="195">
        <v>0</v>
      </c>
      <c r="R281" s="195">
        <f>Q281*H281</f>
        <v>0</v>
      </c>
      <c r="S281" s="195">
        <v>0</v>
      </c>
      <c r="T281" s="196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97" t="s">
        <v>188</v>
      </c>
      <c r="AT281" s="197" t="s">
        <v>147</v>
      </c>
      <c r="AU281" s="197" t="s">
        <v>87</v>
      </c>
      <c r="AY281" s="17" t="s">
        <v>146</v>
      </c>
      <c r="BE281" s="198">
        <f>IF(N281="základní",J281,0)</f>
        <v>0</v>
      </c>
      <c r="BF281" s="198">
        <f>IF(N281="snížená",J281,0)</f>
        <v>0</v>
      </c>
      <c r="BG281" s="198">
        <f>IF(N281="zákl. přenesená",J281,0)</f>
        <v>0</v>
      </c>
      <c r="BH281" s="198">
        <f>IF(N281="sníž. přenesená",J281,0)</f>
        <v>0</v>
      </c>
      <c r="BI281" s="198">
        <f>IF(N281="nulová",J281,0)</f>
        <v>0</v>
      </c>
      <c r="BJ281" s="17" t="s">
        <v>85</v>
      </c>
      <c r="BK281" s="198">
        <f>ROUND(I281*H281,2)</f>
        <v>0</v>
      </c>
      <c r="BL281" s="17" t="s">
        <v>188</v>
      </c>
      <c r="BM281" s="197" t="s">
        <v>1614</v>
      </c>
    </row>
    <row r="282" spans="1:65" s="12" customFormat="1" ht="22.9" customHeight="1">
      <c r="B282" s="171"/>
      <c r="C282" s="172"/>
      <c r="D282" s="173" t="s">
        <v>76</v>
      </c>
      <c r="E282" s="204" t="s">
        <v>509</v>
      </c>
      <c r="F282" s="204" t="s">
        <v>1276</v>
      </c>
      <c r="G282" s="172"/>
      <c r="H282" s="172"/>
      <c r="I282" s="175"/>
      <c r="J282" s="205">
        <f>BK282</f>
        <v>0</v>
      </c>
      <c r="K282" s="172"/>
      <c r="L282" s="177"/>
      <c r="M282" s="178"/>
      <c r="N282" s="179"/>
      <c r="O282" s="179"/>
      <c r="P282" s="180">
        <f>SUM(P283:P286)</f>
        <v>0</v>
      </c>
      <c r="Q282" s="179"/>
      <c r="R282" s="180">
        <f>SUM(R283:R286)</f>
        <v>0.14280000000000001</v>
      </c>
      <c r="S282" s="179"/>
      <c r="T282" s="181">
        <f>SUM(T283:T286)</f>
        <v>0</v>
      </c>
      <c r="AR282" s="182" t="s">
        <v>87</v>
      </c>
      <c r="AT282" s="183" t="s">
        <v>76</v>
      </c>
      <c r="AU282" s="183" t="s">
        <v>85</v>
      </c>
      <c r="AY282" s="182" t="s">
        <v>146</v>
      </c>
      <c r="BK282" s="184">
        <f>SUM(BK283:BK286)</f>
        <v>0</v>
      </c>
    </row>
    <row r="283" spans="1:65" s="2" customFormat="1" ht="21.75" customHeight="1">
      <c r="A283" s="34"/>
      <c r="B283" s="35"/>
      <c r="C283" s="185" t="s">
        <v>501</v>
      </c>
      <c r="D283" s="185" t="s">
        <v>147</v>
      </c>
      <c r="E283" s="186" t="s">
        <v>769</v>
      </c>
      <c r="F283" s="187" t="s">
        <v>770</v>
      </c>
      <c r="G283" s="188" t="s">
        <v>181</v>
      </c>
      <c r="H283" s="189">
        <v>210</v>
      </c>
      <c r="I283" s="190"/>
      <c r="J283" s="191">
        <f>ROUND(I283*H283,2)</f>
        <v>0</v>
      </c>
      <c r="K283" s="192"/>
      <c r="L283" s="39"/>
      <c r="M283" s="193" t="s">
        <v>1</v>
      </c>
      <c r="N283" s="194" t="s">
        <v>42</v>
      </c>
      <c r="O283" s="71"/>
      <c r="P283" s="195">
        <f>O283*H283</f>
        <v>0</v>
      </c>
      <c r="Q283" s="195">
        <v>2.0000000000000002E-5</v>
      </c>
      <c r="R283" s="195">
        <f>Q283*H283</f>
        <v>4.2000000000000006E-3</v>
      </c>
      <c r="S283" s="195">
        <v>0</v>
      </c>
      <c r="T283" s="196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97" t="s">
        <v>188</v>
      </c>
      <c r="AT283" s="197" t="s">
        <v>147</v>
      </c>
      <c r="AU283" s="197" t="s">
        <v>87</v>
      </c>
      <c r="AY283" s="17" t="s">
        <v>146</v>
      </c>
      <c r="BE283" s="198">
        <f>IF(N283="základní",J283,0)</f>
        <v>0</v>
      </c>
      <c r="BF283" s="198">
        <f>IF(N283="snížená",J283,0)</f>
        <v>0</v>
      </c>
      <c r="BG283" s="198">
        <f>IF(N283="zákl. přenesená",J283,0)</f>
        <v>0</v>
      </c>
      <c r="BH283" s="198">
        <f>IF(N283="sníž. přenesená",J283,0)</f>
        <v>0</v>
      </c>
      <c r="BI283" s="198">
        <f>IF(N283="nulová",J283,0)</f>
        <v>0</v>
      </c>
      <c r="BJ283" s="17" t="s">
        <v>85</v>
      </c>
      <c r="BK283" s="198">
        <f>ROUND(I283*H283,2)</f>
        <v>0</v>
      </c>
      <c r="BL283" s="17" t="s">
        <v>188</v>
      </c>
      <c r="BM283" s="197" t="s">
        <v>1615</v>
      </c>
    </row>
    <row r="284" spans="1:65" s="2" customFormat="1" ht="21.75" customHeight="1">
      <c r="A284" s="34"/>
      <c r="B284" s="35"/>
      <c r="C284" s="185" t="s">
        <v>505</v>
      </c>
      <c r="D284" s="185" t="s">
        <v>147</v>
      </c>
      <c r="E284" s="186" t="s">
        <v>1280</v>
      </c>
      <c r="F284" s="187" t="s">
        <v>1281</v>
      </c>
      <c r="G284" s="188" t="s">
        <v>181</v>
      </c>
      <c r="H284" s="189">
        <v>210</v>
      </c>
      <c r="I284" s="190"/>
      <c r="J284" s="191">
        <f>ROUND(I284*H284,2)</f>
        <v>0</v>
      </c>
      <c r="K284" s="192"/>
      <c r="L284" s="39"/>
      <c r="M284" s="193" t="s">
        <v>1</v>
      </c>
      <c r="N284" s="194" t="s">
        <v>42</v>
      </c>
      <c r="O284" s="71"/>
      <c r="P284" s="195">
        <f>O284*H284</f>
        <v>0</v>
      </c>
      <c r="Q284" s="195">
        <v>6.6E-4</v>
      </c>
      <c r="R284" s="195">
        <f>Q284*H284</f>
        <v>0.1386</v>
      </c>
      <c r="S284" s="195">
        <v>0</v>
      </c>
      <c r="T284" s="196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97" t="s">
        <v>188</v>
      </c>
      <c r="AT284" s="197" t="s">
        <v>147</v>
      </c>
      <c r="AU284" s="197" t="s">
        <v>87</v>
      </c>
      <c r="AY284" s="17" t="s">
        <v>146</v>
      </c>
      <c r="BE284" s="198">
        <f>IF(N284="základní",J284,0)</f>
        <v>0</v>
      </c>
      <c r="BF284" s="198">
        <f>IF(N284="snížená",J284,0)</f>
        <v>0</v>
      </c>
      <c r="BG284" s="198">
        <f>IF(N284="zákl. přenesená",J284,0)</f>
        <v>0</v>
      </c>
      <c r="BH284" s="198">
        <f>IF(N284="sníž. přenesená",J284,0)</f>
        <v>0</v>
      </c>
      <c r="BI284" s="198">
        <f>IF(N284="nulová",J284,0)</f>
        <v>0</v>
      </c>
      <c r="BJ284" s="17" t="s">
        <v>85</v>
      </c>
      <c r="BK284" s="198">
        <f>ROUND(I284*H284,2)</f>
        <v>0</v>
      </c>
      <c r="BL284" s="17" t="s">
        <v>188</v>
      </c>
      <c r="BM284" s="197" t="s">
        <v>1616</v>
      </c>
    </row>
    <row r="285" spans="1:65" s="2" customFormat="1" ht="19.5">
      <c r="A285" s="34"/>
      <c r="B285" s="35"/>
      <c r="C285" s="36"/>
      <c r="D285" s="199" t="s">
        <v>151</v>
      </c>
      <c r="E285" s="36"/>
      <c r="F285" s="200" t="s">
        <v>1617</v>
      </c>
      <c r="G285" s="36"/>
      <c r="H285" s="36"/>
      <c r="I285" s="201"/>
      <c r="J285" s="36"/>
      <c r="K285" s="36"/>
      <c r="L285" s="39"/>
      <c r="M285" s="202"/>
      <c r="N285" s="203"/>
      <c r="O285" s="71"/>
      <c r="P285" s="71"/>
      <c r="Q285" s="71"/>
      <c r="R285" s="71"/>
      <c r="S285" s="71"/>
      <c r="T285" s="72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7" t="s">
        <v>151</v>
      </c>
      <c r="AU285" s="17" t="s">
        <v>87</v>
      </c>
    </row>
    <row r="286" spans="1:65" s="13" customFormat="1">
      <c r="B286" s="206"/>
      <c r="C286" s="207"/>
      <c r="D286" s="199" t="s">
        <v>176</v>
      </c>
      <c r="E286" s="208" t="s">
        <v>1</v>
      </c>
      <c r="F286" s="209" t="s">
        <v>1618</v>
      </c>
      <c r="G286" s="207"/>
      <c r="H286" s="210">
        <v>210</v>
      </c>
      <c r="I286" s="211"/>
      <c r="J286" s="207"/>
      <c r="K286" s="207"/>
      <c r="L286" s="212"/>
      <c r="M286" s="259"/>
      <c r="N286" s="260"/>
      <c r="O286" s="260"/>
      <c r="P286" s="260"/>
      <c r="Q286" s="260"/>
      <c r="R286" s="260"/>
      <c r="S286" s="260"/>
      <c r="T286" s="261"/>
      <c r="AT286" s="216" t="s">
        <v>176</v>
      </c>
      <c r="AU286" s="216" t="s">
        <v>87</v>
      </c>
      <c r="AV286" s="13" t="s">
        <v>87</v>
      </c>
      <c r="AW286" s="13" t="s">
        <v>34</v>
      </c>
      <c r="AX286" s="13" t="s">
        <v>85</v>
      </c>
      <c r="AY286" s="216" t="s">
        <v>146</v>
      </c>
    </row>
    <row r="287" spans="1:65" s="2" customFormat="1" ht="6.95" customHeight="1">
      <c r="A287" s="34"/>
      <c r="B287" s="54"/>
      <c r="C287" s="55"/>
      <c r="D287" s="55"/>
      <c r="E287" s="55"/>
      <c r="F287" s="55"/>
      <c r="G287" s="55"/>
      <c r="H287" s="55"/>
      <c r="I287" s="55"/>
      <c r="J287" s="55"/>
      <c r="K287" s="55"/>
      <c r="L287" s="39"/>
      <c r="M287" s="34"/>
      <c r="O287" s="34"/>
      <c r="P287" s="34"/>
      <c r="Q287" s="34"/>
      <c r="R287" s="34"/>
      <c r="S287" s="34"/>
      <c r="T287" s="34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</row>
  </sheetData>
  <sheetProtection algorithmName="SHA-512" hashValue="bBhX7G03uDn3yOdchrn+rLqM1bIhacI1ZER7hcpcT1cAwiMHra+lrv7tFR/AUzDAiVagBFq4J+uSwDulFUfZSg==" saltValue="c5JxQzo9BPGf5NiY20EXzA==" spinCount="100000" sheet="1" objects="1" scenarios="1" formatColumns="0" formatRows="0" autoFilter="0"/>
  <autoFilter ref="C130:K286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28"/>
  <sheetViews>
    <sheetView showGridLines="0" workbookViewId="0">
      <selection activeCell="E24" sqref="E2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AT2" s="17" t="s">
        <v>99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87</v>
      </c>
    </row>
    <row r="4" spans="1:46" s="1" customFormat="1" ht="24.95" customHeight="1">
      <c r="B4" s="20"/>
      <c r="D4" s="110" t="s">
        <v>110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06" t="str">
        <f>'Rekapitulace zakázky'!K6</f>
        <v>Velim ON - oprava</v>
      </c>
      <c r="F7" s="307"/>
      <c r="G7" s="307"/>
      <c r="H7" s="307"/>
      <c r="L7" s="20"/>
    </row>
    <row r="8" spans="1:46" s="2" customFormat="1" ht="12" customHeight="1">
      <c r="A8" s="34"/>
      <c r="B8" s="39"/>
      <c r="C8" s="34"/>
      <c r="D8" s="112" t="s">
        <v>111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8" t="s">
        <v>1619</v>
      </c>
      <c r="F9" s="309"/>
      <c r="G9" s="309"/>
      <c r="H9" s="30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zakázky'!AN8</f>
        <v>22. 2. 2021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0" t="str">
        <f>'Rekapitulace zakázky'!E14</f>
        <v>Vyplň údaj</v>
      </c>
      <c r="F18" s="311"/>
      <c r="G18" s="311"/>
      <c r="H18" s="311"/>
      <c r="I18" s="112" t="s">
        <v>28</v>
      </c>
      <c r="J18" s="30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zakázky'!E17="","",'Rekapitulace zakázky'!E17)</f>
        <v xml:space="preserve"> </v>
      </c>
      <c r="F21" s="34"/>
      <c r="G21" s="34"/>
      <c r="H21" s="34"/>
      <c r="I21" s="112" t="s">
        <v>28</v>
      </c>
      <c r="J21" s="11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35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/>
      <c r="F24" s="34"/>
      <c r="G24" s="34"/>
      <c r="H24" s="34"/>
      <c r="I24" s="112" t="s">
        <v>28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12" t="s">
        <v>1</v>
      </c>
      <c r="F27" s="312"/>
      <c r="G27" s="312"/>
      <c r="H27" s="312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ROUND(J137,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ROUND((SUM(BE137:BE327)),  2)</f>
        <v>0</v>
      </c>
      <c r="G33" s="34"/>
      <c r="H33" s="34"/>
      <c r="I33" s="124">
        <v>0.21</v>
      </c>
      <c r="J33" s="123">
        <f>ROUND(((SUM(BE137:BE327))*I33),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ROUND((SUM(BF137:BF327)),  2)</f>
        <v>0</v>
      </c>
      <c r="G34" s="34"/>
      <c r="H34" s="34"/>
      <c r="I34" s="124">
        <v>0.15</v>
      </c>
      <c r="J34" s="123">
        <f>ROUND(((SUM(BF137:BF327))*I34),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ROUND((SUM(BG137:BG327)),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ROUND((SUM(BH137:BH327)),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ROUND((SUM(BI137:BI327)),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50</v>
      </c>
      <c r="E50" s="133"/>
      <c r="F50" s="133"/>
      <c r="G50" s="132" t="s">
        <v>51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52</v>
      </c>
      <c r="E61" s="135"/>
      <c r="F61" s="136" t="s">
        <v>53</v>
      </c>
      <c r="G61" s="134" t="s">
        <v>52</v>
      </c>
      <c r="H61" s="135"/>
      <c r="I61" s="135"/>
      <c r="J61" s="137" t="s">
        <v>53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54</v>
      </c>
      <c r="E65" s="138"/>
      <c r="F65" s="138"/>
      <c r="G65" s="132" t="s">
        <v>55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52</v>
      </c>
      <c r="E76" s="135"/>
      <c r="F76" s="136" t="s">
        <v>53</v>
      </c>
      <c r="G76" s="134" t="s">
        <v>52</v>
      </c>
      <c r="H76" s="135"/>
      <c r="I76" s="135"/>
      <c r="J76" s="137" t="s">
        <v>53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113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4" t="str">
        <f>E7</f>
        <v>Velim ON - oprava</v>
      </c>
      <c r="F85" s="305"/>
      <c r="G85" s="305"/>
      <c r="H85" s="30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111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92" t="str">
        <f>E9</f>
        <v>005 - Oprava veřejných WC</v>
      </c>
      <c r="F87" s="303"/>
      <c r="G87" s="303"/>
      <c r="H87" s="30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žst. Velim</v>
      </c>
      <c r="G89" s="36"/>
      <c r="H89" s="36"/>
      <c r="I89" s="29" t="s">
        <v>22</v>
      </c>
      <c r="J89" s="66" t="str">
        <f>IF(J12="","",J12)</f>
        <v>22. 2. 2021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>
        <f>E24</f>
        <v>0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114</v>
      </c>
      <c r="D94" s="144"/>
      <c r="E94" s="144"/>
      <c r="F94" s="144"/>
      <c r="G94" s="144"/>
      <c r="H94" s="144"/>
      <c r="I94" s="144"/>
      <c r="J94" s="145" t="s">
        <v>115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116</v>
      </c>
      <c r="D96" s="36"/>
      <c r="E96" s="36"/>
      <c r="F96" s="36"/>
      <c r="G96" s="36"/>
      <c r="H96" s="36"/>
      <c r="I96" s="36"/>
      <c r="J96" s="84">
        <f>J137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117</v>
      </c>
    </row>
    <row r="97" spans="2:12" s="9" customFormat="1" ht="24.95" customHeight="1">
      <c r="B97" s="147"/>
      <c r="C97" s="148"/>
      <c r="D97" s="149" t="s">
        <v>119</v>
      </c>
      <c r="E97" s="150"/>
      <c r="F97" s="150"/>
      <c r="G97" s="150"/>
      <c r="H97" s="150"/>
      <c r="I97" s="150"/>
      <c r="J97" s="151">
        <f>J138</f>
        <v>0</v>
      </c>
      <c r="K97" s="148"/>
      <c r="L97" s="152"/>
    </row>
    <row r="98" spans="2:12" s="10" customFormat="1" ht="19.899999999999999" customHeight="1">
      <c r="B98" s="153"/>
      <c r="C98" s="154"/>
      <c r="D98" s="155" t="s">
        <v>120</v>
      </c>
      <c r="E98" s="156"/>
      <c r="F98" s="156"/>
      <c r="G98" s="156"/>
      <c r="H98" s="156"/>
      <c r="I98" s="156"/>
      <c r="J98" s="157">
        <f>J139</f>
        <v>0</v>
      </c>
      <c r="K98" s="154"/>
      <c r="L98" s="158"/>
    </row>
    <row r="99" spans="2:12" s="10" customFormat="1" ht="19.899999999999999" customHeight="1">
      <c r="B99" s="153"/>
      <c r="C99" s="154"/>
      <c r="D99" s="155" t="s">
        <v>829</v>
      </c>
      <c r="E99" s="156"/>
      <c r="F99" s="156"/>
      <c r="G99" s="156"/>
      <c r="H99" s="156"/>
      <c r="I99" s="156"/>
      <c r="J99" s="157">
        <f>J145</f>
        <v>0</v>
      </c>
      <c r="K99" s="154"/>
      <c r="L99" s="158"/>
    </row>
    <row r="100" spans="2:12" s="10" customFormat="1" ht="19.899999999999999" customHeight="1">
      <c r="B100" s="153"/>
      <c r="C100" s="154"/>
      <c r="D100" s="155" t="s">
        <v>121</v>
      </c>
      <c r="E100" s="156"/>
      <c r="F100" s="156"/>
      <c r="G100" s="156"/>
      <c r="H100" s="156"/>
      <c r="I100" s="156"/>
      <c r="J100" s="157">
        <f>J173</f>
        <v>0</v>
      </c>
      <c r="K100" s="154"/>
      <c r="L100" s="158"/>
    </row>
    <row r="101" spans="2:12" s="10" customFormat="1" ht="19.899999999999999" customHeight="1">
      <c r="B101" s="153"/>
      <c r="C101" s="154"/>
      <c r="D101" s="155" t="s">
        <v>831</v>
      </c>
      <c r="E101" s="156"/>
      <c r="F101" s="156"/>
      <c r="G101" s="156"/>
      <c r="H101" s="156"/>
      <c r="I101" s="156"/>
      <c r="J101" s="157">
        <f>J195</f>
        <v>0</v>
      </c>
      <c r="K101" s="154"/>
      <c r="L101" s="158"/>
    </row>
    <row r="102" spans="2:12" s="10" customFormat="1" ht="19.899999999999999" customHeight="1">
      <c r="B102" s="153"/>
      <c r="C102" s="154"/>
      <c r="D102" s="155" t="s">
        <v>123</v>
      </c>
      <c r="E102" s="156"/>
      <c r="F102" s="156"/>
      <c r="G102" s="156"/>
      <c r="H102" s="156"/>
      <c r="I102" s="156"/>
      <c r="J102" s="157">
        <f>J205</f>
        <v>0</v>
      </c>
      <c r="K102" s="154"/>
      <c r="L102" s="158"/>
    </row>
    <row r="103" spans="2:12" s="9" customFormat="1" ht="24.95" customHeight="1">
      <c r="B103" s="147"/>
      <c r="C103" s="148"/>
      <c r="D103" s="149" t="s">
        <v>124</v>
      </c>
      <c r="E103" s="150"/>
      <c r="F103" s="150"/>
      <c r="G103" s="150"/>
      <c r="H103" s="150"/>
      <c r="I103" s="150"/>
      <c r="J103" s="151">
        <f>J207</f>
        <v>0</v>
      </c>
      <c r="K103" s="148"/>
      <c r="L103" s="152"/>
    </row>
    <row r="104" spans="2:12" s="10" customFormat="1" ht="19.899999999999999" customHeight="1">
      <c r="B104" s="153"/>
      <c r="C104" s="154"/>
      <c r="D104" s="155" t="s">
        <v>1364</v>
      </c>
      <c r="E104" s="156"/>
      <c r="F104" s="156"/>
      <c r="G104" s="156"/>
      <c r="H104" s="156"/>
      <c r="I104" s="156"/>
      <c r="J104" s="157">
        <f>J208</f>
        <v>0</v>
      </c>
      <c r="K104" s="154"/>
      <c r="L104" s="158"/>
    </row>
    <row r="105" spans="2:12" s="10" customFormat="1" ht="19.899999999999999" customHeight="1">
      <c r="B105" s="153"/>
      <c r="C105" s="154"/>
      <c r="D105" s="155" t="s">
        <v>1620</v>
      </c>
      <c r="E105" s="156"/>
      <c r="F105" s="156"/>
      <c r="G105" s="156"/>
      <c r="H105" s="156"/>
      <c r="I105" s="156"/>
      <c r="J105" s="157">
        <f>J225</f>
        <v>0</v>
      </c>
      <c r="K105" s="154"/>
      <c r="L105" s="158"/>
    </row>
    <row r="106" spans="2:12" s="10" customFormat="1" ht="19.899999999999999" customHeight="1">
      <c r="B106" s="153"/>
      <c r="C106" s="154"/>
      <c r="D106" s="155" t="s">
        <v>1621</v>
      </c>
      <c r="E106" s="156"/>
      <c r="F106" s="156"/>
      <c r="G106" s="156"/>
      <c r="H106" s="156"/>
      <c r="I106" s="156"/>
      <c r="J106" s="157">
        <f>J230</f>
        <v>0</v>
      </c>
      <c r="K106" s="154"/>
      <c r="L106" s="158"/>
    </row>
    <row r="107" spans="2:12" s="10" customFormat="1" ht="19.899999999999999" customHeight="1">
      <c r="B107" s="153"/>
      <c r="C107" s="154"/>
      <c r="D107" s="155" t="s">
        <v>1622</v>
      </c>
      <c r="E107" s="156"/>
      <c r="F107" s="156"/>
      <c r="G107" s="156"/>
      <c r="H107" s="156"/>
      <c r="I107" s="156"/>
      <c r="J107" s="157">
        <f>J239</f>
        <v>0</v>
      </c>
      <c r="K107" s="154"/>
      <c r="L107" s="158"/>
    </row>
    <row r="108" spans="2:12" s="10" customFormat="1" ht="19.899999999999999" customHeight="1">
      <c r="B108" s="153"/>
      <c r="C108" s="154"/>
      <c r="D108" s="155" t="s">
        <v>1623</v>
      </c>
      <c r="E108" s="156"/>
      <c r="F108" s="156"/>
      <c r="G108" s="156"/>
      <c r="H108" s="156"/>
      <c r="I108" s="156"/>
      <c r="J108" s="157">
        <f>J251</f>
        <v>0</v>
      </c>
      <c r="K108" s="154"/>
      <c r="L108" s="158"/>
    </row>
    <row r="109" spans="2:12" s="10" customFormat="1" ht="19.899999999999999" customHeight="1">
      <c r="B109" s="153"/>
      <c r="C109" s="154"/>
      <c r="D109" s="155" t="s">
        <v>1624</v>
      </c>
      <c r="E109" s="156"/>
      <c r="F109" s="156"/>
      <c r="G109" s="156"/>
      <c r="H109" s="156"/>
      <c r="I109" s="156"/>
      <c r="J109" s="157">
        <f>J285</f>
        <v>0</v>
      </c>
      <c r="K109" s="154"/>
      <c r="L109" s="158"/>
    </row>
    <row r="110" spans="2:12" s="10" customFormat="1" ht="19.899999999999999" customHeight="1">
      <c r="B110" s="153"/>
      <c r="C110" s="154"/>
      <c r="D110" s="155" t="s">
        <v>1625</v>
      </c>
      <c r="E110" s="156"/>
      <c r="F110" s="156"/>
      <c r="G110" s="156"/>
      <c r="H110" s="156"/>
      <c r="I110" s="156"/>
      <c r="J110" s="157">
        <f>J289</f>
        <v>0</v>
      </c>
      <c r="K110" s="154"/>
      <c r="L110" s="158"/>
    </row>
    <row r="111" spans="2:12" s="10" customFormat="1" ht="19.899999999999999" customHeight="1">
      <c r="B111" s="153"/>
      <c r="C111" s="154"/>
      <c r="D111" s="155" t="s">
        <v>1626</v>
      </c>
      <c r="E111" s="156"/>
      <c r="F111" s="156"/>
      <c r="G111" s="156"/>
      <c r="H111" s="156"/>
      <c r="I111" s="156"/>
      <c r="J111" s="157">
        <f>J292</f>
        <v>0</v>
      </c>
      <c r="K111" s="154"/>
      <c r="L111" s="158"/>
    </row>
    <row r="112" spans="2:12" s="10" customFormat="1" ht="19.899999999999999" customHeight="1">
      <c r="B112" s="153"/>
      <c r="C112" s="154"/>
      <c r="D112" s="155" t="s">
        <v>1627</v>
      </c>
      <c r="E112" s="156"/>
      <c r="F112" s="156"/>
      <c r="G112" s="156"/>
      <c r="H112" s="156"/>
      <c r="I112" s="156"/>
      <c r="J112" s="157">
        <f>J295</f>
        <v>0</v>
      </c>
      <c r="K112" s="154"/>
      <c r="L112" s="158"/>
    </row>
    <row r="113" spans="1:31" s="10" customFormat="1" ht="19.899999999999999" customHeight="1">
      <c r="B113" s="153"/>
      <c r="C113" s="154"/>
      <c r="D113" s="155" t="s">
        <v>525</v>
      </c>
      <c r="E113" s="156"/>
      <c r="F113" s="156"/>
      <c r="G113" s="156"/>
      <c r="H113" s="156"/>
      <c r="I113" s="156"/>
      <c r="J113" s="157">
        <f>J300</f>
        <v>0</v>
      </c>
      <c r="K113" s="154"/>
      <c r="L113" s="158"/>
    </row>
    <row r="114" spans="1:31" s="10" customFormat="1" ht="19.899999999999999" customHeight="1">
      <c r="B114" s="153"/>
      <c r="C114" s="154"/>
      <c r="D114" s="155" t="s">
        <v>1628</v>
      </c>
      <c r="E114" s="156"/>
      <c r="F114" s="156"/>
      <c r="G114" s="156"/>
      <c r="H114" s="156"/>
      <c r="I114" s="156"/>
      <c r="J114" s="157">
        <f>J303</f>
        <v>0</v>
      </c>
      <c r="K114" s="154"/>
      <c r="L114" s="158"/>
    </row>
    <row r="115" spans="1:31" s="10" customFormat="1" ht="19.899999999999999" customHeight="1">
      <c r="B115" s="153"/>
      <c r="C115" s="154"/>
      <c r="D115" s="155" t="s">
        <v>1629</v>
      </c>
      <c r="E115" s="156"/>
      <c r="F115" s="156"/>
      <c r="G115" s="156"/>
      <c r="H115" s="156"/>
      <c r="I115" s="156"/>
      <c r="J115" s="157">
        <f>J310</f>
        <v>0</v>
      </c>
      <c r="K115" s="154"/>
      <c r="L115" s="158"/>
    </row>
    <row r="116" spans="1:31" s="10" customFormat="1" ht="19.899999999999999" customHeight="1">
      <c r="B116" s="153"/>
      <c r="C116" s="154"/>
      <c r="D116" s="155" t="s">
        <v>837</v>
      </c>
      <c r="E116" s="156"/>
      <c r="F116" s="156"/>
      <c r="G116" s="156"/>
      <c r="H116" s="156"/>
      <c r="I116" s="156"/>
      <c r="J116" s="157">
        <f>J318</f>
        <v>0</v>
      </c>
      <c r="K116" s="154"/>
      <c r="L116" s="158"/>
    </row>
    <row r="117" spans="1:31" s="10" customFormat="1" ht="19.899999999999999" customHeight="1">
      <c r="B117" s="153"/>
      <c r="C117" s="154"/>
      <c r="D117" s="155" t="s">
        <v>1630</v>
      </c>
      <c r="E117" s="156"/>
      <c r="F117" s="156"/>
      <c r="G117" s="156"/>
      <c r="H117" s="156"/>
      <c r="I117" s="156"/>
      <c r="J117" s="157">
        <f>J322</f>
        <v>0</v>
      </c>
      <c r="K117" s="154"/>
      <c r="L117" s="158"/>
    </row>
    <row r="118" spans="1:31" s="2" customFormat="1" ht="21.7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6.95" customHeight="1">
      <c r="A119" s="34"/>
      <c r="B119" s="54"/>
      <c r="C119" s="55"/>
      <c r="D119" s="55"/>
      <c r="E119" s="55"/>
      <c r="F119" s="55"/>
      <c r="G119" s="55"/>
      <c r="H119" s="55"/>
      <c r="I119" s="55"/>
      <c r="J119" s="55"/>
      <c r="K119" s="55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3" spans="1:31" s="2" customFormat="1" ht="6.95" customHeight="1">
      <c r="A123" s="34"/>
      <c r="B123" s="56"/>
      <c r="C123" s="57"/>
      <c r="D123" s="57"/>
      <c r="E123" s="57"/>
      <c r="F123" s="57"/>
      <c r="G123" s="57"/>
      <c r="H123" s="57"/>
      <c r="I123" s="57"/>
      <c r="J123" s="57"/>
      <c r="K123" s="57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24.95" customHeight="1">
      <c r="A124" s="34"/>
      <c r="B124" s="35"/>
      <c r="C124" s="23" t="s">
        <v>130</v>
      </c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2" customHeight="1">
      <c r="A126" s="34"/>
      <c r="B126" s="35"/>
      <c r="C126" s="29" t="s">
        <v>16</v>
      </c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6.5" customHeight="1">
      <c r="A127" s="34"/>
      <c r="B127" s="35"/>
      <c r="C127" s="36"/>
      <c r="D127" s="36"/>
      <c r="E127" s="304" t="str">
        <f>E7</f>
        <v>Velim ON - oprava</v>
      </c>
      <c r="F127" s="305"/>
      <c r="G127" s="305"/>
      <c r="H127" s="305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2" customHeight="1">
      <c r="A128" s="34"/>
      <c r="B128" s="35"/>
      <c r="C128" s="29" t="s">
        <v>111</v>
      </c>
      <c r="D128" s="36"/>
      <c r="E128" s="36"/>
      <c r="F128" s="36"/>
      <c r="G128" s="36"/>
      <c r="H128" s="36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6.5" customHeight="1">
      <c r="A129" s="34"/>
      <c r="B129" s="35"/>
      <c r="C129" s="36"/>
      <c r="D129" s="36"/>
      <c r="E129" s="292" t="str">
        <f>E9</f>
        <v>005 - Oprava veřejných WC</v>
      </c>
      <c r="F129" s="303"/>
      <c r="G129" s="303"/>
      <c r="H129" s="303"/>
      <c r="I129" s="36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6.95" customHeight="1">
      <c r="A130" s="34"/>
      <c r="B130" s="35"/>
      <c r="C130" s="36"/>
      <c r="D130" s="36"/>
      <c r="E130" s="36"/>
      <c r="F130" s="36"/>
      <c r="G130" s="36"/>
      <c r="H130" s="36"/>
      <c r="I130" s="36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2" customHeight="1">
      <c r="A131" s="34"/>
      <c r="B131" s="35"/>
      <c r="C131" s="29" t="s">
        <v>20</v>
      </c>
      <c r="D131" s="36"/>
      <c r="E131" s="36"/>
      <c r="F131" s="27" t="str">
        <f>F12</f>
        <v>žst. Velim</v>
      </c>
      <c r="G131" s="36"/>
      <c r="H131" s="36"/>
      <c r="I131" s="29" t="s">
        <v>22</v>
      </c>
      <c r="J131" s="66" t="str">
        <f>IF(J12="","",J12)</f>
        <v>22. 2. 2021</v>
      </c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6.95" customHeight="1">
      <c r="A132" s="34"/>
      <c r="B132" s="35"/>
      <c r="C132" s="36"/>
      <c r="D132" s="36"/>
      <c r="E132" s="36"/>
      <c r="F132" s="36"/>
      <c r="G132" s="36"/>
      <c r="H132" s="36"/>
      <c r="I132" s="36"/>
      <c r="J132" s="36"/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15.2" customHeight="1">
      <c r="A133" s="34"/>
      <c r="B133" s="35"/>
      <c r="C133" s="29" t="s">
        <v>24</v>
      </c>
      <c r="D133" s="36"/>
      <c r="E133" s="36"/>
      <c r="F133" s="27" t="str">
        <f>E15</f>
        <v>Správa železnic, státní organizace</v>
      </c>
      <c r="G133" s="36"/>
      <c r="H133" s="36"/>
      <c r="I133" s="29" t="s">
        <v>32</v>
      </c>
      <c r="J133" s="32" t="str">
        <f>E21</f>
        <v xml:space="preserve"> </v>
      </c>
      <c r="K133" s="36"/>
      <c r="L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2" customFormat="1" ht="15.2" customHeight="1">
      <c r="A134" s="34"/>
      <c r="B134" s="35"/>
      <c r="C134" s="29" t="s">
        <v>30</v>
      </c>
      <c r="D134" s="36"/>
      <c r="E134" s="36"/>
      <c r="F134" s="27" t="str">
        <f>IF(E18="","",E18)</f>
        <v>Vyplň údaj</v>
      </c>
      <c r="G134" s="36"/>
      <c r="H134" s="36"/>
      <c r="I134" s="29" t="s">
        <v>35</v>
      </c>
      <c r="J134" s="32">
        <f>E24</f>
        <v>0</v>
      </c>
      <c r="K134" s="36"/>
      <c r="L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65" s="2" customFormat="1" ht="10.35" customHeight="1">
      <c r="A135" s="34"/>
      <c r="B135" s="35"/>
      <c r="C135" s="36"/>
      <c r="D135" s="36"/>
      <c r="E135" s="36"/>
      <c r="F135" s="36"/>
      <c r="G135" s="36"/>
      <c r="H135" s="36"/>
      <c r="I135" s="36"/>
      <c r="J135" s="36"/>
      <c r="K135" s="36"/>
      <c r="L135" s="51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65" s="11" customFormat="1" ht="29.25" customHeight="1">
      <c r="A136" s="159"/>
      <c r="B136" s="160"/>
      <c r="C136" s="161" t="s">
        <v>131</v>
      </c>
      <c r="D136" s="162" t="s">
        <v>62</v>
      </c>
      <c r="E136" s="162" t="s">
        <v>58</v>
      </c>
      <c r="F136" s="162" t="s">
        <v>59</v>
      </c>
      <c r="G136" s="162" t="s">
        <v>132</v>
      </c>
      <c r="H136" s="162" t="s">
        <v>133</v>
      </c>
      <c r="I136" s="162" t="s">
        <v>134</v>
      </c>
      <c r="J136" s="163" t="s">
        <v>115</v>
      </c>
      <c r="K136" s="164" t="s">
        <v>135</v>
      </c>
      <c r="L136" s="165"/>
      <c r="M136" s="75" t="s">
        <v>1</v>
      </c>
      <c r="N136" s="76" t="s">
        <v>41</v>
      </c>
      <c r="O136" s="76" t="s">
        <v>136</v>
      </c>
      <c r="P136" s="76" t="s">
        <v>137</v>
      </c>
      <c r="Q136" s="76" t="s">
        <v>138</v>
      </c>
      <c r="R136" s="76" t="s">
        <v>139</v>
      </c>
      <c r="S136" s="76" t="s">
        <v>140</v>
      </c>
      <c r="T136" s="77" t="s">
        <v>141</v>
      </c>
      <c r="U136" s="159"/>
      <c r="V136" s="159"/>
      <c r="W136" s="159"/>
      <c r="X136" s="159"/>
      <c r="Y136" s="159"/>
      <c r="Z136" s="159"/>
      <c r="AA136" s="159"/>
      <c r="AB136" s="159"/>
      <c r="AC136" s="159"/>
      <c r="AD136" s="159"/>
      <c r="AE136" s="159"/>
    </row>
    <row r="137" spans="1:65" s="2" customFormat="1" ht="22.9" customHeight="1">
      <c r="A137" s="34"/>
      <c r="B137" s="35"/>
      <c r="C137" s="82" t="s">
        <v>142</v>
      </c>
      <c r="D137" s="36"/>
      <c r="E137" s="36"/>
      <c r="F137" s="36"/>
      <c r="G137" s="36"/>
      <c r="H137" s="36"/>
      <c r="I137" s="36"/>
      <c r="J137" s="166">
        <f>BK137</f>
        <v>0</v>
      </c>
      <c r="K137" s="36"/>
      <c r="L137" s="39"/>
      <c r="M137" s="78"/>
      <c r="N137" s="167"/>
      <c r="O137" s="79"/>
      <c r="P137" s="168">
        <f>P138+P207</f>
        <v>0</v>
      </c>
      <c r="Q137" s="79"/>
      <c r="R137" s="168">
        <f>R138+R207</f>
        <v>24.292740900000005</v>
      </c>
      <c r="S137" s="79"/>
      <c r="T137" s="169">
        <f>T138+T207</f>
        <v>28.757098000000003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76</v>
      </c>
      <c r="AU137" s="17" t="s">
        <v>117</v>
      </c>
      <c r="BK137" s="170">
        <f>BK138+BK207</f>
        <v>0</v>
      </c>
    </row>
    <row r="138" spans="1:65" s="12" customFormat="1" ht="25.9" customHeight="1">
      <c r="B138" s="171"/>
      <c r="C138" s="172"/>
      <c r="D138" s="173" t="s">
        <v>76</v>
      </c>
      <c r="E138" s="174" t="s">
        <v>153</v>
      </c>
      <c r="F138" s="174" t="s">
        <v>154</v>
      </c>
      <c r="G138" s="172"/>
      <c r="H138" s="172"/>
      <c r="I138" s="175"/>
      <c r="J138" s="176">
        <f>BK138</f>
        <v>0</v>
      </c>
      <c r="K138" s="172"/>
      <c r="L138" s="177"/>
      <c r="M138" s="178"/>
      <c r="N138" s="179"/>
      <c r="O138" s="179"/>
      <c r="P138" s="180">
        <f>P139+P145+P173+P195+P205</f>
        <v>0</v>
      </c>
      <c r="Q138" s="179"/>
      <c r="R138" s="180">
        <f>R139+R145+R173+R195+R205</f>
        <v>22.182579300000004</v>
      </c>
      <c r="S138" s="179"/>
      <c r="T138" s="181">
        <f>T139+T145+T173+T195+T205</f>
        <v>28.441200000000002</v>
      </c>
      <c r="AR138" s="182" t="s">
        <v>85</v>
      </c>
      <c r="AT138" s="183" t="s">
        <v>76</v>
      </c>
      <c r="AU138" s="183" t="s">
        <v>77</v>
      </c>
      <c r="AY138" s="182" t="s">
        <v>146</v>
      </c>
      <c r="BK138" s="184">
        <f>BK139+BK145+BK173+BK195+BK205</f>
        <v>0</v>
      </c>
    </row>
    <row r="139" spans="1:65" s="12" customFormat="1" ht="22.9" customHeight="1">
      <c r="B139" s="171"/>
      <c r="C139" s="172"/>
      <c r="D139" s="173" t="s">
        <v>76</v>
      </c>
      <c r="E139" s="204" t="s">
        <v>155</v>
      </c>
      <c r="F139" s="204" t="s">
        <v>156</v>
      </c>
      <c r="G139" s="172"/>
      <c r="H139" s="172"/>
      <c r="I139" s="175"/>
      <c r="J139" s="205">
        <f>BK139</f>
        <v>0</v>
      </c>
      <c r="K139" s="172"/>
      <c r="L139" s="177"/>
      <c r="M139" s="178"/>
      <c r="N139" s="179"/>
      <c r="O139" s="179"/>
      <c r="P139" s="180">
        <f>SUM(P140:P144)</f>
        <v>0</v>
      </c>
      <c r="Q139" s="179"/>
      <c r="R139" s="180">
        <f>SUM(R140:R144)</f>
        <v>1.491968</v>
      </c>
      <c r="S139" s="179"/>
      <c r="T139" s="181">
        <f>SUM(T140:T144)</f>
        <v>0</v>
      </c>
      <c r="AR139" s="182" t="s">
        <v>85</v>
      </c>
      <c r="AT139" s="183" t="s">
        <v>76</v>
      </c>
      <c r="AU139" s="183" t="s">
        <v>85</v>
      </c>
      <c r="AY139" s="182" t="s">
        <v>146</v>
      </c>
      <c r="BK139" s="184">
        <f>SUM(BK140:BK144)</f>
        <v>0</v>
      </c>
    </row>
    <row r="140" spans="1:65" s="2" customFormat="1" ht="21.75" customHeight="1">
      <c r="A140" s="34"/>
      <c r="B140" s="35"/>
      <c r="C140" s="185" t="s">
        <v>85</v>
      </c>
      <c r="D140" s="185" t="s">
        <v>147</v>
      </c>
      <c r="E140" s="186" t="s">
        <v>1631</v>
      </c>
      <c r="F140" s="187" t="s">
        <v>1632</v>
      </c>
      <c r="G140" s="188" t="s">
        <v>181</v>
      </c>
      <c r="H140" s="189">
        <v>16</v>
      </c>
      <c r="I140" s="190"/>
      <c r="J140" s="191">
        <f>ROUND(I140*H140,2)</f>
        <v>0</v>
      </c>
      <c r="K140" s="192"/>
      <c r="L140" s="39"/>
      <c r="M140" s="193" t="s">
        <v>1</v>
      </c>
      <c r="N140" s="194" t="s">
        <v>42</v>
      </c>
      <c r="O140" s="71"/>
      <c r="P140" s="195">
        <f>O140*H140</f>
        <v>0</v>
      </c>
      <c r="Q140" s="195">
        <v>7.571E-2</v>
      </c>
      <c r="R140" s="195">
        <f>Q140*H140</f>
        <v>1.21136</v>
      </c>
      <c r="S140" s="195">
        <v>0</v>
      </c>
      <c r="T140" s="19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145</v>
      </c>
      <c r="AT140" s="197" t="s">
        <v>147</v>
      </c>
      <c r="AU140" s="197" t="s">
        <v>87</v>
      </c>
      <c r="AY140" s="17" t="s">
        <v>146</v>
      </c>
      <c r="BE140" s="198">
        <f>IF(N140="základní",J140,0)</f>
        <v>0</v>
      </c>
      <c r="BF140" s="198">
        <f>IF(N140="snížená",J140,0)</f>
        <v>0</v>
      </c>
      <c r="BG140" s="198">
        <f>IF(N140="zákl. přenesená",J140,0)</f>
        <v>0</v>
      </c>
      <c r="BH140" s="198">
        <f>IF(N140="sníž. přenesená",J140,0)</f>
        <v>0</v>
      </c>
      <c r="BI140" s="198">
        <f>IF(N140="nulová",J140,0)</f>
        <v>0</v>
      </c>
      <c r="BJ140" s="17" t="s">
        <v>85</v>
      </c>
      <c r="BK140" s="198">
        <f>ROUND(I140*H140,2)</f>
        <v>0</v>
      </c>
      <c r="BL140" s="17" t="s">
        <v>145</v>
      </c>
      <c r="BM140" s="197" t="s">
        <v>1633</v>
      </c>
    </row>
    <row r="141" spans="1:65" s="13" customFormat="1">
      <c r="B141" s="206"/>
      <c r="C141" s="207"/>
      <c r="D141" s="199" t="s">
        <v>176</v>
      </c>
      <c r="E141" s="208" t="s">
        <v>1</v>
      </c>
      <c r="F141" s="209" t="s">
        <v>1634</v>
      </c>
      <c r="G141" s="207"/>
      <c r="H141" s="210">
        <v>16</v>
      </c>
      <c r="I141" s="211"/>
      <c r="J141" s="207"/>
      <c r="K141" s="207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176</v>
      </c>
      <c r="AU141" s="216" t="s">
        <v>87</v>
      </c>
      <c r="AV141" s="13" t="s">
        <v>87</v>
      </c>
      <c r="AW141" s="13" t="s">
        <v>34</v>
      </c>
      <c r="AX141" s="13" t="s">
        <v>85</v>
      </c>
      <c r="AY141" s="216" t="s">
        <v>146</v>
      </c>
    </row>
    <row r="142" spans="1:65" s="2" customFormat="1" ht="21.75" customHeight="1">
      <c r="A142" s="34"/>
      <c r="B142" s="35"/>
      <c r="C142" s="185" t="s">
        <v>87</v>
      </c>
      <c r="D142" s="185" t="s">
        <v>147</v>
      </c>
      <c r="E142" s="186" t="s">
        <v>1635</v>
      </c>
      <c r="F142" s="187" t="s">
        <v>1636</v>
      </c>
      <c r="G142" s="188" t="s">
        <v>249</v>
      </c>
      <c r="H142" s="189">
        <v>8</v>
      </c>
      <c r="I142" s="190"/>
      <c r="J142" s="191">
        <f>ROUND(I142*H142,2)</f>
        <v>0</v>
      </c>
      <c r="K142" s="192"/>
      <c r="L142" s="39"/>
      <c r="M142" s="193" t="s">
        <v>1</v>
      </c>
      <c r="N142" s="194" t="s">
        <v>42</v>
      </c>
      <c r="O142" s="71"/>
      <c r="P142" s="195">
        <f>O142*H142</f>
        <v>0</v>
      </c>
      <c r="Q142" s="195">
        <v>1.3999999999999999E-4</v>
      </c>
      <c r="R142" s="195">
        <f>Q142*H142</f>
        <v>1.1199999999999999E-3</v>
      </c>
      <c r="S142" s="195">
        <v>0</v>
      </c>
      <c r="T142" s="19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145</v>
      </c>
      <c r="AT142" s="197" t="s">
        <v>147</v>
      </c>
      <c r="AU142" s="197" t="s">
        <v>87</v>
      </c>
      <c r="AY142" s="17" t="s">
        <v>146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7" t="s">
        <v>85</v>
      </c>
      <c r="BK142" s="198">
        <f>ROUND(I142*H142,2)</f>
        <v>0</v>
      </c>
      <c r="BL142" s="17" t="s">
        <v>145</v>
      </c>
      <c r="BM142" s="197" t="s">
        <v>1637</v>
      </c>
    </row>
    <row r="143" spans="1:65" s="2" customFormat="1" ht="16.5" customHeight="1">
      <c r="A143" s="34"/>
      <c r="B143" s="35"/>
      <c r="C143" s="185" t="s">
        <v>155</v>
      </c>
      <c r="D143" s="185" t="s">
        <v>147</v>
      </c>
      <c r="E143" s="186" t="s">
        <v>1638</v>
      </c>
      <c r="F143" s="187" t="s">
        <v>1639</v>
      </c>
      <c r="G143" s="188" t="s">
        <v>181</v>
      </c>
      <c r="H143" s="189">
        <v>6.4</v>
      </c>
      <c r="I143" s="190"/>
      <c r="J143" s="191">
        <f>ROUND(I143*H143,2)</f>
        <v>0</v>
      </c>
      <c r="K143" s="192"/>
      <c r="L143" s="39"/>
      <c r="M143" s="193" t="s">
        <v>1</v>
      </c>
      <c r="N143" s="194" t="s">
        <v>42</v>
      </c>
      <c r="O143" s="71"/>
      <c r="P143" s="195">
        <f>O143*H143</f>
        <v>0</v>
      </c>
      <c r="Q143" s="195">
        <v>4.367E-2</v>
      </c>
      <c r="R143" s="195">
        <f>Q143*H143</f>
        <v>0.27948800000000001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145</v>
      </c>
      <c r="AT143" s="197" t="s">
        <v>147</v>
      </c>
      <c r="AU143" s="197" t="s">
        <v>87</v>
      </c>
      <c r="AY143" s="17" t="s">
        <v>146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7" t="s">
        <v>85</v>
      </c>
      <c r="BK143" s="198">
        <f>ROUND(I143*H143,2)</f>
        <v>0</v>
      </c>
      <c r="BL143" s="17" t="s">
        <v>145</v>
      </c>
      <c r="BM143" s="197" t="s">
        <v>1640</v>
      </c>
    </row>
    <row r="144" spans="1:65" s="13" customFormat="1">
      <c r="B144" s="206"/>
      <c r="C144" s="207"/>
      <c r="D144" s="199" t="s">
        <v>176</v>
      </c>
      <c r="E144" s="208" t="s">
        <v>1</v>
      </c>
      <c r="F144" s="209" t="s">
        <v>1641</v>
      </c>
      <c r="G144" s="207"/>
      <c r="H144" s="210">
        <v>6.4</v>
      </c>
      <c r="I144" s="211"/>
      <c r="J144" s="207"/>
      <c r="K144" s="207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176</v>
      </c>
      <c r="AU144" s="216" t="s">
        <v>87</v>
      </c>
      <c r="AV144" s="13" t="s">
        <v>87</v>
      </c>
      <c r="AW144" s="13" t="s">
        <v>34</v>
      </c>
      <c r="AX144" s="13" t="s">
        <v>85</v>
      </c>
      <c r="AY144" s="216" t="s">
        <v>146</v>
      </c>
    </row>
    <row r="145" spans="1:65" s="12" customFormat="1" ht="22.9" customHeight="1">
      <c r="B145" s="171"/>
      <c r="C145" s="172"/>
      <c r="D145" s="173" t="s">
        <v>76</v>
      </c>
      <c r="E145" s="204" t="s">
        <v>178</v>
      </c>
      <c r="F145" s="204" t="s">
        <v>863</v>
      </c>
      <c r="G145" s="172"/>
      <c r="H145" s="172"/>
      <c r="I145" s="175"/>
      <c r="J145" s="205">
        <f>BK145</f>
        <v>0</v>
      </c>
      <c r="K145" s="172"/>
      <c r="L145" s="177"/>
      <c r="M145" s="178"/>
      <c r="N145" s="179"/>
      <c r="O145" s="179"/>
      <c r="P145" s="180">
        <f>SUM(P146:P172)</f>
        <v>0</v>
      </c>
      <c r="Q145" s="179"/>
      <c r="R145" s="180">
        <f>SUM(R146:R172)</f>
        <v>20.686611300000003</v>
      </c>
      <c r="S145" s="179"/>
      <c r="T145" s="181">
        <f>SUM(T146:T172)</f>
        <v>0</v>
      </c>
      <c r="AR145" s="182" t="s">
        <v>85</v>
      </c>
      <c r="AT145" s="183" t="s">
        <v>76</v>
      </c>
      <c r="AU145" s="183" t="s">
        <v>85</v>
      </c>
      <c r="AY145" s="182" t="s">
        <v>146</v>
      </c>
      <c r="BK145" s="184">
        <f>SUM(BK146:BK172)</f>
        <v>0</v>
      </c>
    </row>
    <row r="146" spans="1:65" s="2" customFormat="1" ht="21.75" customHeight="1">
      <c r="A146" s="34"/>
      <c r="B146" s="35"/>
      <c r="C146" s="185" t="s">
        <v>145</v>
      </c>
      <c r="D146" s="185" t="s">
        <v>147</v>
      </c>
      <c r="E146" s="186" t="s">
        <v>1642</v>
      </c>
      <c r="F146" s="187" t="s">
        <v>1643</v>
      </c>
      <c r="G146" s="188" t="s">
        <v>181</v>
      </c>
      <c r="H146" s="189">
        <v>35.200000000000003</v>
      </c>
      <c r="I146" s="190"/>
      <c r="J146" s="191">
        <f>ROUND(I146*H146,2)</f>
        <v>0</v>
      </c>
      <c r="K146" s="192"/>
      <c r="L146" s="39"/>
      <c r="M146" s="193" t="s">
        <v>1</v>
      </c>
      <c r="N146" s="194" t="s">
        <v>42</v>
      </c>
      <c r="O146" s="71"/>
      <c r="P146" s="195">
        <f>O146*H146</f>
        <v>0</v>
      </c>
      <c r="Q146" s="195">
        <v>2.0480000000000002E-2</v>
      </c>
      <c r="R146" s="195">
        <f>Q146*H146</f>
        <v>0.72089600000000009</v>
      </c>
      <c r="S146" s="195">
        <v>0</v>
      </c>
      <c r="T146" s="19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145</v>
      </c>
      <c r="AT146" s="197" t="s">
        <v>147</v>
      </c>
      <c r="AU146" s="197" t="s">
        <v>87</v>
      </c>
      <c r="AY146" s="17" t="s">
        <v>146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7" t="s">
        <v>85</v>
      </c>
      <c r="BK146" s="198">
        <f>ROUND(I146*H146,2)</f>
        <v>0</v>
      </c>
      <c r="BL146" s="17" t="s">
        <v>145</v>
      </c>
      <c r="BM146" s="197" t="s">
        <v>1644</v>
      </c>
    </row>
    <row r="147" spans="1:65" s="13" customFormat="1">
      <c r="B147" s="206"/>
      <c r="C147" s="207"/>
      <c r="D147" s="199" t="s">
        <v>176</v>
      </c>
      <c r="E147" s="208" t="s">
        <v>1</v>
      </c>
      <c r="F147" s="209" t="s">
        <v>1645</v>
      </c>
      <c r="G147" s="207"/>
      <c r="H147" s="210">
        <v>35.200000000000003</v>
      </c>
      <c r="I147" s="211"/>
      <c r="J147" s="207"/>
      <c r="K147" s="207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176</v>
      </c>
      <c r="AU147" s="216" t="s">
        <v>87</v>
      </c>
      <c r="AV147" s="13" t="s">
        <v>87</v>
      </c>
      <c r="AW147" s="13" t="s">
        <v>34</v>
      </c>
      <c r="AX147" s="13" t="s">
        <v>85</v>
      </c>
      <c r="AY147" s="216" t="s">
        <v>146</v>
      </c>
    </row>
    <row r="148" spans="1:65" s="2" customFormat="1" ht="21.75" customHeight="1">
      <c r="A148" s="34"/>
      <c r="B148" s="35"/>
      <c r="C148" s="185" t="s">
        <v>172</v>
      </c>
      <c r="D148" s="185" t="s">
        <v>147</v>
      </c>
      <c r="E148" s="186" t="s">
        <v>1646</v>
      </c>
      <c r="F148" s="187" t="s">
        <v>1647</v>
      </c>
      <c r="G148" s="188" t="s">
        <v>181</v>
      </c>
      <c r="H148" s="189">
        <v>28.8</v>
      </c>
      <c r="I148" s="190"/>
      <c r="J148" s="191">
        <f>ROUND(I148*H148,2)</f>
        <v>0</v>
      </c>
      <c r="K148" s="192"/>
      <c r="L148" s="39"/>
      <c r="M148" s="193" t="s">
        <v>1</v>
      </c>
      <c r="N148" s="194" t="s">
        <v>42</v>
      </c>
      <c r="O148" s="71"/>
      <c r="P148" s="195">
        <f>O148*H148</f>
        <v>0</v>
      </c>
      <c r="Q148" s="195">
        <v>2.6200000000000001E-2</v>
      </c>
      <c r="R148" s="195">
        <f>Q148*H148</f>
        <v>0.75456000000000001</v>
      </c>
      <c r="S148" s="195">
        <v>0</v>
      </c>
      <c r="T148" s="19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145</v>
      </c>
      <c r="AT148" s="197" t="s">
        <v>147</v>
      </c>
      <c r="AU148" s="197" t="s">
        <v>87</v>
      </c>
      <c r="AY148" s="17" t="s">
        <v>146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7" t="s">
        <v>85</v>
      </c>
      <c r="BK148" s="198">
        <f>ROUND(I148*H148,2)</f>
        <v>0</v>
      </c>
      <c r="BL148" s="17" t="s">
        <v>145</v>
      </c>
      <c r="BM148" s="197" t="s">
        <v>1648</v>
      </c>
    </row>
    <row r="149" spans="1:65" s="13" customFormat="1" ht="22.5">
      <c r="B149" s="206"/>
      <c r="C149" s="207"/>
      <c r="D149" s="199" t="s">
        <v>176</v>
      </c>
      <c r="E149" s="208" t="s">
        <v>1</v>
      </c>
      <c r="F149" s="209" t="s">
        <v>1649</v>
      </c>
      <c r="G149" s="207"/>
      <c r="H149" s="210">
        <v>28.8</v>
      </c>
      <c r="I149" s="211"/>
      <c r="J149" s="207"/>
      <c r="K149" s="207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176</v>
      </c>
      <c r="AU149" s="216" t="s">
        <v>87</v>
      </c>
      <c r="AV149" s="13" t="s">
        <v>87</v>
      </c>
      <c r="AW149" s="13" t="s">
        <v>34</v>
      </c>
      <c r="AX149" s="13" t="s">
        <v>85</v>
      </c>
      <c r="AY149" s="216" t="s">
        <v>146</v>
      </c>
    </row>
    <row r="150" spans="1:65" s="2" customFormat="1" ht="21.75" customHeight="1">
      <c r="A150" s="34"/>
      <c r="B150" s="35"/>
      <c r="C150" s="185" t="s">
        <v>178</v>
      </c>
      <c r="D150" s="185" t="s">
        <v>147</v>
      </c>
      <c r="E150" s="186" t="s">
        <v>1650</v>
      </c>
      <c r="F150" s="187" t="s">
        <v>1651</v>
      </c>
      <c r="G150" s="188" t="s">
        <v>181</v>
      </c>
      <c r="H150" s="189">
        <v>64</v>
      </c>
      <c r="I150" s="190"/>
      <c r="J150" s="191">
        <f>ROUND(I150*H150,2)</f>
        <v>0</v>
      </c>
      <c r="K150" s="192"/>
      <c r="L150" s="39"/>
      <c r="M150" s="193" t="s">
        <v>1</v>
      </c>
      <c r="N150" s="194" t="s">
        <v>42</v>
      </c>
      <c r="O150" s="71"/>
      <c r="P150" s="195">
        <f>O150*H150</f>
        <v>0</v>
      </c>
      <c r="Q150" s="195">
        <v>1.54E-2</v>
      </c>
      <c r="R150" s="195">
        <f>Q150*H150</f>
        <v>0.98560000000000003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145</v>
      </c>
      <c r="AT150" s="197" t="s">
        <v>147</v>
      </c>
      <c r="AU150" s="197" t="s">
        <v>87</v>
      </c>
      <c r="AY150" s="17" t="s">
        <v>146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7" t="s">
        <v>85</v>
      </c>
      <c r="BK150" s="198">
        <f>ROUND(I150*H150,2)</f>
        <v>0</v>
      </c>
      <c r="BL150" s="17" t="s">
        <v>145</v>
      </c>
      <c r="BM150" s="197" t="s">
        <v>1652</v>
      </c>
    </row>
    <row r="151" spans="1:65" s="13" customFormat="1">
      <c r="B151" s="206"/>
      <c r="C151" s="207"/>
      <c r="D151" s="199" t="s">
        <v>176</v>
      </c>
      <c r="E151" s="208" t="s">
        <v>1</v>
      </c>
      <c r="F151" s="209" t="s">
        <v>1653</v>
      </c>
      <c r="G151" s="207"/>
      <c r="H151" s="210">
        <v>64</v>
      </c>
      <c r="I151" s="211"/>
      <c r="J151" s="207"/>
      <c r="K151" s="207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176</v>
      </c>
      <c r="AU151" s="216" t="s">
        <v>87</v>
      </c>
      <c r="AV151" s="13" t="s">
        <v>87</v>
      </c>
      <c r="AW151" s="13" t="s">
        <v>34</v>
      </c>
      <c r="AX151" s="13" t="s">
        <v>85</v>
      </c>
      <c r="AY151" s="216" t="s">
        <v>146</v>
      </c>
    </row>
    <row r="152" spans="1:65" s="2" customFormat="1" ht="21.75" customHeight="1">
      <c r="A152" s="34"/>
      <c r="B152" s="35"/>
      <c r="C152" s="185" t="s">
        <v>184</v>
      </c>
      <c r="D152" s="185" t="s">
        <v>147</v>
      </c>
      <c r="E152" s="186" t="s">
        <v>1654</v>
      </c>
      <c r="F152" s="187" t="s">
        <v>1655</v>
      </c>
      <c r="G152" s="188" t="s">
        <v>181</v>
      </c>
      <c r="H152" s="189">
        <v>32</v>
      </c>
      <c r="I152" s="190"/>
      <c r="J152" s="191">
        <f>ROUND(I152*H152,2)</f>
        <v>0</v>
      </c>
      <c r="K152" s="192"/>
      <c r="L152" s="39"/>
      <c r="M152" s="193" t="s">
        <v>1</v>
      </c>
      <c r="N152" s="194" t="s">
        <v>42</v>
      </c>
      <c r="O152" s="71"/>
      <c r="P152" s="195">
        <f>O152*H152</f>
        <v>0</v>
      </c>
      <c r="Q152" s="195">
        <v>2.0000000000000001E-4</v>
      </c>
      <c r="R152" s="195">
        <f>Q152*H152</f>
        <v>6.4000000000000003E-3</v>
      </c>
      <c r="S152" s="195">
        <v>0</v>
      </c>
      <c r="T152" s="19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145</v>
      </c>
      <c r="AT152" s="197" t="s">
        <v>147</v>
      </c>
      <c r="AU152" s="197" t="s">
        <v>87</v>
      </c>
      <c r="AY152" s="17" t="s">
        <v>146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17" t="s">
        <v>85</v>
      </c>
      <c r="BK152" s="198">
        <f>ROUND(I152*H152,2)</f>
        <v>0</v>
      </c>
      <c r="BL152" s="17" t="s">
        <v>145</v>
      </c>
      <c r="BM152" s="197" t="s">
        <v>1656</v>
      </c>
    </row>
    <row r="153" spans="1:65" s="13" customFormat="1">
      <c r="B153" s="206"/>
      <c r="C153" s="207"/>
      <c r="D153" s="199" t="s">
        <v>176</v>
      </c>
      <c r="E153" s="208" t="s">
        <v>1</v>
      </c>
      <c r="F153" s="209" t="s">
        <v>1657</v>
      </c>
      <c r="G153" s="207"/>
      <c r="H153" s="210">
        <v>32</v>
      </c>
      <c r="I153" s="211"/>
      <c r="J153" s="207"/>
      <c r="K153" s="207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176</v>
      </c>
      <c r="AU153" s="216" t="s">
        <v>87</v>
      </c>
      <c r="AV153" s="13" t="s">
        <v>87</v>
      </c>
      <c r="AW153" s="13" t="s">
        <v>34</v>
      </c>
      <c r="AX153" s="13" t="s">
        <v>85</v>
      </c>
      <c r="AY153" s="216" t="s">
        <v>146</v>
      </c>
    </row>
    <row r="154" spans="1:65" s="2" customFormat="1" ht="21.75" customHeight="1">
      <c r="A154" s="34"/>
      <c r="B154" s="35"/>
      <c r="C154" s="185" t="s">
        <v>192</v>
      </c>
      <c r="D154" s="185" t="s">
        <v>147</v>
      </c>
      <c r="E154" s="186" t="s">
        <v>1658</v>
      </c>
      <c r="F154" s="187" t="s">
        <v>1659</v>
      </c>
      <c r="G154" s="188" t="s">
        <v>181</v>
      </c>
      <c r="H154" s="189">
        <v>96</v>
      </c>
      <c r="I154" s="190"/>
      <c r="J154" s="191">
        <f>ROUND(I154*H154,2)</f>
        <v>0</v>
      </c>
      <c r="K154" s="192"/>
      <c r="L154" s="39"/>
      <c r="M154" s="193" t="s">
        <v>1</v>
      </c>
      <c r="N154" s="194" t="s">
        <v>42</v>
      </c>
      <c r="O154" s="71"/>
      <c r="P154" s="195">
        <f>O154*H154</f>
        <v>0</v>
      </c>
      <c r="Q154" s="195">
        <v>4.6999999999999999E-4</v>
      </c>
      <c r="R154" s="195">
        <f>Q154*H154</f>
        <v>4.512E-2</v>
      </c>
      <c r="S154" s="195">
        <v>0</v>
      </c>
      <c r="T154" s="19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145</v>
      </c>
      <c r="AT154" s="197" t="s">
        <v>147</v>
      </c>
      <c r="AU154" s="197" t="s">
        <v>87</v>
      </c>
      <c r="AY154" s="17" t="s">
        <v>146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7" t="s">
        <v>85</v>
      </c>
      <c r="BK154" s="198">
        <f>ROUND(I154*H154,2)</f>
        <v>0</v>
      </c>
      <c r="BL154" s="17" t="s">
        <v>145</v>
      </c>
      <c r="BM154" s="197" t="s">
        <v>1660</v>
      </c>
    </row>
    <row r="155" spans="1:65" s="13" customFormat="1">
      <c r="B155" s="206"/>
      <c r="C155" s="207"/>
      <c r="D155" s="199" t="s">
        <v>176</v>
      </c>
      <c r="E155" s="208" t="s">
        <v>1</v>
      </c>
      <c r="F155" s="209" t="s">
        <v>1661</v>
      </c>
      <c r="G155" s="207"/>
      <c r="H155" s="210">
        <v>96</v>
      </c>
      <c r="I155" s="211"/>
      <c r="J155" s="207"/>
      <c r="K155" s="207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176</v>
      </c>
      <c r="AU155" s="216" t="s">
        <v>87</v>
      </c>
      <c r="AV155" s="13" t="s">
        <v>87</v>
      </c>
      <c r="AW155" s="13" t="s">
        <v>34</v>
      </c>
      <c r="AX155" s="13" t="s">
        <v>85</v>
      </c>
      <c r="AY155" s="216" t="s">
        <v>146</v>
      </c>
    </row>
    <row r="156" spans="1:65" s="2" customFormat="1" ht="21.75" customHeight="1">
      <c r="A156" s="34"/>
      <c r="B156" s="35"/>
      <c r="C156" s="185" t="s">
        <v>161</v>
      </c>
      <c r="D156" s="185" t="s">
        <v>147</v>
      </c>
      <c r="E156" s="186" t="s">
        <v>1662</v>
      </c>
      <c r="F156" s="187" t="s">
        <v>1663</v>
      </c>
      <c r="G156" s="188" t="s">
        <v>181</v>
      </c>
      <c r="H156" s="189">
        <v>96</v>
      </c>
      <c r="I156" s="190"/>
      <c r="J156" s="191">
        <f>ROUND(I156*H156,2)</f>
        <v>0</v>
      </c>
      <c r="K156" s="192"/>
      <c r="L156" s="39"/>
      <c r="M156" s="193" t="s">
        <v>1</v>
      </c>
      <c r="N156" s="194" t="s">
        <v>42</v>
      </c>
      <c r="O156" s="71"/>
      <c r="P156" s="195">
        <f>O156*H156</f>
        <v>0</v>
      </c>
      <c r="Q156" s="195">
        <v>4.8900000000000002E-3</v>
      </c>
      <c r="R156" s="195">
        <f>Q156*H156</f>
        <v>0.46944000000000002</v>
      </c>
      <c r="S156" s="195">
        <v>0</v>
      </c>
      <c r="T156" s="19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145</v>
      </c>
      <c r="AT156" s="197" t="s">
        <v>147</v>
      </c>
      <c r="AU156" s="197" t="s">
        <v>87</v>
      </c>
      <c r="AY156" s="17" t="s">
        <v>146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7" t="s">
        <v>85</v>
      </c>
      <c r="BK156" s="198">
        <f>ROUND(I156*H156,2)</f>
        <v>0</v>
      </c>
      <c r="BL156" s="17" t="s">
        <v>145</v>
      </c>
      <c r="BM156" s="197" t="s">
        <v>1664</v>
      </c>
    </row>
    <row r="157" spans="1:65" s="2" customFormat="1" ht="21.75" customHeight="1">
      <c r="A157" s="34"/>
      <c r="B157" s="35"/>
      <c r="C157" s="185" t="s">
        <v>200</v>
      </c>
      <c r="D157" s="185" t="s">
        <v>147</v>
      </c>
      <c r="E157" s="186" t="s">
        <v>1665</v>
      </c>
      <c r="F157" s="187" t="s">
        <v>1666</v>
      </c>
      <c r="G157" s="188" t="s">
        <v>181</v>
      </c>
      <c r="H157" s="189">
        <v>43.2</v>
      </c>
      <c r="I157" s="190"/>
      <c r="J157" s="191">
        <f>ROUND(I157*H157,2)</f>
        <v>0</v>
      </c>
      <c r="K157" s="192"/>
      <c r="L157" s="39"/>
      <c r="M157" s="193" t="s">
        <v>1</v>
      </c>
      <c r="N157" s="194" t="s">
        <v>42</v>
      </c>
      <c r="O157" s="71"/>
      <c r="P157" s="195">
        <f>O157*H157</f>
        <v>0</v>
      </c>
      <c r="Q157" s="195">
        <v>3.0000000000000001E-3</v>
      </c>
      <c r="R157" s="195">
        <f>Q157*H157</f>
        <v>0.12960000000000002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145</v>
      </c>
      <c r="AT157" s="197" t="s">
        <v>147</v>
      </c>
      <c r="AU157" s="197" t="s">
        <v>87</v>
      </c>
      <c r="AY157" s="17" t="s">
        <v>146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17" t="s">
        <v>85</v>
      </c>
      <c r="BK157" s="198">
        <f>ROUND(I157*H157,2)</f>
        <v>0</v>
      </c>
      <c r="BL157" s="17" t="s">
        <v>145</v>
      </c>
      <c r="BM157" s="197" t="s">
        <v>1667</v>
      </c>
    </row>
    <row r="158" spans="1:65" s="13" customFormat="1">
      <c r="B158" s="206"/>
      <c r="C158" s="207"/>
      <c r="D158" s="199" t="s">
        <v>176</v>
      </c>
      <c r="E158" s="208" t="s">
        <v>1</v>
      </c>
      <c r="F158" s="209" t="s">
        <v>1215</v>
      </c>
      <c r="G158" s="207"/>
      <c r="H158" s="210">
        <v>96</v>
      </c>
      <c r="I158" s="211"/>
      <c r="J158" s="207"/>
      <c r="K158" s="207"/>
      <c r="L158" s="212"/>
      <c r="M158" s="213"/>
      <c r="N158" s="214"/>
      <c r="O158" s="214"/>
      <c r="P158" s="214"/>
      <c r="Q158" s="214"/>
      <c r="R158" s="214"/>
      <c r="S158" s="214"/>
      <c r="T158" s="215"/>
      <c r="AT158" s="216" t="s">
        <v>176</v>
      </c>
      <c r="AU158" s="216" t="s">
        <v>87</v>
      </c>
      <c r="AV158" s="13" t="s">
        <v>87</v>
      </c>
      <c r="AW158" s="13" t="s">
        <v>34</v>
      </c>
      <c r="AX158" s="13" t="s">
        <v>77</v>
      </c>
      <c r="AY158" s="216" t="s">
        <v>146</v>
      </c>
    </row>
    <row r="159" spans="1:65" s="13" customFormat="1">
      <c r="B159" s="206"/>
      <c r="C159" s="207"/>
      <c r="D159" s="199" t="s">
        <v>176</v>
      </c>
      <c r="E159" s="208" t="s">
        <v>1</v>
      </c>
      <c r="F159" s="209" t="s">
        <v>1668</v>
      </c>
      <c r="G159" s="207"/>
      <c r="H159" s="210">
        <v>-52.8</v>
      </c>
      <c r="I159" s="211"/>
      <c r="J159" s="207"/>
      <c r="K159" s="207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176</v>
      </c>
      <c r="AU159" s="216" t="s">
        <v>87</v>
      </c>
      <c r="AV159" s="13" t="s">
        <v>87</v>
      </c>
      <c r="AW159" s="13" t="s">
        <v>34</v>
      </c>
      <c r="AX159" s="13" t="s">
        <v>77</v>
      </c>
      <c r="AY159" s="216" t="s">
        <v>146</v>
      </c>
    </row>
    <row r="160" spans="1:65" s="14" customFormat="1">
      <c r="B160" s="228"/>
      <c r="C160" s="229"/>
      <c r="D160" s="199" t="s">
        <v>176</v>
      </c>
      <c r="E160" s="230" t="s">
        <v>1</v>
      </c>
      <c r="F160" s="231" t="s">
        <v>254</v>
      </c>
      <c r="G160" s="229"/>
      <c r="H160" s="232">
        <v>43.2</v>
      </c>
      <c r="I160" s="233"/>
      <c r="J160" s="229"/>
      <c r="K160" s="229"/>
      <c r="L160" s="234"/>
      <c r="M160" s="235"/>
      <c r="N160" s="236"/>
      <c r="O160" s="236"/>
      <c r="P160" s="236"/>
      <c r="Q160" s="236"/>
      <c r="R160" s="236"/>
      <c r="S160" s="236"/>
      <c r="T160" s="237"/>
      <c r="AT160" s="238" t="s">
        <v>176</v>
      </c>
      <c r="AU160" s="238" t="s">
        <v>87</v>
      </c>
      <c r="AV160" s="14" t="s">
        <v>145</v>
      </c>
      <c r="AW160" s="14" t="s">
        <v>34</v>
      </c>
      <c r="AX160" s="14" t="s">
        <v>85</v>
      </c>
      <c r="AY160" s="238" t="s">
        <v>146</v>
      </c>
    </row>
    <row r="161" spans="1:65" s="2" customFormat="1" ht="21.75" customHeight="1">
      <c r="A161" s="34"/>
      <c r="B161" s="35"/>
      <c r="C161" s="185" t="s">
        <v>205</v>
      </c>
      <c r="D161" s="185" t="s">
        <v>147</v>
      </c>
      <c r="E161" s="186" t="s">
        <v>1669</v>
      </c>
      <c r="F161" s="187" t="s">
        <v>1670</v>
      </c>
      <c r="G161" s="188" t="s">
        <v>169</v>
      </c>
      <c r="H161" s="189">
        <v>1.28</v>
      </c>
      <c r="I161" s="190"/>
      <c r="J161" s="191">
        <f>ROUND(I161*H161,2)</f>
        <v>0</v>
      </c>
      <c r="K161" s="192"/>
      <c r="L161" s="39"/>
      <c r="M161" s="193" t="s">
        <v>1</v>
      </c>
      <c r="N161" s="194" t="s">
        <v>42</v>
      </c>
      <c r="O161" s="71"/>
      <c r="P161" s="195">
        <f>O161*H161</f>
        <v>0</v>
      </c>
      <c r="Q161" s="195">
        <v>2.45329</v>
      </c>
      <c r="R161" s="195">
        <f>Q161*H161</f>
        <v>3.1402112</v>
      </c>
      <c r="S161" s="195">
        <v>0</v>
      </c>
      <c r="T161" s="19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145</v>
      </c>
      <c r="AT161" s="197" t="s">
        <v>147</v>
      </c>
      <c r="AU161" s="197" t="s">
        <v>87</v>
      </c>
      <c r="AY161" s="17" t="s">
        <v>146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17" t="s">
        <v>85</v>
      </c>
      <c r="BK161" s="198">
        <f>ROUND(I161*H161,2)</f>
        <v>0</v>
      </c>
      <c r="BL161" s="17" t="s">
        <v>145</v>
      </c>
      <c r="BM161" s="197" t="s">
        <v>1671</v>
      </c>
    </row>
    <row r="162" spans="1:65" s="13" customFormat="1">
      <c r="B162" s="206"/>
      <c r="C162" s="207"/>
      <c r="D162" s="199" t="s">
        <v>176</v>
      </c>
      <c r="E162" s="208" t="s">
        <v>1</v>
      </c>
      <c r="F162" s="209" t="s">
        <v>1672</v>
      </c>
      <c r="G162" s="207"/>
      <c r="H162" s="210">
        <v>1.28</v>
      </c>
      <c r="I162" s="211"/>
      <c r="J162" s="207"/>
      <c r="K162" s="207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176</v>
      </c>
      <c r="AU162" s="216" t="s">
        <v>87</v>
      </c>
      <c r="AV162" s="13" t="s">
        <v>87</v>
      </c>
      <c r="AW162" s="13" t="s">
        <v>34</v>
      </c>
      <c r="AX162" s="13" t="s">
        <v>85</v>
      </c>
      <c r="AY162" s="216" t="s">
        <v>146</v>
      </c>
    </row>
    <row r="163" spans="1:65" s="2" customFormat="1" ht="21.75" customHeight="1">
      <c r="A163" s="34"/>
      <c r="B163" s="35"/>
      <c r="C163" s="185" t="s">
        <v>210</v>
      </c>
      <c r="D163" s="185" t="s">
        <v>147</v>
      </c>
      <c r="E163" s="186" t="s">
        <v>1673</v>
      </c>
      <c r="F163" s="187" t="s">
        <v>1674</v>
      </c>
      <c r="G163" s="188" t="s">
        <v>169</v>
      </c>
      <c r="H163" s="189">
        <v>1.6</v>
      </c>
      <c r="I163" s="190"/>
      <c r="J163" s="191">
        <f>ROUND(I163*H163,2)</f>
        <v>0</v>
      </c>
      <c r="K163" s="192"/>
      <c r="L163" s="39"/>
      <c r="M163" s="193" t="s">
        <v>1</v>
      </c>
      <c r="N163" s="194" t="s">
        <v>42</v>
      </c>
      <c r="O163" s="71"/>
      <c r="P163" s="195">
        <f>O163*H163</f>
        <v>0</v>
      </c>
      <c r="Q163" s="195">
        <v>2.45329</v>
      </c>
      <c r="R163" s="195">
        <f>Q163*H163</f>
        <v>3.9252640000000003</v>
      </c>
      <c r="S163" s="195">
        <v>0</v>
      </c>
      <c r="T163" s="19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7" t="s">
        <v>145</v>
      </c>
      <c r="AT163" s="197" t="s">
        <v>147</v>
      </c>
      <c r="AU163" s="197" t="s">
        <v>87</v>
      </c>
      <c r="AY163" s="17" t="s">
        <v>146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17" t="s">
        <v>85</v>
      </c>
      <c r="BK163" s="198">
        <f>ROUND(I163*H163,2)</f>
        <v>0</v>
      </c>
      <c r="BL163" s="17" t="s">
        <v>145</v>
      </c>
      <c r="BM163" s="197" t="s">
        <v>1675</v>
      </c>
    </row>
    <row r="164" spans="1:65" s="13" customFormat="1">
      <c r="B164" s="206"/>
      <c r="C164" s="207"/>
      <c r="D164" s="199" t="s">
        <v>176</v>
      </c>
      <c r="E164" s="208" t="s">
        <v>1</v>
      </c>
      <c r="F164" s="209" t="s">
        <v>1676</v>
      </c>
      <c r="G164" s="207"/>
      <c r="H164" s="210">
        <v>1.6</v>
      </c>
      <c r="I164" s="211"/>
      <c r="J164" s="207"/>
      <c r="K164" s="207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176</v>
      </c>
      <c r="AU164" s="216" t="s">
        <v>87</v>
      </c>
      <c r="AV164" s="13" t="s">
        <v>87</v>
      </c>
      <c r="AW164" s="13" t="s">
        <v>34</v>
      </c>
      <c r="AX164" s="13" t="s">
        <v>85</v>
      </c>
      <c r="AY164" s="216" t="s">
        <v>146</v>
      </c>
    </row>
    <row r="165" spans="1:65" s="2" customFormat="1" ht="21.75" customHeight="1">
      <c r="A165" s="34"/>
      <c r="B165" s="35"/>
      <c r="C165" s="185" t="s">
        <v>214</v>
      </c>
      <c r="D165" s="185" t="s">
        <v>147</v>
      </c>
      <c r="E165" s="186" t="s">
        <v>1677</v>
      </c>
      <c r="F165" s="187" t="s">
        <v>1678</v>
      </c>
      <c r="G165" s="188" t="s">
        <v>169</v>
      </c>
      <c r="H165" s="189">
        <v>1.6</v>
      </c>
      <c r="I165" s="190"/>
      <c r="J165" s="191">
        <f>ROUND(I165*H165,2)</f>
        <v>0</v>
      </c>
      <c r="K165" s="192"/>
      <c r="L165" s="39"/>
      <c r="M165" s="193" t="s">
        <v>1</v>
      </c>
      <c r="N165" s="194" t="s">
        <v>42</v>
      </c>
      <c r="O165" s="71"/>
      <c r="P165" s="195">
        <f>O165*H165</f>
        <v>0</v>
      </c>
      <c r="Q165" s="195">
        <v>0</v>
      </c>
      <c r="R165" s="195">
        <f>Q165*H165</f>
        <v>0</v>
      </c>
      <c r="S165" s="195">
        <v>0</v>
      </c>
      <c r="T165" s="19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145</v>
      </c>
      <c r="AT165" s="197" t="s">
        <v>147</v>
      </c>
      <c r="AU165" s="197" t="s">
        <v>87</v>
      </c>
      <c r="AY165" s="17" t="s">
        <v>146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7" t="s">
        <v>85</v>
      </c>
      <c r="BK165" s="198">
        <f>ROUND(I165*H165,2)</f>
        <v>0</v>
      </c>
      <c r="BL165" s="17" t="s">
        <v>145</v>
      </c>
      <c r="BM165" s="197" t="s">
        <v>1679</v>
      </c>
    </row>
    <row r="166" spans="1:65" s="2" customFormat="1" ht="16.5" customHeight="1">
      <c r="A166" s="34"/>
      <c r="B166" s="35"/>
      <c r="C166" s="185" t="s">
        <v>218</v>
      </c>
      <c r="D166" s="185" t="s">
        <v>147</v>
      </c>
      <c r="E166" s="186" t="s">
        <v>1680</v>
      </c>
      <c r="F166" s="187" t="s">
        <v>1681</v>
      </c>
      <c r="G166" s="188" t="s">
        <v>195</v>
      </c>
      <c r="H166" s="189">
        <v>0.13</v>
      </c>
      <c r="I166" s="190"/>
      <c r="J166" s="191">
        <f>ROUND(I166*H166,2)</f>
        <v>0</v>
      </c>
      <c r="K166" s="192"/>
      <c r="L166" s="39"/>
      <c r="M166" s="193" t="s">
        <v>1</v>
      </c>
      <c r="N166" s="194" t="s">
        <v>42</v>
      </c>
      <c r="O166" s="71"/>
      <c r="P166" s="195">
        <f>O166*H166</f>
        <v>0</v>
      </c>
      <c r="Q166" s="195">
        <v>1.06277</v>
      </c>
      <c r="R166" s="195">
        <f>Q166*H166</f>
        <v>0.13816010000000001</v>
      </c>
      <c r="S166" s="195">
        <v>0</v>
      </c>
      <c r="T166" s="196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7" t="s">
        <v>145</v>
      </c>
      <c r="AT166" s="197" t="s">
        <v>147</v>
      </c>
      <c r="AU166" s="197" t="s">
        <v>87</v>
      </c>
      <c r="AY166" s="17" t="s">
        <v>146</v>
      </c>
      <c r="BE166" s="198">
        <f>IF(N166="základní",J166,0)</f>
        <v>0</v>
      </c>
      <c r="BF166" s="198">
        <f>IF(N166="snížená",J166,0)</f>
        <v>0</v>
      </c>
      <c r="BG166" s="198">
        <f>IF(N166="zákl. přenesená",J166,0)</f>
        <v>0</v>
      </c>
      <c r="BH166" s="198">
        <f>IF(N166="sníž. přenesená",J166,0)</f>
        <v>0</v>
      </c>
      <c r="BI166" s="198">
        <f>IF(N166="nulová",J166,0)</f>
        <v>0</v>
      </c>
      <c r="BJ166" s="17" t="s">
        <v>85</v>
      </c>
      <c r="BK166" s="198">
        <f>ROUND(I166*H166,2)</f>
        <v>0</v>
      </c>
      <c r="BL166" s="17" t="s">
        <v>145</v>
      </c>
      <c r="BM166" s="197" t="s">
        <v>1682</v>
      </c>
    </row>
    <row r="167" spans="1:65" s="2" customFormat="1" ht="19.5">
      <c r="A167" s="34"/>
      <c r="B167" s="35"/>
      <c r="C167" s="36"/>
      <c r="D167" s="199" t="s">
        <v>151</v>
      </c>
      <c r="E167" s="36"/>
      <c r="F167" s="200" t="s">
        <v>1683</v>
      </c>
      <c r="G167" s="36"/>
      <c r="H167" s="36"/>
      <c r="I167" s="201"/>
      <c r="J167" s="36"/>
      <c r="K167" s="36"/>
      <c r="L167" s="39"/>
      <c r="M167" s="202"/>
      <c r="N167" s="203"/>
      <c r="O167" s="71"/>
      <c r="P167" s="71"/>
      <c r="Q167" s="71"/>
      <c r="R167" s="71"/>
      <c r="S167" s="71"/>
      <c r="T167" s="72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151</v>
      </c>
      <c r="AU167" s="17" t="s">
        <v>87</v>
      </c>
    </row>
    <row r="168" spans="1:65" s="2" customFormat="1" ht="21.75" customHeight="1">
      <c r="A168" s="34"/>
      <c r="B168" s="35"/>
      <c r="C168" s="185" t="s">
        <v>8</v>
      </c>
      <c r="D168" s="185" t="s">
        <v>147</v>
      </c>
      <c r="E168" s="186" t="s">
        <v>1684</v>
      </c>
      <c r="F168" s="187" t="s">
        <v>1685</v>
      </c>
      <c r="G168" s="188" t="s">
        <v>249</v>
      </c>
      <c r="H168" s="189">
        <v>24</v>
      </c>
      <c r="I168" s="190"/>
      <c r="J168" s="191">
        <f>ROUND(I168*H168,2)</f>
        <v>0</v>
      </c>
      <c r="K168" s="192"/>
      <c r="L168" s="39"/>
      <c r="M168" s="193" t="s">
        <v>1</v>
      </c>
      <c r="N168" s="194" t="s">
        <v>42</v>
      </c>
      <c r="O168" s="71"/>
      <c r="P168" s="195">
        <f>O168*H168</f>
        <v>0</v>
      </c>
      <c r="Q168" s="195">
        <v>6.0000000000000002E-5</v>
      </c>
      <c r="R168" s="195">
        <f>Q168*H168</f>
        <v>1.4400000000000001E-3</v>
      </c>
      <c r="S168" s="195">
        <v>0</v>
      </c>
      <c r="T168" s="196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7" t="s">
        <v>145</v>
      </c>
      <c r="AT168" s="197" t="s">
        <v>147</v>
      </c>
      <c r="AU168" s="197" t="s">
        <v>87</v>
      </c>
      <c r="AY168" s="17" t="s">
        <v>146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7" t="s">
        <v>85</v>
      </c>
      <c r="BK168" s="198">
        <f>ROUND(I168*H168,2)</f>
        <v>0</v>
      </c>
      <c r="BL168" s="17" t="s">
        <v>145</v>
      </c>
      <c r="BM168" s="197" t="s">
        <v>1686</v>
      </c>
    </row>
    <row r="169" spans="1:65" s="13" customFormat="1">
      <c r="B169" s="206"/>
      <c r="C169" s="207"/>
      <c r="D169" s="199" t="s">
        <v>176</v>
      </c>
      <c r="E169" s="208" t="s">
        <v>1</v>
      </c>
      <c r="F169" s="209" t="s">
        <v>1687</v>
      </c>
      <c r="G169" s="207"/>
      <c r="H169" s="210">
        <v>24</v>
      </c>
      <c r="I169" s="211"/>
      <c r="J169" s="207"/>
      <c r="K169" s="207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176</v>
      </c>
      <c r="AU169" s="216" t="s">
        <v>87</v>
      </c>
      <c r="AV169" s="13" t="s">
        <v>87</v>
      </c>
      <c r="AW169" s="13" t="s">
        <v>34</v>
      </c>
      <c r="AX169" s="13" t="s">
        <v>85</v>
      </c>
      <c r="AY169" s="216" t="s">
        <v>146</v>
      </c>
    </row>
    <row r="170" spans="1:65" s="2" customFormat="1" ht="21.75" customHeight="1">
      <c r="A170" s="34"/>
      <c r="B170" s="35"/>
      <c r="C170" s="185" t="s">
        <v>188</v>
      </c>
      <c r="D170" s="185" t="s">
        <v>147</v>
      </c>
      <c r="E170" s="186" t="s">
        <v>1688</v>
      </c>
      <c r="F170" s="187" t="s">
        <v>1689</v>
      </c>
      <c r="G170" s="188" t="s">
        <v>249</v>
      </c>
      <c r="H170" s="189">
        <v>24</v>
      </c>
      <c r="I170" s="190"/>
      <c r="J170" s="191">
        <f>ROUND(I170*H170,2)</f>
        <v>0</v>
      </c>
      <c r="K170" s="192"/>
      <c r="L170" s="39"/>
      <c r="M170" s="193" t="s">
        <v>1</v>
      </c>
      <c r="N170" s="194" t="s">
        <v>42</v>
      </c>
      <c r="O170" s="71"/>
      <c r="P170" s="195">
        <f>O170*H170</f>
        <v>0</v>
      </c>
      <c r="Q170" s="195">
        <v>8.0000000000000007E-5</v>
      </c>
      <c r="R170" s="195">
        <f>Q170*H170</f>
        <v>1.9200000000000003E-3</v>
      </c>
      <c r="S170" s="195">
        <v>0</v>
      </c>
      <c r="T170" s="196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7" t="s">
        <v>145</v>
      </c>
      <c r="AT170" s="197" t="s">
        <v>147</v>
      </c>
      <c r="AU170" s="197" t="s">
        <v>87</v>
      </c>
      <c r="AY170" s="17" t="s">
        <v>146</v>
      </c>
      <c r="BE170" s="198">
        <f>IF(N170="základní",J170,0)</f>
        <v>0</v>
      </c>
      <c r="BF170" s="198">
        <f>IF(N170="snížená",J170,0)</f>
        <v>0</v>
      </c>
      <c r="BG170" s="198">
        <f>IF(N170="zákl. přenesená",J170,0)</f>
        <v>0</v>
      </c>
      <c r="BH170" s="198">
        <f>IF(N170="sníž. přenesená",J170,0)</f>
        <v>0</v>
      </c>
      <c r="BI170" s="198">
        <f>IF(N170="nulová",J170,0)</f>
        <v>0</v>
      </c>
      <c r="BJ170" s="17" t="s">
        <v>85</v>
      </c>
      <c r="BK170" s="198">
        <f>ROUND(I170*H170,2)</f>
        <v>0</v>
      </c>
      <c r="BL170" s="17" t="s">
        <v>145</v>
      </c>
      <c r="BM170" s="197" t="s">
        <v>1690</v>
      </c>
    </row>
    <row r="171" spans="1:65" s="2" customFormat="1" ht="21.75" customHeight="1">
      <c r="A171" s="34"/>
      <c r="B171" s="35"/>
      <c r="C171" s="185" t="s">
        <v>234</v>
      </c>
      <c r="D171" s="185" t="s">
        <v>147</v>
      </c>
      <c r="E171" s="186" t="s">
        <v>1691</v>
      </c>
      <c r="F171" s="187" t="s">
        <v>1692</v>
      </c>
      <c r="G171" s="188" t="s">
        <v>169</v>
      </c>
      <c r="H171" s="189">
        <v>4.8</v>
      </c>
      <c r="I171" s="190"/>
      <c r="J171" s="191">
        <f>ROUND(I171*H171,2)</f>
        <v>0</v>
      </c>
      <c r="K171" s="192"/>
      <c r="L171" s="39"/>
      <c r="M171" s="193" t="s">
        <v>1</v>
      </c>
      <c r="N171" s="194" t="s">
        <v>42</v>
      </c>
      <c r="O171" s="71"/>
      <c r="P171" s="195">
        <f>O171*H171</f>
        <v>0</v>
      </c>
      <c r="Q171" s="195">
        <v>2.16</v>
      </c>
      <c r="R171" s="195">
        <f>Q171*H171</f>
        <v>10.368</v>
      </c>
      <c r="S171" s="195">
        <v>0</v>
      </c>
      <c r="T171" s="196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7" t="s">
        <v>145</v>
      </c>
      <c r="AT171" s="197" t="s">
        <v>147</v>
      </c>
      <c r="AU171" s="197" t="s">
        <v>87</v>
      </c>
      <c r="AY171" s="17" t="s">
        <v>146</v>
      </c>
      <c r="BE171" s="198">
        <f>IF(N171="základní",J171,0)</f>
        <v>0</v>
      </c>
      <c r="BF171" s="198">
        <f>IF(N171="snížená",J171,0)</f>
        <v>0</v>
      </c>
      <c r="BG171" s="198">
        <f>IF(N171="zákl. přenesená",J171,0)</f>
        <v>0</v>
      </c>
      <c r="BH171" s="198">
        <f>IF(N171="sníž. přenesená",J171,0)</f>
        <v>0</v>
      </c>
      <c r="BI171" s="198">
        <f>IF(N171="nulová",J171,0)</f>
        <v>0</v>
      </c>
      <c r="BJ171" s="17" t="s">
        <v>85</v>
      </c>
      <c r="BK171" s="198">
        <f>ROUND(I171*H171,2)</f>
        <v>0</v>
      </c>
      <c r="BL171" s="17" t="s">
        <v>145</v>
      </c>
      <c r="BM171" s="197" t="s">
        <v>1693</v>
      </c>
    </row>
    <row r="172" spans="1:65" s="13" customFormat="1">
      <c r="B172" s="206"/>
      <c r="C172" s="207"/>
      <c r="D172" s="199" t="s">
        <v>176</v>
      </c>
      <c r="E172" s="208" t="s">
        <v>1</v>
      </c>
      <c r="F172" s="209" t="s">
        <v>1694</v>
      </c>
      <c r="G172" s="207"/>
      <c r="H172" s="210">
        <v>4.8</v>
      </c>
      <c r="I172" s="211"/>
      <c r="J172" s="207"/>
      <c r="K172" s="207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176</v>
      </c>
      <c r="AU172" s="216" t="s">
        <v>87</v>
      </c>
      <c r="AV172" s="13" t="s">
        <v>87</v>
      </c>
      <c r="AW172" s="13" t="s">
        <v>34</v>
      </c>
      <c r="AX172" s="13" t="s">
        <v>85</v>
      </c>
      <c r="AY172" s="216" t="s">
        <v>146</v>
      </c>
    </row>
    <row r="173" spans="1:65" s="12" customFormat="1" ht="22.9" customHeight="1">
      <c r="B173" s="171"/>
      <c r="C173" s="172"/>
      <c r="D173" s="173" t="s">
        <v>76</v>
      </c>
      <c r="E173" s="204" t="s">
        <v>161</v>
      </c>
      <c r="F173" s="204" t="s">
        <v>162</v>
      </c>
      <c r="G173" s="172"/>
      <c r="H173" s="172"/>
      <c r="I173" s="175"/>
      <c r="J173" s="205">
        <f>BK173</f>
        <v>0</v>
      </c>
      <c r="K173" s="172"/>
      <c r="L173" s="177"/>
      <c r="M173" s="178"/>
      <c r="N173" s="179"/>
      <c r="O173" s="179"/>
      <c r="P173" s="180">
        <f>SUM(P174:P194)</f>
        <v>0</v>
      </c>
      <c r="Q173" s="179"/>
      <c r="R173" s="180">
        <f>SUM(R174:R194)</f>
        <v>4.0000000000000001E-3</v>
      </c>
      <c r="S173" s="179"/>
      <c r="T173" s="181">
        <f>SUM(T174:T194)</f>
        <v>28.441200000000002</v>
      </c>
      <c r="AR173" s="182" t="s">
        <v>85</v>
      </c>
      <c r="AT173" s="183" t="s">
        <v>76</v>
      </c>
      <c r="AU173" s="183" t="s">
        <v>85</v>
      </c>
      <c r="AY173" s="182" t="s">
        <v>146</v>
      </c>
      <c r="BK173" s="184">
        <f>SUM(BK174:BK194)</f>
        <v>0</v>
      </c>
    </row>
    <row r="174" spans="1:65" s="2" customFormat="1" ht="21.75" customHeight="1">
      <c r="A174" s="34"/>
      <c r="B174" s="35"/>
      <c r="C174" s="185" t="s">
        <v>240</v>
      </c>
      <c r="D174" s="185" t="s">
        <v>147</v>
      </c>
      <c r="E174" s="186" t="s">
        <v>1695</v>
      </c>
      <c r="F174" s="187" t="s">
        <v>1696</v>
      </c>
      <c r="G174" s="188" t="s">
        <v>165</v>
      </c>
      <c r="H174" s="189">
        <v>1</v>
      </c>
      <c r="I174" s="190"/>
      <c r="J174" s="191">
        <f>ROUND(I174*H174,2)</f>
        <v>0</v>
      </c>
      <c r="K174" s="192"/>
      <c r="L174" s="39"/>
      <c r="M174" s="193" t="s">
        <v>1</v>
      </c>
      <c r="N174" s="194" t="s">
        <v>42</v>
      </c>
      <c r="O174" s="71"/>
      <c r="P174" s="195">
        <f>O174*H174</f>
        <v>0</v>
      </c>
      <c r="Q174" s="195">
        <v>0</v>
      </c>
      <c r="R174" s="195">
        <f>Q174*H174</f>
        <v>0</v>
      </c>
      <c r="S174" s="195">
        <v>0</v>
      </c>
      <c r="T174" s="196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7" t="s">
        <v>478</v>
      </c>
      <c r="AT174" s="197" t="s">
        <v>147</v>
      </c>
      <c r="AU174" s="197" t="s">
        <v>87</v>
      </c>
      <c r="AY174" s="17" t="s">
        <v>146</v>
      </c>
      <c r="BE174" s="198">
        <f>IF(N174="základní",J174,0)</f>
        <v>0</v>
      </c>
      <c r="BF174" s="198">
        <f>IF(N174="snížená",J174,0)</f>
        <v>0</v>
      </c>
      <c r="BG174" s="198">
        <f>IF(N174="zákl. přenesená",J174,0)</f>
        <v>0</v>
      </c>
      <c r="BH174" s="198">
        <f>IF(N174="sníž. přenesená",J174,0)</f>
        <v>0</v>
      </c>
      <c r="BI174" s="198">
        <f>IF(N174="nulová",J174,0)</f>
        <v>0</v>
      </c>
      <c r="BJ174" s="17" t="s">
        <v>85</v>
      </c>
      <c r="BK174" s="198">
        <f>ROUND(I174*H174,2)</f>
        <v>0</v>
      </c>
      <c r="BL174" s="17" t="s">
        <v>478</v>
      </c>
      <c r="BM174" s="197" t="s">
        <v>1697</v>
      </c>
    </row>
    <row r="175" spans="1:65" s="2" customFormat="1" ht="19.5">
      <c r="A175" s="34"/>
      <c r="B175" s="35"/>
      <c r="C175" s="36"/>
      <c r="D175" s="199" t="s">
        <v>151</v>
      </c>
      <c r="E175" s="36"/>
      <c r="F175" s="200" t="s">
        <v>1698</v>
      </c>
      <c r="G175" s="36"/>
      <c r="H175" s="36"/>
      <c r="I175" s="201"/>
      <c r="J175" s="36"/>
      <c r="K175" s="36"/>
      <c r="L175" s="39"/>
      <c r="M175" s="202"/>
      <c r="N175" s="203"/>
      <c r="O175" s="71"/>
      <c r="P175" s="71"/>
      <c r="Q175" s="71"/>
      <c r="R175" s="71"/>
      <c r="S175" s="71"/>
      <c r="T175" s="72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151</v>
      </c>
      <c r="AU175" s="17" t="s">
        <v>87</v>
      </c>
    </row>
    <row r="176" spans="1:65" s="2" customFormat="1" ht="16.5" customHeight="1">
      <c r="A176" s="34"/>
      <c r="B176" s="35"/>
      <c r="C176" s="185" t="s">
        <v>246</v>
      </c>
      <c r="D176" s="185" t="s">
        <v>147</v>
      </c>
      <c r="E176" s="186" t="s">
        <v>402</v>
      </c>
      <c r="F176" s="187" t="s">
        <v>1699</v>
      </c>
      <c r="G176" s="188" t="s">
        <v>181</v>
      </c>
      <c r="H176" s="189">
        <v>1</v>
      </c>
      <c r="I176" s="190"/>
      <c r="J176" s="191">
        <f>ROUND(I176*H176,2)</f>
        <v>0</v>
      </c>
      <c r="K176" s="192"/>
      <c r="L176" s="39"/>
      <c r="M176" s="193" t="s">
        <v>1</v>
      </c>
      <c r="N176" s="194" t="s">
        <v>42</v>
      </c>
      <c r="O176" s="71"/>
      <c r="P176" s="195">
        <f>O176*H176</f>
        <v>0</v>
      </c>
      <c r="Q176" s="195">
        <v>0</v>
      </c>
      <c r="R176" s="195">
        <f>Q176*H176</f>
        <v>0</v>
      </c>
      <c r="S176" s="195">
        <v>0</v>
      </c>
      <c r="T176" s="196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7" t="s">
        <v>145</v>
      </c>
      <c r="AT176" s="197" t="s">
        <v>147</v>
      </c>
      <c r="AU176" s="197" t="s">
        <v>87</v>
      </c>
      <c r="AY176" s="17" t="s">
        <v>146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17" t="s">
        <v>85</v>
      </c>
      <c r="BK176" s="198">
        <f>ROUND(I176*H176,2)</f>
        <v>0</v>
      </c>
      <c r="BL176" s="17" t="s">
        <v>145</v>
      </c>
      <c r="BM176" s="197" t="s">
        <v>1700</v>
      </c>
    </row>
    <row r="177" spans="1:65" s="2" customFormat="1" ht="33" customHeight="1">
      <c r="A177" s="34"/>
      <c r="B177" s="35"/>
      <c r="C177" s="185" t="s">
        <v>255</v>
      </c>
      <c r="D177" s="185" t="s">
        <v>147</v>
      </c>
      <c r="E177" s="186" t="s">
        <v>557</v>
      </c>
      <c r="F177" s="187" t="s">
        <v>558</v>
      </c>
      <c r="G177" s="188" t="s">
        <v>181</v>
      </c>
      <c r="H177" s="189">
        <v>16</v>
      </c>
      <c r="I177" s="190"/>
      <c r="J177" s="191">
        <f>ROUND(I177*H177,2)</f>
        <v>0</v>
      </c>
      <c r="K177" s="192"/>
      <c r="L177" s="39"/>
      <c r="M177" s="193" t="s">
        <v>1</v>
      </c>
      <c r="N177" s="194" t="s">
        <v>42</v>
      </c>
      <c r="O177" s="71"/>
      <c r="P177" s="195">
        <f>O177*H177</f>
        <v>0</v>
      </c>
      <c r="Q177" s="195">
        <v>2.1000000000000001E-4</v>
      </c>
      <c r="R177" s="195">
        <f>Q177*H177</f>
        <v>3.3600000000000001E-3</v>
      </c>
      <c r="S177" s="195">
        <v>0</v>
      </c>
      <c r="T177" s="196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7" t="s">
        <v>145</v>
      </c>
      <c r="AT177" s="197" t="s">
        <v>147</v>
      </c>
      <c r="AU177" s="197" t="s">
        <v>87</v>
      </c>
      <c r="AY177" s="17" t="s">
        <v>146</v>
      </c>
      <c r="BE177" s="198">
        <f>IF(N177="základní",J177,0)</f>
        <v>0</v>
      </c>
      <c r="BF177" s="198">
        <f>IF(N177="snížená",J177,0)</f>
        <v>0</v>
      </c>
      <c r="BG177" s="198">
        <f>IF(N177="zákl. přenesená",J177,0)</f>
        <v>0</v>
      </c>
      <c r="BH177" s="198">
        <f>IF(N177="sníž. přenesená",J177,0)</f>
        <v>0</v>
      </c>
      <c r="BI177" s="198">
        <f>IF(N177="nulová",J177,0)</f>
        <v>0</v>
      </c>
      <c r="BJ177" s="17" t="s">
        <v>85</v>
      </c>
      <c r="BK177" s="198">
        <f>ROUND(I177*H177,2)</f>
        <v>0</v>
      </c>
      <c r="BL177" s="17" t="s">
        <v>145</v>
      </c>
      <c r="BM177" s="197" t="s">
        <v>1701</v>
      </c>
    </row>
    <row r="178" spans="1:65" s="13" customFormat="1">
      <c r="B178" s="206"/>
      <c r="C178" s="207"/>
      <c r="D178" s="199" t="s">
        <v>176</v>
      </c>
      <c r="E178" s="208" t="s">
        <v>1</v>
      </c>
      <c r="F178" s="209" t="s">
        <v>1634</v>
      </c>
      <c r="G178" s="207"/>
      <c r="H178" s="210">
        <v>16</v>
      </c>
      <c r="I178" s="211"/>
      <c r="J178" s="207"/>
      <c r="K178" s="207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176</v>
      </c>
      <c r="AU178" s="216" t="s">
        <v>87</v>
      </c>
      <c r="AV178" s="13" t="s">
        <v>87</v>
      </c>
      <c r="AW178" s="13" t="s">
        <v>34</v>
      </c>
      <c r="AX178" s="13" t="s">
        <v>85</v>
      </c>
      <c r="AY178" s="216" t="s">
        <v>146</v>
      </c>
    </row>
    <row r="179" spans="1:65" s="2" customFormat="1" ht="21.75" customHeight="1">
      <c r="A179" s="34"/>
      <c r="B179" s="35"/>
      <c r="C179" s="185" t="s">
        <v>7</v>
      </c>
      <c r="D179" s="185" t="s">
        <v>147</v>
      </c>
      <c r="E179" s="186" t="s">
        <v>1702</v>
      </c>
      <c r="F179" s="187" t="s">
        <v>1703</v>
      </c>
      <c r="G179" s="188" t="s">
        <v>181</v>
      </c>
      <c r="H179" s="189">
        <v>16</v>
      </c>
      <c r="I179" s="190"/>
      <c r="J179" s="191">
        <f>ROUND(I179*H179,2)</f>
        <v>0</v>
      </c>
      <c r="K179" s="192"/>
      <c r="L179" s="39"/>
      <c r="M179" s="193" t="s">
        <v>1</v>
      </c>
      <c r="N179" s="194" t="s">
        <v>42</v>
      </c>
      <c r="O179" s="71"/>
      <c r="P179" s="195">
        <f>O179*H179</f>
        <v>0</v>
      </c>
      <c r="Q179" s="195">
        <v>4.0000000000000003E-5</v>
      </c>
      <c r="R179" s="195">
        <f>Q179*H179</f>
        <v>6.4000000000000005E-4</v>
      </c>
      <c r="S179" s="195">
        <v>0</v>
      </c>
      <c r="T179" s="196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7" t="s">
        <v>145</v>
      </c>
      <c r="AT179" s="197" t="s">
        <v>147</v>
      </c>
      <c r="AU179" s="197" t="s">
        <v>87</v>
      </c>
      <c r="AY179" s="17" t="s">
        <v>146</v>
      </c>
      <c r="BE179" s="198">
        <f>IF(N179="základní",J179,0)</f>
        <v>0</v>
      </c>
      <c r="BF179" s="198">
        <f>IF(N179="snížená",J179,0)</f>
        <v>0</v>
      </c>
      <c r="BG179" s="198">
        <f>IF(N179="zákl. přenesená",J179,0)</f>
        <v>0</v>
      </c>
      <c r="BH179" s="198">
        <f>IF(N179="sníž. přenesená",J179,0)</f>
        <v>0</v>
      </c>
      <c r="BI179" s="198">
        <f>IF(N179="nulová",J179,0)</f>
        <v>0</v>
      </c>
      <c r="BJ179" s="17" t="s">
        <v>85</v>
      </c>
      <c r="BK179" s="198">
        <f>ROUND(I179*H179,2)</f>
        <v>0</v>
      </c>
      <c r="BL179" s="17" t="s">
        <v>145</v>
      </c>
      <c r="BM179" s="197" t="s">
        <v>1704</v>
      </c>
    </row>
    <row r="180" spans="1:65" s="2" customFormat="1" ht="21.75" customHeight="1">
      <c r="A180" s="34"/>
      <c r="B180" s="35"/>
      <c r="C180" s="185" t="s">
        <v>267</v>
      </c>
      <c r="D180" s="185" t="s">
        <v>147</v>
      </c>
      <c r="E180" s="186" t="s">
        <v>1705</v>
      </c>
      <c r="F180" s="187" t="s">
        <v>1706</v>
      </c>
      <c r="G180" s="188" t="s">
        <v>181</v>
      </c>
      <c r="H180" s="189">
        <v>37.6</v>
      </c>
      <c r="I180" s="190"/>
      <c r="J180" s="191">
        <f>ROUND(I180*H180,2)</f>
        <v>0</v>
      </c>
      <c r="K180" s="192"/>
      <c r="L180" s="39"/>
      <c r="M180" s="193" t="s">
        <v>1</v>
      </c>
      <c r="N180" s="194" t="s">
        <v>42</v>
      </c>
      <c r="O180" s="71"/>
      <c r="P180" s="195">
        <f>O180*H180</f>
        <v>0</v>
      </c>
      <c r="Q180" s="195">
        <v>0</v>
      </c>
      <c r="R180" s="195">
        <f>Q180*H180</f>
        <v>0</v>
      </c>
      <c r="S180" s="195">
        <v>0.26100000000000001</v>
      </c>
      <c r="T180" s="196">
        <f>S180*H180</f>
        <v>9.813600000000001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7" t="s">
        <v>145</v>
      </c>
      <c r="AT180" s="197" t="s">
        <v>147</v>
      </c>
      <c r="AU180" s="197" t="s">
        <v>87</v>
      </c>
      <c r="AY180" s="17" t="s">
        <v>146</v>
      </c>
      <c r="BE180" s="198">
        <f>IF(N180="základní",J180,0)</f>
        <v>0</v>
      </c>
      <c r="BF180" s="198">
        <f>IF(N180="snížená",J180,0)</f>
        <v>0</v>
      </c>
      <c r="BG180" s="198">
        <f>IF(N180="zákl. přenesená",J180,0)</f>
        <v>0</v>
      </c>
      <c r="BH180" s="198">
        <f>IF(N180="sníž. přenesená",J180,0)</f>
        <v>0</v>
      </c>
      <c r="BI180" s="198">
        <f>IF(N180="nulová",J180,0)</f>
        <v>0</v>
      </c>
      <c r="BJ180" s="17" t="s">
        <v>85</v>
      </c>
      <c r="BK180" s="198">
        <f>ROUND(I180*H180,2)</f>
        <v>0</v>
      </c>
      <c r="BL180" s="17" t="s">
        <v>145</v>
      </c>
      <c r="BM180" s="197" t="s">
        <v>1707</v>
      </c>
    </row>
    <row r="181" spans="1:65" s="13" customFormat="1">
      <c r="B181" s="206"/>
      <c r="C181" s="207"/>
      <c r="D181" s="199" t="s">
        <v>176</v>
      </c>
      <c r="E181" s="208" t="s">
        <v>1</v>
      </c>
      <c r="F181" s="209" t="s">
        <v>1708</v>
      </c>
      <c r="G181" s="207"/>
      <c r="H181" s="210">
        <v>11</v>
      </c>
      <c r="I181" s="211"/>
      <c r="J181" s="207"/>
      <c r="K181" s="207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176</v>
      </c>
      <c r="AU181" s="216" t="s">
        <v>87</v>
      </c>
      <c r="AV181" s="13" t="s">
        <v>87</v>
      </c>
      <c r="AW181" s="13" t="s">
        <v>34</v>
      </c>
      <c r="AX181" s="13" t="s">
        <v>77</v>
      </c>
      <c r="AY181" s="216" t="s">
        <v>146</v>
      </c>
    </row>
    <row r="182" spans="1:65" s="13" customFormat="1">
      <c r="B182" s="206"/>
      <c r="C182" s="207"/>
      <c r="D182" s="199" t="s">
        <v>176</v>
      </c>
      <c r="E182" s="208" t="s">
        <v>1</v>
      </c>
      <c r="F182" s="209" t="s">
        <v>1709</v>
      </c>
      <c r="G182" s="207"/>
      <c r="H182" s="210">
        <v>20</v>
      </c>
      <c r="I182" s="211"/>
      <c r="J182" s="207"/>
      <c r="K182" s="207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176</v>
      </c>
      <c r="AU182" s="216" t="s">
        <v>87</v>
      </c>
      <c r="AV182" s="13" t="s">
        <v>87</v>
      </c>
      <c r="AW182" s="13" t="s">
        <v>34</v>
      </c>
      <c r="AX182" s="13" t="s">
        <v>77</v>
      </c>
      <c r="AY182" s="216" t="s">
        <v>146</v>
      </c>
    </row>
    <row r="183" spans="1:65" s="13" customFormat="1">
      <c r="B183" s="206"/>
      <c r="C183" s="207"/>
      <c r="D183" s="199" t="s">
        <v>176</v>
      </c>
      <c r="E183" s="208" t="s">
        <v>1</v>
      </c>
      <c r="F183" s="209" t="s">
        <v>1710</v>
      </c>
      <c r="G183" s="207"/>
      <c r="H183" s="210">
        <v>6.6</v>
      </c>
      <c r="I183" s="211"/>
      <c r="J183" s="207"/>
      <c r="K183" s="207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176</v>
      </c>
      <c r="AU183" s="216" t="s">
        <v>87</v>
      </c>
      <c r="AV183" s="13" t="s">
        <v>87</v>
      </c>
      <c r="AW183" s="13" t="s">
        <v>34</v>
      </c>
      <c r="AX183" s="13" t="s">
        <v>77</v>
      </c>
      <c r="AY183" s="216" t="s">
        <v>146</v>
      </c>
    </row>
    <row r="184" spans="1:65" s="14" customFormat="1">
      <c r="B184" s="228"/>
      <c r="C184" s="229"/>
      <c r="D184" s="199" t="s">
        <v>176</v>
      </c>
      <c r="E184" s="230" t="s">
        <v>1</v>
      </c>
      <c r="F184" s="231" t="s">
        <v>254</v>
      </c>
      <c r="G184" s="229"/>
      <c r="H184" s="232">
        <v>37.6</v>
      </c>
      <c r="I184" s="233"/>
      <c r="J184" s="229"/>
      <c r="K184" s="229"/>
      <c r="L184" s="234"/>
      <c r="M184" s="235"/>
      <c r="N184" s="236"/>
      <c r="O184" s="236"/>
      <c r="P184" s="236"/>
      <c r="Q184" s="236"/>
      <c r="R184" s="236"/>
      <c r="S184" s="236"/>
      <c r="T184" s="237"/>
      <c r="AT184" s="238" t="s">
        <v>176</v>
      </c>
      <c r="AU184" s="238" t="s">
        <v>87</v>
      </c>
      <c r="AV184" s="14" t="s">
        <v>145</v>
      </c>
      <c r="AW184" s="14" t="s">
        <v>34</v>
      </c>
      <c r="AX184" s="14" t="s">
        <v>85</v>
      </c>
      <c r="AY184" s="238" t="s">
        <v>146</v>
      </c>
    </row>
    <row r="185" spans="1:65" s="2" customFormat="1" ht="21.75" customHeight="1">
      <c r="A185" s="34"/>
      <c r="B185" s="35"/>
      <c r="C185" s="185" t="s">
        <v>271</v>
      </c>
      <c r="D185" s="185" t="s">
        <v>147</v>
      </c>
      <c r="E185" s="186" t="s">
        <v>1711</v>
      </c>
      <c r="F185" s="187" t="s">
        <v>1712</v>
      </c>
      <c r="G185" s="188" t="s">
        <v>181</v>
      </c>
      <c r="H185" s="189">
        <v>16</v>
      </c>
      <c r="I185" s="190"/>
      <c r="J185" s="191">
        <f>ROUND(I185*H185,2)</f>
        <v>0</v>
      </c>
      <c r="K185" s="192"/>
      <c r="L185" s="39"/>
      <c r="M185" s="193" t="s">
        <v>1</v>
      </c>
      <c r="N185" s="194" t="s">
        <v>42</v>
      </c>
      <c r="O185" s="71"/>
      <c r="P185" s="195">
        <f>O185*H185</f>
        <v>0</v>
      </c>
      <c r="Q185" s="195">
        <v>0</v>
      </c>
      <c r="R185" s="195">
        <f>Q185*H185</f>
        <v>0</v>
      </c>
      <c r="S185" s="195">
        <v>3.5000000000000003E-2</v>
      </c>
      <c r="T185" s="196">
        <f>S185*H185</f>
        <v>0.56000000000000005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7" t="s">
        <v>145</v>
      </c>
      <c r="AT185" s="197" t="s">
        <v>147</v>
      </c>
      <c r="AU185" s="197" t="s">
        <v>87</v>
      </c>
      <c r="AY185" s="17" t="s">
        <v>146</v>
      </c>
      <c r="BE185" s="198">
        <f>IF(N185="základní",J185,0)</f>
        <v>0</v>
      </c>
      <c r="BF185" s="198">
        <f>IF(N185="snížená",J185,0)</f>
        <v>0</v>
      </c>
      <c r="BG185" s="198">
        <f>IF(N185="zákl. přenesená",J185,0)</f>
        <v>0</v>
      </c>
      <c r="BH185" s="198">
        <f>IF(N185="sníž. přenesená",J185,0)</f>
        <v>0</v>
      </c>
      <c r="BI185" s="198">
        <f>IF(N185="nulová",J185,0)</f>
        <v>0</v>
      </c>
      <c r="BJ185" s="17" t="s">
        <v>85</v>
      </c>
      <c r="BK185" s="198">
        <f>ROUND(I185*H185,2)</f>
        <v>0</v>
      </c>
      <c r="BL185" s="17" t="s">
        <v>145</v>
      </c>
      <c r="BM185" s="197" t="s">
        <v>1713</v>
      </c>
    </row>
    <row r="186" spans="1:65" s="2" customFormat="1" ht="33" customHeight="1">
      <c r="A186" s="34"/>
      <c r="B186" s="35"/>
      <c r="C186" s="185" t="s">
        <v>277</v>
      </c>
      <c r="D186" s="185" t="s">
        <v>147</v>
      </c>
      <c r="E186" s="186" t="s">
        <v>1559</v>
      </c>
      <c r="F186" s="187" t="s">
        <v>1714</v>
      </c>
      <c r="G186" s="188" t="s">
        <v>169</v>
      </c>
      <c r="H186" s="189">
        <v>2.4</v>
      </c>
      <c r="I186" s="190"/>
      <c r="J186" s="191">
        <f>ROUND(I186*H186,2)</f>
        <v>0</v>
      </c>
      <c r="K186" s="192"/>
      <c r="L186" s="39"/>
      <c r="M186" s="193" t="s">
        <v>1</v>
      </c>
      <c r="N186" s="194" t="s">
        <v>42</v>
      </c>
      <c r="O186" s="71"/>
      <c r="P186" s="195">
        <f>O186*H186</f>
        <v>0</v>
      </c>
      <c r="Q186" s="195">
        <v>0</v>
      </c>
      <c r="R186" s="195">
        <f>Q186*H186</f>
        <v>0</v>
      </c>
      <c r="S186" s="195">
        <v>2.2000000000000002</v>
      </c>
      <c r="T186" s="196">
        <f>S186*H186</f>
        <v>5.28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7" t="s">
        <v>145</v>
      </c>
      <c r="AT186" s="197" t="s">
        <v>147</v>
      </c>
      <c r="AU186" s="197" t="s">
        <v>87</v>
      </c>
      <c r="AY186" s="17" t="s">
        <v>146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17" t="s">
        <v>85</v>
      </c>
      <c r="BK186" s="198">
        <f>ROUND(I186*H186,2)</f>
        <v>0</v>
      </c>
      <c r="BL186" s="17" t="s">
        <v>145</v>
      </c>
      <c r="BM186" s="197" t="s">
        <v>1715</v>
      </c>
    </row>
    <row r="187" spans="1:65" s="13" customFormat="1">
      <c r="B187" s="206"/>
      <c r="C187" s="207"/>
      <c r="D187" s="199" t="s">
        <v>176</v>
      </c>
      <c r="E187" s="208" t="s">
        <v>1</v>
      </c>
      <c r="F187" s="209" t="s">
        <v>1716</v>
      </c>
      <c r="G187" s="207"/>
      <c r="H187" s="210">
        <v>2.4</v>
      </c>
      <c r="I187" s="211"/>
      <c r="J187" s="207"/>
      <c r="K187" s="207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176</v>
      </c>
      <c r="AU187" s="216" t="s">
        <v>87</v>
      </c>
      <c r="AV187" s="13" t="s">
        <v>87</v>
      </c>
      <c r="AW187" s="13" t="s">
        <v>34</v>
      </c>
      <c r="AX187" s="13" t="s">
        <v>85</v>
      </c>
      <c r="AY187" s="216" t="s">
        <v>146</v>
      </c>
    </row>
    <row r="188" spans="1:65" s="2" customFormat="1" ht="16.5" customHeight="1">
      <c r="A188" s="34"/>
      <c r="B188" s="35"/>
      <c r="C188" s="185" t="s">
        <v>285</v>
      </c>
      <c r="D188" s="185" t="s">
        <v>147</v>
      </c>
      <c r="E188" s="186" t="s">
        <v>1717</v>
      </c>
      <c r="F188" s="187" t="s">
        <v>1718</v>
      </c>
      <c r="G188" s="188" t="s">
        <v>169</v>
      </c>
      <c r="H188" s="189">
        <v>6.4</v>
      </c>
      <c r="I188" s="190"/>
      <c r="J188" s="191">
        <f>ROUND(I188*H188,2)</f>
        <v>0</v>
      </c>
      <c r="K188" s="192"/>
      <c r="L188" s="39"/>
      <c r="M188" s="193" t="s">
        <v>1</v>
      </c>
      <c r="N188" s="194" t="s">
        <v>42</v>
      </c>
      <c r="O188" s="71"/>
      <c r="P188" s="195">
        <f>O188*H188</f>
        <v>0</v>
      </c>
      <c r="Q188" s="195">
        <v>0</v>
      </c>
      <c r="R188" s="195">
        <f>Q188*H188</f>
        <v>0</v>
      </c>
      <c r="S188" s="195">
        <v>1.4</v>
      </c>
      <c r="T188" s="196">
        <f>S188*H188</f>
        <v>8.9599999999999991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7" t="s">
        <v>145</v>
      </c>
      <c r="AT188" s="197" t="s">
        <v>147</v>
      </c>
      <c r="AU188" s="197" t="s">
        <v>87</v>
      </c>
      <c r="AY188" s="17" t="s">
        <v>146</v>
      </c>
      <c r="BE188" s="198">
        <f>IF(N188="základní",J188,0)</f>
        <v>0</v>
      </c>
      <c r="BF188" s="198">
        <f>IF(N188="snížená",J188,0)</f>
        <v>0</v>
      </c>
      <c r="BG188" s="198">
        <f>IF(N188="zákl. přenesená",J188,0)</f>
        <v>0</v>
      </c>
      <c r="BH188" s="198">
        <f>IF(N188="sníž. přenesená",J188,0)</f>
        <v>0</v>
      </c>
      <c r="BI188" s="198">
        <f>IF(N188="nulová",J188,0)</f>
        <v>0</v>
      </c>
      <c r="BJ188" s="17" t="s">
        <v>85</v>
      </c>
      <c r="BK188" s="198">
        <f>ROUND(I188*H188,2)</f>
        <v>0</v>
      </c>
      <c r="BL188" s="17" t="s">
        <v>145</v>
      </c>
      <c r="BM188" s="197" t="s">
        <v>1719</v>
      </c>
    </row>
    <row r="189" spans="1:65" s="13" customFormat="1">
      <c r="B189" s="206"/>
      <c r="C189" s="207"/>
      <c r="D189" s="199" t="s">
        <v>176</v>
      </c>
      <c r="E189" s="208" t="s">
        <v>1</v>
      </c>
      <c r="F189" s="209" t="s">
        <v>1720</v>
      </c>
      <c r="G189" s="207"/>
      <c r="H189" s="210">
        <v>6.4</v>
      </c>
      <c r="I189" s="211"/>
      <c r="J189" s="207"/>
      <c r="K189" s="207"/>
      <c r="L189" s="212"/>
      <c r="M189" s="213"/>
      <c r="N189" s="214"/>
      <c r="O189" s="214"/>
      <c r="P189" s="214"/>
      <c r="Q189" s="214"/>
      <c r="R189" s="214"/>
      <c r="S189" s="214"/>
      <c r="T189" s="215"/>
      <c r="AT189" s="216" t="s">
        <v>176</v>
      </c>
      <c r="AU189" s="216" t="s">
        <v>87</v>
      </c>
      <c r="AV189" s="13" t="s">
        <v>87</v>
      </c>
      <c r="AW189" s="13" t="s">
        <v>34</v>
      </c>
      <c r="AX189" s="13" t="s">
        <v>85</v>
      </c>
      <c r="AY189" s="216" t="s">
        <v>146</v>
      </c>
    </row>
    <row r="190" spans="1:65" s="2" customFormat="1" ht="21.75" customHeight="1">
      <c r="A190" s="34"/>
      <c r="B190" s="35"/>
      <c r="C190" s="185" t="s">
        <v>290</v>
      </c>
      <c r="D190" s="185" t="s">
        <v>147</v>
      </c>
      <c r="E190" s="186" t="s">
        <v>1721</v>
      </c>
      <c r="F190" s="187" t="s">
        <v>1722</v>
      </c>
      <c r="G190" s="188" t="s">
        <v>159</v>
      </c>
      <c r="H190" s="189">
        <v>2</v>
      </c>
      <c r="I190" s="190"/>
      <c r="J190" s="191">
        <f>ROUND(I190*H190,2)</f>
        <v>0</v>
      </c>
      <c r="K190" s="192"/>
      <c r="L190" s="39"/>
      <c r="M190" s="193" t="s">
        <v>1</v>
      </c>
      <c r="N190" s="194" t="s">
        <v>42</v>
      </c>
      <c r="O190" s="71"/>
      <c r="P190" s="195">
        <f>O190*H190</f>
        <v>0</v>
      </c>
      <c r="Q190" s="195">
        <v>0</v>
      </c>
      <c r="R190" s="195">
        <f>Q190*H190</f>
        <v>0</v>
      </c>
      <c r="S190" s="195">
        <v>0.36099999999999999</v>
      </c>
      <c r="T190" s="196">
        <f>S190*H190</f>
        <v>0.72199999999999998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7" t="s">
        <v>145</v>
      </c>
      <c r="AT190" s="197" t="s">
        <v>147</v>
      </c>
      <c r="AU190" s="197" t="s">
        <v>87</v>
      </c>
      <c r="AY190" s="17" t="s">
        <v>146</v>
      </c>
      <c r="BE190" s="198">
        <f>IF(N190="základní",J190,0)</f>
        <v>0</v>
      </c>
      <c r="BF190" s="198">
        <f>IF(N190="snížená",J190,0)</f>
        <v>0</v>
      </c>
      <c r="BG190" s="198">
        <f>IF(N190="zákl. přenesená",J190,0)</f>
        <v>0</v>
      </c>
      <c r="BH190" s="198">
        <f>IF(N190="sníž. přenesená",J190,0)</f>
        <v>0</v>
      </c>
      <c r="BI190" s="198">
        <f>IF(N190="nulová",J190,0)</f>
        <v>0</v>
      </c>
      <c r="BJ190" s="17" t="s">
        <v>85</v>
      </c>
      <c r="BK190" s="198">
        <f>ROUND(I190*H190,2)</f>
        <v>0</v>
      </c>
      <c r="BL190" s="17" t="s">
        <v>145</v>
      </c>
      <c r="BM190" s="197" t="s">
        <v>1723</v>
      </c>
    </row>
    <row r="191" spans="1:65" s="2" customFormat="1" ht="33" customHeight="1">
      <c r="A191" s="34"/>
      <c r="B191" s="35"/>
      <c r="C191" s="185" t="s">
        <v>297</v>
      </c>
      <c r="D191" s="185" t="s">
        <v>147</v>
      </c>
      <c r="E191" s="186" t="s">
        <v>1724</v>
      </c>
      <c r="F191" s="187" t="s">
        <v>1725</v>
      </c>
      <c r="G191" s="188" t="s">
        <v>181</v>
      </c>
      <c r="H191" s="189">
        <v>28.8</v>
      </c>
      <c r="I191" s="190"/>
      <c r="J191" s="191">
        <f>ROUND(I191*H191,2)</f>
        <v>0</v>
      </c>
      <c r="K191" s="192"/>
      <c r="L191" s="39"/>
      <c r="M191" s="193" t="s">
        <v>1</v>
      </c>
      <c r="N191" s="194" t="s">
        <v>42</v>
      </c>
      <c r="O191" s="71"/>
      <c r="P191" s="195">
        <f>O191*H191</f>
        <v>0</v>
      </c>
      <c r="Q191" s="195">
        <v>0</v>
      </c>
      <c r="R191" s="195">
        <f>Q191*H191</f>
        <v>0</v>
      </c>
      <c r="S191" s="195">
        <v>0.02</v>
      </c>
      <c r="T191" s="196">
        <f>S191*H191</f>
        <v>0.57600000000000007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7" t="s">
        <v>145</v>
      </c>
      <c r="AT191" s="197" t="s">
        <v>147</v>
      </c>
      <c r="AU191" s="197" t="s">
        <v>87</v>
      </c>
      <c r="AY191" s="17" t="s">
        <v>146</v>
      </c>
      <c r="BE191" s="198">
        <f>IF(N191="základní",J191,0)</f>
        <v>0</v>
      </c>
      <c r="BF191" s="198">
        <f>IF(N191="snížená",J191,0)</f>
        <v>0</v>
      </c>
      <c r="BG191" s="198">
        <f>IF(N191="zákl. přenesená",J191,0)</f>
        <v>0</v>
      </c>
      <c r="BH191" s="198">
        <f>IF(N191="sníž. přenesená",J191,0)</f>
        <v>0</v>
      </c>
      <c r="BI191" s="198">
        <f>IF(N191="nulová",J191,0)</f>
        <v>0</v>
      </c>
      <c r="BJ191" s="17" t="s">
        <v>85</v>
      </c>
      <c r="BK191" s="198">
        <f>ROUND(I191*H191,2)</f>
        <v>0</v>
      </c>
      <c r="BL191" s="17" t="s">
        <v>145</v>
      </c>
      <c r="BM191" s="197" t="s">
        <v>1726</v>
      </c>
    </row>
    <row r="192" spans="1:65" s="2" customFormat="1" ht="21.75" customHeight="1">
      <c r="A192" s="34"/>
      <c r="B192" s="35"/>
      <c r="C192" s="185" t="s">
        <v>301</v>
      </c>
      <c r="D192" s="185" t="s">
        <v>147</v>
      </c>
      <c r="E192" s="186" t="s">
        <v>1727</v>
      </c>
      <c r="F192" s="187" t="s">
        <v>1728</v>
      </c>
      <c r="G192" s="188" t="s">
        <v>181</v>
      </c>
      <c r="H192" s="189">
        <v>35.200000000000003</v>
      </c>
      <c r="I192" s="190"/>
      <c r="J192" s="191">
        <f>ROUND(I192*H192,2)</f>
        <v>0</v>
      </c>
      <c r="K192" s="192"/>
      <c r="L192" s="39"/>
      <c r="M192" s="193" t="s">
        <v>1</v>
      </c>
      <c r="N192" s="194" t="s">
        <v>42</v>
      </c>
      <c r="O192" s="71"/>
      <c r="P192" s="195">
        <f>O192*H192</f>
        <v>0</v>
      </c>
      <c r="Q192" s="195">
        <v>0</v>
      </c>
      <c r="R192" s="195">
        <f>Q192*H192</f>
        <v>0</v>
      </c>
      <c r="S192" s="195">
        <v>6.8000000000000005E-2</v>
      </c>
      <c r="T192" s="196">
        <f>S192*H192</f>
        <v>2.3936000000000002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7" t="s">
        <v>145</v>
      </c>
      <c r="AT192" s="197" t="s">
        <v>147</v>
      </c>
      <c r="AU192" s="197" t="s">
        <v>87</v>
      </c>
      <c r="AY192" s="17" t="s">
        <v>146</v>
      </c>
      <c r="BE192" s="198">
        <f>IF(N192="základní",J192,0)</f>
        <v>0</v>
      </c>
      <c r="BF192" s="198">
        <f>IF(N192="snížená",J192,0)</f>
        <v>0</v>
      </c>
      <c r="BG192" s="198">
        <f>IF(N192="zákl. přenesená",J192,0)</f>
        <v>0</v>
      </c>
      <c r="BH192" s="198">
        <f>IF(N192="sníž. přenesená",J192,0)</f>
        <v>0</v>
      </c>
      <c r="BI192" s="198">
        <f>IF(N192="nulová",J192,0)</f>
        <v>0</v>
      </c>
      <c r="BJ192" s="17" t="s">
        <v>85</v>
      </c>
      <c r="BK192" s="198">
        <f>ROUND(I192*H192,2)</f>
        <v>0</v>
      </c>
      <c r="BL192" s="17" t="s">
        <v>145</v>
      </c>
      <c r="BM192" s="197" t="s">
        <v>1729</v>
      </c>
    </row>
    <row r="193" spans="1:65" s="2" customFormat="1" ht="21.75" customHeight="1">
      <c r="A193" s="34"/>
      <c r="B193" s="35"/>
      <c r="C193" s="185" t="s">
        <v>310</v>
      </c>
      <c r="D193" s="185" t="s">
        <v>147</v>
      </c>
      <c r="E193" s="186" t="s">
        <v>1730</v>
      </c>
      <c r="F193" s="187" t="s">
        <v>1731</v>
      </c>
      <c r="G193" s="188" t="s">
        <v>165</v>
      </c>
      <c r="H193" s="189">
        <v>1</v>
      </c>
      <c r="I193" s="190"/>
      <c r="J193" s="191">
        <f>ROUND(I193*H193,2)</f>
        <v>0</v>
      </c>
      <c r="K193" s="192"/>
      <c r="L193" s="39"/>
      <c r="M193" s="193" t="s">
        <v>1</v>
      </c>
      <c r="N193" s="194" t="s">
        <v>42</v>
      </c>
      <c r="O193" s="71"/>
      <c r="P193" s="195">
        <f>O193*H193</f>
        <v>0</v>
      </c>
      <c r="Q193" s="195">
        <v>0</v>
      </c>
      <c r="R193" s="195">
        <f>Q193*H193</f>
        <v>0</v>
      </c>
      <c r="S193" s="195">
        <v>6.8000000000000005E-2</v>
      </c>
      <c r="T193" s="196">
        <f>S193*H193</f>
        <v>6.8000000000000005E-2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7" t="s">
        <v>145</v>
      </c>
      <c r="AT193" s="197" t="s">
        <v>147</v>
      </c>
      <c r="AU193" s="197" t="s">
        <v>87</v>
      </c>
      <c r="AY193" s="17" t="s">
        <v>146</v>
      </c>
      <c r="BE193" s="198">
        <f>IF(N193="základní",J193,0)</f>
        <v>0</v>
      </c>
      <c r="BF193" s="198">
        <f>IF(N193="snížená",J193,0)</f>
        <v>0</v>
      </c>
      <c r="BG193" s="198">
        <f>IF(N193="zákl. přenesená",J193,0)</f>
        <v>0</v>
      </c>
      <c r="BH193" s="198">
        <f>IF(N193="sníž. přenesená",J193,0)</f>
        <v>0</v>
      </c>
      <c r="BI193" s="198">
        <f>IF(N193="nulová",J193,0)</f>
        <v>0</v>
      </c>
      <c r="BJ193" s="17" t="s">
        <v>85</v>
      </c>
      <c r="BK193" s="198">
        <f>ROUND(I193*H193,2)</f>
        <v>0</v>
      </c>
      <c r="BL193" s="17" t="s">
        <v>145</v>
      </c>
      <c r="BM193" s="197" t="s">
        <v>1732</v>
      </c>
    </row>
    <row r="194" spans="1:65" s="2" customFormat="1" ht="21.75" customHeight="1">
      <c r="A194" s="34"/>
      <c r="B194" s="35"/>
      <c r="C194" s="185" t="s">
        <v>314</v>
      </c>
      <c r="D194" s="185" t="s">
        <v>147</v>
      </c>
      <c r="E194" s="186" t="s">
        <v>1733</v>
      </c>
      <c r="F194" s="187" t="s">
        <v>1734</v>
      </c>
      <c r="G194" s="188" t="s">
        <v>165</v>
      </c>
      <c r="H194" s="189">
        <v>1</v>
      </c>
      <c r="I194" s="190"/>
      <c r="J194" s="191">
        <f>ROUND(I194*H194,2)</f>
        <v>0</v>
      </c>
      <c r="K194" s="192"/>
      <c r="L194" s="39"/>
      <c r="M194" s="193" t="s">
        <v>1</v>
      </c>
      <c r="N194" s="194" t="s">
        <v>42</v>
      </c>
      <c r="O194" s="71"/>
      <c r="P194" s="195">
        <f>O194*H194</f>
        <v>0</v>
      </c>
      <c r="Q194" s="195">
        <v>0</v>
      </c>
      <c r="R194" s="195">
        <f>Q194*H194</f>
        <v>0</v>
      </c>
      <c r="S194" s="195">
        <v>6.8000000000000005E-2</v>
      </c>
      <c r="T194" s="196">
        <f>S194*H194</f>
        <v>6.8000000000000005E-2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7" t="s">
        <v>145</v>
      </c>
      <c r="AT194" s="197" t="s">
        <v>147</v>
      </c>
      <c r="AU194" s="197" t="s">
        <v>87</v>
      </c>
      <c r="AY194" s="17" t="s">
        <v>146</v>
      </c>
      <c r="BE194" s="198">
        <f>IF(N194="základní",J194,0)</f>
        <v>0</v>
      </c>
      <c r="BF194" s="198">
        <f>IF(N194="snížená",J194,0)</f>
        <v>0</v>
      </c>
      <c r="BG194" s="198">
        <f>IF(N194="zákl. přenesená",J194,0)</f>
        <v>0</v>
      </c>
      <c r="BH194" s="198">
        <f>IF(N194="sníž. přenesená",J194,0)</f>
        <v>0</v>
      </c>
      <c r="BI194" s="198">
        <f>IF(N194="nulová",J194,0)</f>
        <v>0</v>
      </c>
      <c r="BJ194" s="17" t="s">
        <v>85</v>
      </c>
      <c r="BK194" s="198">
        <f>ROUND(I194*H194,2)</f>
        <v>0</v>
      </c>
      <c r="BL194" s="17" t="s">
        <v>145</v>
      </c>
      <c r="BM194" s="197" t="s">
        <v>1735</v>
      </c>
    </row>
    <row r="195" spans="1:65" s="12" customFormat="1" ht="22.9" customHeight="1">
      <c r="B195" s="171"/>
      <c r="C195" s="172"/>
      <c r="D195" s="173" t="s">
        <v>76</v>
      </c>
      <c r="E195" s="204" t="s">
        <v>190</v>
      </c>
      <c r="F195" s="204" t="s">
        <v>1014</v>
      </c>
      <c r="G195" s="172"/>
      <c r="H195" s="172"/>
      <c r="I195" s="175"/>
      <c r="J195" s="205">
        <f>BK195</f>
        <v>0</v>
      </c>
      <c r="K195" s="172"/>
      <c r="L195" s="177"/>
      <c r="M195" s="178"/>
      <c r="N195" s="179"/>
      <c r="O195" s="179"/>
      <c r="P195" s="180">
        <f>SUM(P196:P204)</f>
        <v>0</v>
      </c>
      <c r="Q195" s="179"/>
      <c r="R195" s="180">
        <f>SUM(R196:R204)</f>
        <v>0</v>
      </c>
      <c r="S195" s="179"/>
      <c r="T195" s="181">
        <f>SUM(T196:T204)</f>
        <v>0</v>
      </c>
      <c r="AR195" s="182" t="s">
        <v>85</v>
      </c>
      <c r="AT195" s="183" t="s">
        <v>76</v>
      </c>
      <c r="AU195" s="183" t="s">
        <v>85</v>
      </c>
      <c r="AY195" s="182" t="s">
        <v>146</v>
      </c>
      <c r="BK195" s="184">
        <f>SUM(BK196:BK204)</f>
        <v>0</v>
      </c>
    </row>
    <row r="196" spans="1:65" s="2" customFormat="1" ht="21.75" customHeight="1">
      <c r="A196" s="34"/>
      <c r="B196" s="35"/>
      <c r="C196" s="185" t="s">
        <v>317</v>
      </c>
      <c r="D196" s="185" t="s">
        <v>147</v>
      </c>
      <c r="E196" s="186" t="s">
        <v>1736</v>
      </c>
      <c r="F196" s="187" t="s">
        <v>1737</v>
      </c>
      <c r="G196" s="188" t="s">
        <v>195</v>
      </c>
      <c r="H196" s="189">
        <v>28.757000000000001</v>
      </c>
      <c r="I196" s="190"/>
      <c r="J196" s="191">
        <f>ROUND(I196*H196,2)</f>
        <v>0</v>
      </c>
      <c r="K196" s="192"/>
      <c r="L196" s="39"/>
      <c r="M196" s="193" t="s">
        <v>1</v>
      </c>
      <c r="N196" s="194" t="s">
        <v>42</v>
      </c>
      <c r="O196" s="71"/>
      <c r="P196" s="195">
        <f>O196*H196</f>
        <v>0</v>
      </c>
      <c r="Q196" s="195">
        <v>0</v>
      </c>
      <c r="R196" s="195">
        <f>Q196*H196</f>
        <v>0</v>
      </c>
      <c r="S196" s="195">
        <v>0</v>
      </c>
      <c r="T196" s="196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7" t="s">
        <v>145</v>
      </c>
      <c r="AT196" s="197" t="s">
        <v>147</v>
      </c>
      <c r="AU196" s="197" t="s">
        <v>87</v>
      </c>
      <c r="AY196" s="17" t="s">
        <v>146</v>
      </c>
      <c r="BE196" s="198">
        <f>IF(N196="základní",J196,0)</f>
        <v>0</v>
      </c>
      <c r="BF196" s="198">
        <f>IF(N196="snížená",J196,0)</f>
        <v>0</v>
      </c>
      <c r="BG196" s="198">
        <f>IF(N196="zákl. přenesená",J196,0)</f>
        <v>0</v>
      </c>
      <c r="BH196" s="198">
        <f>IF(N196="sníž. přenesená",J196,0)</f>
        <v>0</v>
      </c>
      <c r="BI196" s="198">
        <f>IF(N196="nulová",J196,0)</f>
        <v>0</v>
      </c>
      <c r="BJ196" s="17" t="s">
        <v>85</v>
      </c>
      <c r="BK196" s="198">
        <f>ROUND(I196*H196,2)</f>
        <v>0</v>
      </c>
      <c r="BL196" s="17" t="s">
        <v>145</v>
      </c>
      <c r="BM196" s="197" t="s">
        <v>1738</v>
      </c>
    </row>
    <row r="197" spans="1:65" s="2" customFormat="1" ht="21.75" customHeight="1">
      <c r="A197" s="34"/>
      <c r="B197" s="35"/>
      <c r="C197" s="185" t="s">
        <v>238</v>
      </c>
      <c r="D197" s="185" t="s">
        <v>147</v>
      </c>
      <c r="E197" s="186" t="s">
        <v>197</v>
      </c>
      <c r="F197" s="187" t="s">
        <v>198</v>
      </c>
      <c r="G197" s="188" t="s">
        <v>195</v>
      </c>
      <c r="H197" s="189">
        <v>28.757000000000001</v>
      </c>
      <c r="I197" s="190"/>
      <c r="J197" s="191">
        <f>ROUND(I197*H197,2)</f>
        <v>0</v>
      </c>
      <c r="K197" s="192"/>
      <c r="L197" s="39"/>
      <c r="M197" s="193" t="s">
        <v>1</v>
      </c>
      <c r="N197" s="194" t="s">
        <v>42</v>
      </c>
      <c r="O197" s="71"/>
      <c r="P197" s="195">
        <f>O197*H197</f>
        <v>0</v>
      </c>
      <c r="Q197" s="195">
        <v>0</v>
      </c>
      <c r="R197" s="195">
        <f>Q197*H197</f>
        <v>0</v>
      </c>
      <c r="S197" s="195">
        <v>0</v>
      </c>
      <c r="T197" s="196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7" t="s">
        <v>145</v>
      </c>
      <c r="AT197" s="197" t="s">
        <v>147</v>
      </c>
      <c r="AU197" s="197" t="s">
        <v>87</v>
      </c>
      <c r="AY197" s="17" t="s">
        <v>146</v>
      </c>
      <c r="BE197" s="198">
        <f>IF(N197="základní",J197,0)</f>
        <v>0</v>
      </c>
      <c r="BF197" s="198">
        <f>IF(N197="snížená",J197,0)</f>
        <v>0</v>
      </c>
      <c r="BG197" s="198">
        <f>IF(N197="zákl. přenesená",J197,0)</f>
        <v>0</v>
      </c>
      <c r="BH197" s="198">
        <f>IF(N197="sníž. přenesená",J197,0)</f>
        <v>0</v>
      </c>
      <c r="BI197" s="198">
        <f>IF(N197="nulová",J197,0)</f>
        <v>0</v>
      </c>
      <c r="BJ197" s="17" t="s">
        <v>85</v>
      </c>
      <c r="BK197" s="198">
        <f>ROUND(I197*H197,2)</f>
        <v>0</v>
      </c>
      <c r="BL197" s="17" t="s">
        <v>145</v>
      </c>
      <c r="BM197" s="197" t="s">
        <v>1739</v>
      </c>
    </row>
    <row r="198" spans="1:65" s="2" customFormat="1" ht="21.75" customHeight="1">
      <c r="A198" s="34"/>
      <c r="B198" s="35"/>
      <c r="C198" s="185" t="s">
        <v>328</v>
      </c>
      <c r="D198" s="185" t="s">
        <v>147</v>
      </c>
      <c r="E198" s="186" t="s">
        <v>201</v>
      </c>
      <c r="F198" s="187" t="s">
        <v>202</v>
      </c>
      <c r="G198" s="188" t="s">
        <v>195</v>
      </c>
      <c r="H198" s="189">
        <v>546.38300000000004</v>
      </c>
      <c r="I198" s="190"/>
      <c r="J198" s="191">
        <f>ROUND(I198*H198,2)</f>
        <v>0</v>
      </c>
      <c r="K198" s="192"/>
      <c r="L198" s="39"/>
      <c r="M198" s="193" t="s">
        <v>1</v>
      </c>
      <c r="N198" s="194" t="s">
        <v>42</v>
      </c>
      <c r="O198" s="71"/>
      <c r="P198" s="195">
        <f>O198*H198</f>
        <v>0</v>
      </c>
      <c r="Q198" s="195">
        <v>0</v>
      </c>
      <c r="R198" s="195">
        <f>Q198*H198</f>
        <v>0</v>
      </c>
      <c r="S198" s="195">
        <v>0</v>
      </c>
      <c r="T198" s="196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7" t="s">
        <v>145</v>
      </c>
      <c r="AT198" s="197" t="s">
        <v>147</v>
      </c>
      <c r="AU198" s="197" t="s">
        <v>87</v>
      </c>
      <c r="AY198" s="17" t="s">
        <v>146</v>
      </c>
      <c r="BE198" s="198">
        <f>IF(N198="základní",J198,0)</f>
        <v>0</v>
      </c>
      <c r="BF198" s="198">
        <f>IF(N198="snížená",J198,0)</f>
        <v>0</v>
      </c>
      <c r="BG198" s="198">
        <f>IF(N198="zákl. přenesená",J198,0)</f>
        <v>0</v>
      </c>
      <c r="BH198" s="198">
        <f>IF(N198="sníž. přenesená",J198,0)</f>
        <v>0</v>
      </c>
      <c r="BI198" s="198">
        <f>IF(N198="nulová",J198,0)</f>
        <v>0</v>
      </c>
      <c r="BJ198" s="17" t="s">
        <v>85</v>
      </c>
      <c r="BK198" s="198">
        <f>ROUND(I198*H198,2)</f>
        <v>0</v>
      </c>
      <c r="BL198" s="17" t="s">
        <v>145</v>
      </c>
      <c r="BM198" s="197" t="s">
        <v>1740</v>
      </c>
    </row>
    <row r="199" spans="1:65" s="13" customFormat="1">
      <c r="B199" s="206"/>
      <c r="C199" s="207"/>
      <c r="D199" s="199" t="s">
        <v>176</v>
      </c>
      <c r="E199" s="207"/>
      <c r="F199" s="209" t="s">
        <v>1741</v>
      </c>
      <c r="G199" s="207"/>
      <c r="H199" s="210">
        <v>546.38300000000004</v>
      </c>
      <c r="I199" s="211"/>
      <c r="J199" s="207"/>
      <c r="K199" s="207"/>
      <c r="L199" s="212"/>
      <c r="M199" s="213"/>
      <c r="N199" s="214"/>
      <c r="O199" s="214"/>
      <c r="P199" s="214"/>
      <c r="Q199" s="214"/>
      <c r="R199" s="214"/>
      <c r="S199" s="214"/>
      <c r="T199" s="215"/>
      <c r="AT199" s="216" t="s">
        <v>176</v>
      </c>
      <c r="AU199" s="216" t="s">
        <v>87</v>
      </c>
      <c r="AV199" s="13" t="s">
        <v>87</v>
      </c>
      <c r="AW199" s="13" t="s">
        <v>4</v>
      </c>
      <c r="AX199" s="13" t="s">
        <v>85</v>
      </c>
      <c r="AY199" s="216" t="s">
        <v>146</v>
      </c>
    </row>
    <row r="200" spans="1:65" s="2" customFormat="1" ht="44.25" customHeight="1">
      <c r="A200" s="34"/>
      <c r="B200" s="35"/>
      <c r="C200" s="185" t="s">
        <v>334</v>
      </c>
      <c r="D200" s="185" t="s">
        <v>147</v>
      </c>
      <c r="E200" s="186" t="s">
        <v>211</v>
      </c>
      <c r="F200" s="187" t="s">
        <v>212</v>
      </c>
      <c r="G200" s="188" t="s">
        <v>195</v>
      </c>
      <c r="H200" s="189">
        <v>17.488</v>
      </c>
      <c r="I200" s="190"/>
      <c r="J200" s="191">
        <f>ROUND(I200*H200,2)</f>
        <v>0</v>
      </c>
      <c r="K200" s="192"/>
      <c r="L200" s="39"/>
      <c r="M200" s="193" t="s">
        <v>1</v>
      </c>
      <c r="N200" s="194" t="s">
        <v>42</v>
      </c>
      <c r="O200" s="71"/>
      <c r="P200" s="195">
        <f>O200*H200</f>
        <v>0</v>
      </c>
      <c r="Q200" s="195">
        <v>0</v>
      </c>
      <c r="R200" s="195">
        <f>Q200*H200</f>
        <v>0</v>
      </c>
      <c r="S200" s="195">
        <v>0</v>
      </c>
      <c r="T200" s="196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7" t="s">
        <v>145</v>
      </c>
      <c r="AT200" s="197" t="s">
        <v>147</v>
      </c>
      <c r="AU200" s="197" t="s">
        <v>87</v>
      </c>
      <c r="AY200" s="17" t="s">
        <v>146</v>
      </c>
      <c r="BE200" s="198">
        <f>IF(N200="základní",J200,0)</f>
        <v>0</v>
      </c>
      <c r="BF200" s="198">
        <f>IF(N200="snížená",J200,0)</f>
        <v>0</v>
      </c>
      <c r="BG200" s="198">
        <f>IF(N200="zákl. přenesená",J200,0)</f>
        <v>0</v>
      </c>
      <c r="BH200" s="198">
        <f>IF(N200="sníž. přenesená",J200,0)</f>
        <v>0</v>
      </c>
      <c r="BI200" s="198">
        <f>IF(N200="nulová",J200,0)</f>
        <v>0</v>
      </c>
      <c r="BJ200" s="17" t="s">
        <v>85</v>
      </c>
      <c r="BK200" s="198">
        <f>ROUND(I200*H200,2)</f>
        <v>0</v>
      </c>
      <c r="BL200" s="17" t="s">
        <v>145</v>
      </c>
      <c r="BM200" s="197" t="s">
        <v>1742</v>
      </c>
    </row>
    <row r="201" spans="1:65" s="13" customFormat="1">
      <c r="B201" s="206"/>
      <c r="C201" s="207"/>
      <c r="D201" s="199" t="s">
        <v>176</v>
      </c>
      <c r="E201" s="208" t="s">
        <v>1</v>
      </c>
      <c r="F201" s="209" t="s">
        <v>1743</v>
      </c>
      <c r="G201" s="207"/>
      <c r="H201" s="210">
        <v>17.488</v>
      </c>
      <c r="I201" s="211"/>
      <c r="J201" s="207"/>
      <c r="K201" s="207"/>
      <c r="L201" s="212"/>
      <c r="M201" s="213"/>
      <c r="N201" s="214"/>
      <c r="O201" s="214"/>
      <c r="P201" s="214"/>
      <c r="Q201" s="214"/>
      <c r="R201" s="214"/>
      <c r="S201" s="214"/>
      <c r="T201" s="215"/>
      <c r="AT201" s="216" t="s">
        <v>176</v>
      </c>
      <c r="AU201" s="216" t="s">
        <v>87</v>
      </c>
      <c r="AV201" s="13" t="s">
        <v>87</v>
      </c>
      <c r="AW201" s="13" t="s">
        <v>34</v>
      </c>
      <c r="AX201" s="13" t="s">
        <v>85</v>
      </c>
      <c r="AY201" s="216" t="s">
        <v>146</v>
      </c>
    </row>
    <row r="202" spans="1:65" s="2" customFormat="1" ht="21.75" customHeight="1">
      <c r="A202" s="34"/>
      <c r="B202" s="35"/>
      <c r="C202" s="185" t="s">
        <v>339</v>
      </c>
      <c r="D202" s="185" t="s">
        <v>147</v>
      </c>
      <c r="E202" s="186" t="s">
        <v>1744</v>
      </c>
      <c r="F202" s="187" t="s">
        <v>1745</v>
      </c>
      <c r="G202" s="188" t="s">
        <v>195</v>
      </c>
      <c r="H202" s="189">
        <v>8.9600000000000009</v>
      </c>
      <c r="I202" s="190"/>
      <c r="J202" s="191">
        <f>ROUND(I202*H202,2)</f>
        <v>0</v>
      </c>
      <c r="K202" s="192"/>
      <c r="L202" s="39"/>
      <c r="M202" s="193" t="s">
        <v>1</v>
      </c>
      <c r="N202" s="194" t="s">
        <v>42</v>
      </c>
      <c r="O202" s="71"/>
      <c r="P202" s="195">
        <f>O202*H202</f>
        <v>0</v>
      </c>
      <c r="Q202" s="195">
        <v>0</v>
      </c>
      <c r="R202" s="195">
        <f>Q202*H202</f>
        <v>0</v>
      </c>
      <c r="S202" s="195">
        <v>0</v>
      </c>
      <c r="T202" s="196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7" t="s">
        <v>145</v>
      </c>
      <c r="AT202" s="197" t="s">
        <v>147</v>
      </c>
      <c r="AU202" s="197" t="s">
        <v>87</v>
      </c>
      <c r="AY202" s="17" t="s">
        <v>146</v>
      </c>
      <c r="BE202" s="198">
        <f>IF(N202="základní",J202,0)</f>
        <v>0</v>
      </c>
      <c r="BF202" s="198">
        <f>IF(N202="snížená",J202,0)</f>
        <v>0</v>
      </c>
      <c r="BG202" s="198">
        <f>IF(N202="zákl. přenesená",J202,0)</f>
        <v>0</v>
      </c>
      <c r="BH202" s="198">
        <f>IF(N202="sníž. přenesená",J202,0)</f>
        <v>0</v>
      </c>
      <c r="BI202" s="198">
        <f>IF(N202="nulová",J202,0)</f>
        <v>0</v>
      </c>
      <c r="BJ202" s="17" t="s">
        <v>85</v>
      </c>
      <c r="BK202" s="198">
        <f>ROUND(I202*H202,2)</f>
        <v>0</v>
      </c>
      <c r="BL202" s="17" t="s">
        <v>145</v>
      </c>
      <c r="BM202" s="197" t="s">
        <v>1746</v>
      </c>
    </row>
    <row r="203" spans="1:65" s="2" customFormat="1" ht="33" customHeight="1">
      <c r="A203" s="34"/>
      <c r="B203" s="35"/>
      <c r="C203" s="185" t="s">
        <v>344</v>
      </c>
      <c r="D203" s="185" t="s">
        <v>147</v>
      </c>
      <c r="E203" s="186" t="s">
        <v>566</v>
      </c>
      <c r="F203" s="187" t="s">
        <v>567</v>
      </c>
      <c r="G203" s="188" t="s">
        <v>195</v>
      </c>
      <c r="H203" s="189">
        <v>2.3090000000000002</v>
      </c>
      <c r="I203" s="190"/>
      <c r="J203" s="191">
        <f>ROUND(I203*H203,2)</f>
        <v>0</v>
      </c>
      <c r="K203" s="192"/>
      <c r="L203" s="39"/>
      <c r="M203" s="193" t="s">
        <v>1</v>
      </c>
      <c r="N203" s="194" t="s">
        <v>42</v>
      </c>
      <c r="O203" s="71"/>
      <c r="P203" s="195">
        <f>O203*H203</f>
        <v>0</v>
      </c>
      <c r="Q203" s="195">
        <v>0</v>
      </c>
      <c r="R203" s="195">
        <f>Q203*H203</f>
        <v>0</v>
      </c>
      <c r="S203" s="195">
        <v>0</v>
      </c>
      <c r="T203" s="196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7" t="s">
        <v>145</v>
      </c>
      <c r="AT203" s="197" t="s">
        <v>147</v>
      </c>
      <c r="AU203" s="197" t="s">
        <v>87</v>
      </c>
      <c r="AY203" s="17" t="s">
        <v>146</v>
      </c>
      <c r="BE203" s="198">
        <f>IF(N203="základní",J203,0)</f>
        <v>0</v>
      </c>
      <c r="BF203" s="198">
        <f>IF(N203="snížená",J203,0)</f>
        <v>0</v>
      </c>
      <c r="BG203" s="198">
        <f>IF(N203="zákl. přenesená",J203,0)</f>
        <v>0</v>
      </c>
      <c r="BH203" s="198">
        <f>IF(N203="sníž. přenesená",J203,0)</f>
        <v>0</v>
      </c>
      <c r="BI203" s="198">
        <f>IF(N203="nulová",J203,0)</f>
        <v>0</v>
      </c>
      <c r="BJ203" s="17" t="s">
        <v>85</v>
      </c>
      <c r="BK203" s="198">
        <f>ROUND(I203*H203,2)</f>
        <v>0</v>
      </c>
      <c r="BL203" s="17" t="s">
        <v>145</v>
      </c>
      <c r="BM203" s="197" t="s">
        <v>1747</v>
      </c>
    </row>
    <row r="204" spans="1:65" s="13" customFormat="1">
      <c r="B204" s="206"/>
      <c r="C204" s="207"/>
      <c r="D204" s="199" t="s">
        <v>176</v>
      </c>
      <c r="E204" s="208" t="s">
        <v>1</v>
      </c>
      <c r="F204" s="209" t="s">
        <v>1748</v>
      </c>
      <c r="G204" s="207"/>
      <c r="H204" s="210">
        <v>2.3090000000000002</v>
      </c>
      <c r="I204" s="211"/>
      <c r="J204" s="207"/>
      <c r="K204" s="207"/>
      <c r="L204" s="212"/>
      <c r="M204" s="213"/>
      <c r="N204" s="214"/>
      <c r="O204" s="214"/>
      <c r="P204" s="214"/>
      <c r="Q204" s="214"/>
      <c r="R204" s="214"/>
      <c r="S204" s="214"/>
      <c r="T204" s="215"/>
      <c r="AT204" s="216" t="s">
        <v>176</v>
      </c>
      <c r="AU204" s="216" t="s">
        <v>87</v>
      </c>
      <c r="AV204" s="13" t="s">
        <v>87</v>
      </c>
      <c r="AW204" s="13" t="s">
        <v>34</v>
      </c>
      <c r="AX204" s="13" t="s">
        <v>85</v>
      </c>
      <c r="AY204" s="216" t="s">
        <v>146</v>
      </c>
    </row>
    <row r="205" spans="1:65" s="12" customFormat="1" ht="22.9" customHeight="1">
      <c r="B205" s="171"/>
      <c r="C205" s="172"/>
      <c r="D205" s="173" t="s">
        <v>76</v>
      </c>
      <c r="E205" s="204" t="s">
        <v>222</v>
      </c>
      <c r="F205" s="204" t="s">
        <v>223</v>
      </c>
      <c r="G205" s="172"/>
      <c r="H205" s="172"/>
      <c r="I205" s="175"/>
      <c r="J205" s="205">
        <f>BK205</f>
        <v>0</v>
      </c>
      <c r="K205" s="172"/>
      <c r="L205" s="177"/>
      <c r="M205" s="178"/>
      <c r="N205" s="179"/>
      <c r="O205" s="179"/>
      <c r="P205" s="180">
        <f>P206</f>
        <v>0</v>
      </c>
      <c r="Q205" s="179"/>
      <c r="R205" s="180">
        <f>R206</f>
        <v>0</v>
      </c>
      <c r="S205" s="179"/>
      <c r="T205" s="181">
        <f>T206</f>
        <v>0</v>
      </c>
      <c r="AR205" s="182" t="s">
        <v>85</v>
      </c>
      <c r="AT205" s="183" t="s">
        <v>76</v>
      </c>
      <c r="AU205" s="183" t="s">
        <v>85</v>
      </c>
      <c r="AY205" s="182" t="s">
        <v>146</v>
      </c>
      <c r="BK205" s="184">
        <f>BK206</f>
        <v>0</v>
      </c>
    </row>
    <row r="206" spans="1:65" s="2" customFormat="1" ht="16.5" customHeight="1">
      <c r="A206" s="34"/>
      <c r="B206" s="35"/>
      <c r="C206" s="185" t="s">
        <v>349</v>
      </c>
      <c r="D206" s="185" t="s">
        <v>147</v>
      </c>
      <c r="E206" s="186" t="s">
        <v>1031</v>
      </c>
      <c r="F206" s="187" t="s">
        <v>1032</v>
      </c>
      <c r="G206" s="188" t="s">
        <v>195</v>
      </c>
      <c r="H206" s="189">
        <v>22.183</v>
      </c>
      <c r="I206" s="190"/>
      <c r="J206" s="191">
        <f>ROUND(I206*H206,2)</f>
        <v>0</v>
      </c>
      <c r="K206" s="192"/>
      <c r="L206" s="39"/>
      <c r="M206" s="193" t="s">
        <v>1</v>
      </c>
      <c r="N206" s="194" t="s">
        <v>42</v>
      </c>
      <c r="O206" s="71"/>
      <c r="P206" s="195">
        <f>O206*H206</f>
        <v>0</v>
      </c>
      <c r="Q206" s="195">
        <v>0</v>
      </c>
      <c r="R206" s="195">
        <f>Q206*H206</f>
        <v>0</v>
      </c>
      <c r="S206" s="195">
        <v>0</v>
      </c>
      <c r="T206" s="196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7" t="s">
        <v>145</v>
      </c>
      <c r="AT206" s="197" t="s">
        <v>147</v>
      </c>
      <c r="AU206" s="197" t="s">
        <v>87</v>
      </c>
      <c r="AY206" s="17" t="s">
        <v>146</v>
      </c>
      <c r="BE206" s="198">
        <f>IF(N206="základní",J206,0)</f>
        <v>0</v>
      </c>
      <c r="BF206" s="198">
        <f>IF(N206="snížená",J206,0)</f>
        <v>0</v>
      </c>
      <c r="BG206" s="198">
        <f>IF(N206="zákl. přenesená",J206,0)</f>
        <v>0</v>
      </c>
      <c r="BH206" s="198">
        <f>IF(N206="sníž. přenesená",J206,0)</f>
        <v>0</v>
      </c>
      <c r="BI206" s="198">
        <f>IF(N206="nulová",J206,0)</f>
        <v>0</v>
      </c>
      <c r="BJ206" s="17" t="s">
        <v>85</v>
      </c>
      <c r="BK206" s="198">
        <f>ROUND(I206*H206,2)</f>
        <v>0</v>
      </c>
      <c r="BL206" s="17" t="s">
        <v>145</v>
      </c>
      <c r="BM206" s="197" t="s">
        <v>1749</v>
      </c>
    </row>
    <row r="207" spans="1:65" s="12" customFormat="1" ht="25.9" customHeight="1">
      <c r="B207" s="171"/>
      <c r="C207" s="172"/>
      <c r="D207" s="173" t="s">
        <v>76</v>
      </c>
      <c r="E207" s="174" t="s">
        <v>227</v>
      </c>
      <c r="F207" s="174" t="s">
        <v>228</v>
      </c>
      <c r="G207" s="172"/>
      <c r="H207" s="172"/>
      <c r="I207" s="175"/>
      <c r="J207" s="176">
        <f>BK207</f>
        <v>0</v>
      </c>
      <c r="K207" s="172"/>
      <c r="L207" s="177"/>
      <c r="M207" s="178"/>
      <c r="N207" s="179"/>
      <c r="O207" s="179"/>
      <c r="P207" s="180">
        <f>P208+P225+P230+P239+P251+P285+P289+P292+P295+P300+P303+P310+P318+P322</f>
        <v>0</v>
      </c>
      <c r="Q207" s="179"/>
      <c r="R207" s="180">
        <f>R208+R225+R230+R239+R251+R285+R289+R292+R295+R300+R303+R310+R318+R322</f>
        <v>2.1101616000000001</v>
      </c>
      <c r="S207" s="179"/>
      <c r="T207" s="181">
        <f>T208+T225+T230+T239+T251+T285+T289+T292+T295+T300+T303+T310+T318+T322</f>
        <v>0.31589800000000001</v>
      </c>
      <c r="AR207" s="182" t="s">
        <v>87</v>
      </c>
      <c r="AT207" s="183" t="s">
        <v>76</v>
      </c>
      <c r="AU207" s="183" t="s">
        <v>77</v>
      </c>
      <c r="AY207" s="182" t="s">
        <v>146</v>
      </c>
      <c r="BK207" s="184">
        <f>BK208+BK225+BK230+BK239+BK251+BK285+BK289+BK292+BK295+BK300+BK303+BK310+BK318+BK322</f>
        <v>0</v>
      </c>
    </row>
    <row r="208" spans="1:65" s="12" customFormat="1" ht="22.9" customHeight="1">
      <c r="B208" s="171"/>
      <c r="C208" s="172"/>
      <c r="D208" s="173" t="s">
        <v>76</v>
      </c>
      <c r="E208" s="204" t="s">
        <v>1588</v>
      </c>
      <c r="F208" s="204" t="s">
        <v>1589</v>
      </c>
      <c r="G208" s="172"/>
      <c r="H208" s="172"/>
      <c r="I208" s="175"/>
      <c r="J208" s="205">
        <f>BK208</f>
        <v>0</v>
      </c>
      <c r="K208" s="172"/>
      <c r="L208" s="177"/>
      <c r="M208" s="178"/>
      <c r="N208" s="179"/>
      <c r="O208" s="179"/>
      <c r="P208" s="180">
        <f>SUM(P209:P224)</f>
        <v>0</v>
      </c>
      <c r="Q208" s="179"/>
      <c r="R208" s="180">
        <f>SUM(R209:R224)</f>
        <v>0.1060976</v>
      </c>
      <c r="S208" s="179"/>
      <c r="T208" s="181">
        <f>SUM(T209:T224)</f>
        <v>0</v>
      </c>
      <c r="AR208" s="182" t="s">
        <v>87</v>
      </c>
      <c r="AT208" s="183" t="s">
        <v>76</v>
      </c>
      <c r="AU208" s="183" t="s">
        <v>85</v>
      </c>
      <c r="AY208" s="182" t="s">
        <v>146</v>
      </c>
      <c r="BK208" s="184">
        <f>SUM(BK209:BK224)</f>
        <v>0</v>
      </c>
    </row>
    <row r="209" spans="1:65" s="2" customFormat="1" ht="21.75" customHeight="1">
      <c r="A209" s="34"/>
      <c r="B209" s="35"/>
      <c r="C209" s="185" t="s">
        <v>354</v>
      </c>
      <c r="D209" s="185" t="s">
        <v>147</v>
      </c>
      <c r="E209" s="186" t="s">
        <v>1750</v>
      </c>
      <c r="F209" s="187" t="s">
        <v>1751</v>
      </c>
      <c r="G209" s="188" t="s">
        <v>181</v>
      </c>
      <c r="H209" s="189">
        <v>16</v>
      </c>
      <c r="I209" s="190"/>
      <c r="J209" s="191">
        <f>ROUND(I209*H209,2)</f>
        <v>0</v>
      </c>
      <c r="K209" s="192"/>
      <c r="L209" s="39"/>
      <c r="M209" s="193" t="s">
        <v>1</v>
      </c>
      <c r="N209" s="194" t="s">
        <v>42</v>
      </c>
      <c r="O209" s="71"/>
      <c r="P209" s="195">
        <f>O209*H209</f>
        <v>0</v>
      </c>
      <c r="Q209" s="195">
        <v>0</v>
      </c>
      <c r="R209" s="195">
        <f>Q209*H209</f>
        <v>0</v>
      </c>
      <c r="S209" s="195">
        <v>0</v>
      </c>
      <c r="T209" s="196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7" t="s">
        <v>188</v>
      </c>
      <c r="AT209" s="197" t="s">
        <v>147</v>
      </c>
      <c r="AU209" s="197" t="s">
        <v>87</v>
      </c>
      <c r="AY209" s="17" t="s">
        <v>146</v>
      </c>
      <c r="BE209" s="198">
        <f>IF(N209="základní",J209,0)</f>
        <v>0</v>
      </c>
      <c r="BF209" s="198">
        <f>IF(N209="snížená",J209,0)</f>
        <v>0</v>
      </c>
      <c r="BG209" s="198">
        <f>IF(N209="zákl. přenesená",J209,0)</f>
        <v>0</v>
      </c>
      <c r="BH209" s="198">
        <f>IF(N209="sníž. přenesená",J209,0)</f>
        <v>0</v>
      </c>
      <c r="BI209" s="198">
        <f>IF(N209="nulová",J209,0)</f>
        <v>0</v>
      </c>
      <c r="BJ209" s="17" t="s">
        <v>85</v>
      </c>
      <c r="BK209" s="198">
        <f>ROUND(I209*H209,2)</f>
        <v>0</v>
      </c>
      <c r="BL209" s="17" t="s">
        <v>188</v>
      </c>
      <c r="BM209" s="197" t="s">
        <v>1752</v>
      </c>
    </row>
    <row r="210" spans="1:65" s="2" customFormat="1" ht="16.5" customHeight="1">
      <c r="A210" s="34"/>
      <c r="B210" s="35"/>
      <c r="C210" s="217" t="s">
        <v>359</v>
      </c>
      <c r="D210" s="217" t="s">
        <v>235</v>
      </c>
      <c r="E210" s="218" t="s">
        <v>1753</v>
      </c>
      <c r="F210" s="219" t="s">
        <v>1754</v>
      </c>
      <c r="G210" s="220" t="s">
        <v>195</v>
      </c>
      <c r="H210" s="221">
        <v>6.0000000000000001E-3</v>
      </c>
      <c r="I210" s="222"/>
      <c r="J210" s="223">
        <f>ROUND(I210*H210,2)</f>
        <v>0</v>
      </c>
      <c r="K210" s="224"/>
      <c r="L210" s="225"/>
      <c r="M210" s="226" t="s">
        <v>1</v>
      </c>
      <c r="N210" s="227" t="s">
        <v>42</v>
      </c>
      <c r="O210" s="71"/>
      <c r="P210" s="195">
        <f>O210*H210</f>
        <v>0</v>
      </c>
      <c r="Q210" s="195">
        <v>1</v>
      </c>
      <c r="R210" s="195">
        <f>Q210*H210</f>
        <v>6.0000000000000001E-3</v>
      </c>
      <c r="S210" s="195">
        <v>0</v>
      </c>
      <c r="T210" s="196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7" t="s">
        <v>238</v>
      </c>
      <c r="AT210" s="197" t="s">
        <v>235</v>
      </c>
      <c r="AU210" s="197" t="s">
        <v>87</v>
      </c>
      <c r="AY210" s="17" t="s">
        <v>146</v>
      </c>
      <c r="BE210" s="198">
        <f>IF(N210="základní",J210,0)</f>
        <v>0</v>
      </c>
      <c r="BF210" s="198">
        <f>IF(N210="snížená",J210,0)</f>
        <v>0</v>
      </c>
      <c r="BG210" s="198">
        <f>IF(N210="zákl. přenesená",J210,0)</f>
        <v>0</v>
      </c>
      <c r="BH210" s="198">
        <f>IF(N210="sníž. přenesená",J210,0)</f>
        <v>0</v>
      </c>
      <c r="BI210" s="198">
        <f>IF(N210="nulová",J210,0)</f>
        <v>0</v>
      </c>
      <c r="BJ210" s="17" t="s">
        <v>85</v>
      </c>
      <c r="BK210" s="198">
        <f>ROUND(I210*H210,2)</f>
        <v>0</v>
      </c>
      <c r="BL210" s="17" t="s">
        <v>188</v>
      </c>
      <c r="BM210" s="197" t="s">
        <v>1755</v>
      </c>
    </row>
    <row r="211" spans="1:65" s="2" customFormat="1" ht="19.5">
      <c r="A211" s="34"/>
      <c r="B211" s="35"/>
      <c r="C211" s="36"/>
      <c r="D211" s="199" t="s">
        <v>151</v>
      </c>
      <c r="E211" s="36"/>
      <c r="F211" s="200" t="s">
        <v>1756</v>
      </c>
      <c r="G211" s="36"/>
      <c r="H211" s="36"/>
      <c r="I211" s="201"/>
      <c r="J211" s="36"/>
      <c r="K211" s="36"/>
      <c r="L211" s="39"/>
      <c r="M211" s="202"/>
      <c r="N211" s="203"/>
      <c r="O211" s="71"/>
      <c r="P211" s="71"/>
      <c r="Q211" s="71"/>
      <c r="R211" s="71"/>
      <c r="S211" s="71"/>
      <c r="T211" s="72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151</v>
      </c>
      <c r="AU211" s="17" t="s">
        <v>87</v>
      </c>
    </row>
    <row r="212" spans="1:65" s="13" customFormat="1">
      <c r="B212" s="206"/>
      <c r="C212" s="207"/>
      <c r="D212" s="199" t="s">
        <v>176</v>
      </c>
      <c r="E212" s="208" t="s">
        <v>1</v>
      </c>
      <c r="F212" s="209" t="s">
        <v>1757</v>
      </c>
      <c r="G212" s="207"/>
      <c r="H212" s="210">
        <v>6.0000000000000001E-3</v>
      </c>
      <c r="I212" s="211"/>
      <c r="J212" s="207"/>
      <c r="K212" s="207"/>
      <c r="L212" s="212"/>
      <c r="M212" s="213"/>
      <c r="N212" s="214"/>
      <c r="O212" s="214"/>
      <c r="P212" s="214"/>
      <c r="Q212" s="214"/>
      <c r="R212" s="214"/>
      <c r="S212" s="214"/>
      <c r="T212" s="215"/>
      <c r="AT212" s="216" t="s">
        <v>176</v>
      </c>
      <c r="AU212" s="216" t="s">
        <v>87</v>
      </c>
      <c r="AV212" s="13" t="s">
        <v>87</v>
      </c>
      <c r="AW212" s="13" t="s">
        <v>34</v>
      </c>
      <c r="AX212" s="13" t="s">
        <v>85</v>
      </c>
      <c r="AY212" s="216" t="s">
        <v>146</v>
      </c>
    </row>
    <row r="213" spans="1:65" s="2" customFormat="1" ht="21.75" customHeight="1">
      <c r="A213" s="34"/>
      <c r="B213" s="35"/>
      <c r="C213" s="185" t="s">
        <v>365</v>
      </c>
      <c r="D213" s="185" t="s">
        <v>147</v>
      </c>
      <c r="E213" s="186" t="s">
        <v>1758</v>
      </c>
      <c r="F213" s="187" t="s">
        <v>1759</v>
      </c>
      <c r="G213" s="188" t="s">
        <v>181</v>
      </c>
      <c r="H213" s="189">
        <v>3.6</v>
      </c>
      <c r="I213" s="190"/>
      <c r="J213" s="191">
        <f>ROUND(I213*H213,2)</f>
        <v>0</v>
      </c>
      <c r="K213" s="192"/>
      <c r="L213" s="39"/>
      <c r="M213" s="193" t="s">
        <v>1</v>
      </c>
      <c r="N213" s="194" t="s">
        <v>42</v>
      </c>
      <c r="O213" s="71"/>
      <c r="P213" s="195">
        <f>O213*H213</f>
        <v>0</v>
      </c>
      <c r="Q213" s="195">
        <v>0</v>
      </c>
      <c r="R213" s="195">
        <f>Q213*H213</f>
        <v>0</v>
      </c>
      <c r="S213" s="195">
        <v>0</v>
      </c>
      <c r="T213" s="196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7" t="s">
        <v>188</v>
      </c>
      <c r="AT213" s="197" t="s">
        <v>147</v>
      </c>
      <c r="AU213" s="197" t="s">
        <v>87</v>
      </c>
      <c r="AY213" s="17" t="s">
        <v>146</v>
      </c>
      <c r="BE213" s="198">
        <f>IF(N213="základní",J213,0)</f>
        <v>0</v>
      </c>
      <c r="BF213" s="198">
        <f>IF(N213="snížená",J213,0)</f>
        <v>0</v>
      </c>
      <c r="BG213" s="198">
        <f>IF(N213="zákl. přenesená",J213,0)</f>
        <v>0</v>
      </c>
      <c r="BH213" s="198">
        <f>IF(N213="sníž. přenesená",J213,0)</f>
        <v>0</v>
      </c>
      <c r="BI213" s="198">
        <f>IF(N213="nulová",J213,0)</f>
        <v>0</v>
      </c>
      <c r="BJ213" s="17" t="s">
        <v>85</v>
      </c>
      <c r="BK213" s="198">
        <f>ROUND(I213*H213,2)</f>
        <v>0</v>
      </c>
      <c r="BL213" s="17" t="s">
        <v>188</v>
      </c>
      <c r="BM213" s="197" t="s">
        <v>1760</v>
      </c>
    </row>
    <row r="214" spans="1:65" s="13" customFormat="1">
      <c r="B214" s="206"/>
      <c r="C214" s="207"/>
      <c r="D214" s="199" t="s">
        <v>176</v>
      </c>
      <c r="E214" s="208" t="s">
        <v>1</v>
      </c>
      <c r="F214" s="209" t="s">
        <v>1761</v>
      </c>
      <c r="G214" s="207"/>
      <c r="H214" s="210">
        <v>3.6</v>
      </c>
      <c r="I214" s="211"/>
      <c r="J214" s="207"/>
      <c r="K214" s="207"/>
      <c r="L214" s="212"/>
      <c r="M214" s="213"/>
      <c r="N214" s="214"/>
      <c r="O214" s="214"/>
      <c r="P214" s="214"/>
      <c r="Q214" s="214"/>
      <c r="R214" s="214"/>
      <c r="S214" s="214"/>
      <c r="T214" s="215"/>
      <c r="AT214" s="216" t="s">
        <v>176</v>
      </c>
      <c r="AU214" s="216" t="s">
        <v>87</v>
      </c>
      <c r="AV214" s="13" t="s">
        <v>87</v>
      </c>
      <c r="AW214" s="13" t="s">
        <v>34</v>
      </c>
      <c r="AX214" s="13" t="s">
        <v>85</v>
      </c>
      <c r="AY214" s="216" t="s">
        <v>146</v>
      </c>
    </row>
    <row r="215" spans="1:65" s="2" customFormat="1" ht="16.5" customHeight="1">
      <c r="A215" s="34"/>
      <c r="B215" s="35"/>
      <c r="C215" s="217" t="s">
        <v>369</v>
      </c>
      <c r="D215" s="217" t="s">
        <v>235</v>
      </c>
      <c r="E215" s="218" t="s">
        <v>1753</v>
      </c>
      <c r="F215" s="219" t="s">
        <v>1754</v>
      </c>
      <c r="G215" s="220" t="s">
        <v>195</v>
      </c>
      <c r="H215" s="221">
        <v>1E-3</v>
      </c>
      <c r="I215" s="222"/>
      <c r="J215" s="223">
        <f>ROUND(I215*H215,2)</f>
        <v>0</v>
      </c>
      <c r="K215" s="224"/>
      <c r="L215" s="225"/>
      <c r="M215" s="226" t="s">
        <v>1</v>
      </c>
      <c r="N215" s="227" t="s">
        <v>42</v>
      </c>
      <c r="O215" s="71"/>
      <c r="P215" s="195">
        <f>O215*H215</f>
        <v>0</v>
      </c>
      <c r="Q215" s="195">
        <v>1</v>
      </c>
      <c r="R215" s="195">
        <f>Q215*H215</f>
        <v>1E-3</v>
      </c>
      <c r="S215" s="195">
        <v>0</v>
      </c>
      <c r="T215" s="196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7" t="s">
        <v>238</v>
      </c>
      <c r="AT215" s="197" t="s">
        <v>235</v>
      </c>
      <c r="AU215" s="197" t="s">
        <v>87</v>
      </c>
      <c r="AY215" s="17" t="s">
        <v>146</v>
      </c>
      <c r="BE215" s="198">
        <f>IF(N215="základní",J215,0)</f>
        <v>0</v>
      </c>
      <c r="BF215" s="198">
        <f>IF(N215="snížená",J215,0)</f>
        <v>0</v>
      </c>
      <c r="BG215" s="198">
        <f>IF(N215="zákl. přenesená",J215,0)</f>
        <v>0</v>
      </c>
      <c r="BH215" s="198">
        <f>IF(N215="sníž. přenesená",J215,0)</f>
        <v>0</v>
      </c>
      <c r="BI215" s="198">
        <f>IF(N215="nulová",J215,0)</f>
        <v>0</v>
      </c>
      <c r="BJ215" s="17" t="s">
        <v>85</v>
      </c>
      <c r="BK215" s="198">
        <f>ROUND(I215*H215,2)</f>
        <v>0</v>
      </c>
      <c r="BL215" s="17" t="s">
        <v>188</v>
      </c>
      <c r="BM215" s="197" t="s">
        <v>1762</v>
      </c>
    </row>
    <row r="216" spans="1:65" s="2" customFormat="1" ht="19.5">
      <c r="A216" s="34"/>
      <c r="B216" s="35"/>
      <c r="C216" s="36"/>
      <c r="D216" s="199" t="s">
        <v>151</v>
      </c>
      <c r="E216" s="36"/>
      <c r="F216" s="200" t="s">
        <v>1756</v>
      </c>
      <c r="G216" s="36"/>
      <c r="H216" s="36"/>
      <c r="I216" s="201"/>
      <c r="J216" s="36"/>
      <c r="K216" s="36"/>
      <c r="L216" s="39"/>
      <c r="M216" s="202"/>
      <c r="N216" s="203"/>
      <c r="O216" s="71"/>
      <c r="P216" s="71"/>
      <c r="Q216" s="71"/>
      <c r="R216" s="71"/>
      <c r="S216" s="71"/>
      <c r="T216" s="72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151</v>
      </c>
      <c r="AU216" s="17" t="s">
        <v>87</v>
      </c>
    </row>
    <row r="217" spans="1:65" s="13" customFormat="1">
      <c r="B217" s="206"/>
      <c r="C217" s="207"/>
      <c r="D217" s="199" t="s">
        <v>176</v>
      </c>
      <c r="E217" s="208" t="s">
        <v>1</v>
      </c>
      <c r="F217" s="209" t="s">
        <v>1763</v>
      </c>
      <c r="G217" s="207"/>
      <c r="H217" s="210">
        <v>1E-3</v>
      </c>
      <c r="I217" s="211"/>
      <c r="J217" s="207"/>
      <c r="K217" s="207"/>
      <c r="L217" s="212"/>
      <c r="M217" s="213"/>
      <c r="N217" s="214"/>
      <c r="O217" s="214"/>
      <c r="P217" s="214"/>
      <c r="Q217" s="214"/>
      <c r="R217" s="214"/>
      <c r="S217" s="214"/>
      <c r="T217" s="215"/>
      <c r="AT217" s="216" t="s">
        <v>176</v>
      </c>
      <c r="AU217" s="216" t="s">
        <v>87</v>
      </c>
      <c r="AV217" s="13" t="s">
        <v>87</v>
      </c>
      <c r="AW217" s="13" t="s">
        <v>34</v>
      </c>
      <c r="AX217" s="13" t="s">
        <v>85</v>
      </c>
      <c r="AY217" s="216" t="s">
        <v>146</v>
      </c>
    </row>
    <row r="218" spans="1:65" s="2" customFormat="1" ht="21.75" customHeight="1">
      <c r="A218" s="34"/>
      <c r="B218" s="35"/>
      <c r="C218" s="185" t="s">
        <v>375</v>
      </c>
      <c r="D218" s="185" t="s">
        <v>147</v>
      </c>
      <c r="E218" s="186" t="s">
        <v>1764</v>
      </c>
      <c r="F218" s="187" t="s">
        <v>1765</v>
      </c>
      <c r="G218" s="188" t="s">
        <v>181</v>
      </c>
      <c r="H218" s="189">
        <v>16</v>
      </c>
      <c r="I218" s="190"/>
      <c r="J218" s="191">
        <f>ROUND(I218*H218,2)</f>
        <v>0</v>
      </c>
      <c r="K218" s="192"/>
      <c r="L218" s="39"/>
      <c r="M218" s="193" t="s">
        <v>1</v>
      </c>
      <c r="N218" s="194" t="s">
        <v>42</v>
      </c>
      <c r="O218" s="71"/>
      <c r="P218" s="195">
        <f>O218*H218</f>
        <v>0</v>
      </c>
      <c r="Q218" s="195">
        <v>4.0000000000000002E-4</v>
      </c>
      <c r="R218" s="195">
        <f>Q218*H218</f>
        <v>6.4000000000000003E-3</v>
      </c>
      <c r="S218" s="195">
        <v>0</v>
      </c>
      <c r="T218" s="196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7" t="s">
        <v>188</v>
      </c>
      <c r="AT218" s="197" t="s">
        <v>147</v>
      </c>
      <c r="AU218" s="197" t="s">
        <v>87</v>
      </c>
      <c r="AY218" s="17" t="s">
        <v>146</v>
      </c>
      <c r="BE218" s="198">
        <f>IF(N218="základní",J218,0)</f>
        <v>0</v>
      </c>
      <c r="BF218" s="198">
        <f>IF(N218="snížená",J218,0)</f>
        <v>0</v>
      </c>
      <c r="BG218" s="198">
        <f>IF(N218="zákl. přenesená",J218,0)</f>
        <v>0</v>
      </c>
      <c r="BH218" s="198">
        <f>IF(N218="sníž. přenesená",J218,0)</f>
        <v>0</v>
      </c>
      <c r="BI218" s="198">
        <f>IF(N218="nulová",J218,0)</f>
        <v>0</v>
      </c>
      <c r="BJ218" s="17" t="s">
        <v>85</v>
      </c>
      <c r="BK218" s="198">
        <f>ROUND(I218*H218,2)</f>
        <v>0</v>
      </c>
      <c r="BL218" s="17" t="s">
        <v>188</v>
      </c>
      <c r="BM218" s="197" t="s">
        <v>1766</v>
      </c>
    </row>
    <row r="219" spans="1:65" s="2" customFormat="1" ht="21.75" customHeight="1">
      <c r="A219" s="34"/>
      <c r="B219" s="35"/>
      <c r="C219" s="217" t="s">
        <v>379</v>
      </c>
      <c r="D219" s="217" t="s">
        <v>235</v>
      </c>
      <c r="E219" s="218" t="s">
        <v>1767</v>
      </c>
      <c r="F219" s="219" t="s">
        <v>1768</v>
      </c>
      <c r="G219" s="220" t="s">
        <v>181</v>
      </c>
      <c r="H219" s="221">
        <v>19.2</v>
      </c>
      <c r="I219" s="222"/>
      <c r="J219" s="223">
        <f>ROUND(I219*H219,2)</f>
        <v>0</v>
      </c>
      <c r="K219" s="224"/>
      <c r="L219" s="225"/>
      <c r="M219" s="226" t="s">
        <v>1</v>
      </c>
      <c r="N219" s="227" t="s">
        <v>42</v>
      </c>
      <c r="O219" s="71"/>
      <c r="P219" s="195">
        <f>O219*H219</f>
        <v>0</v>
      </c>
      <c r="Q219" s="195">
        <v>3.8800000000000002E-3</v>
      </c>
      <c r="R219" s="195">
        <f>Q219*H219</f>
        <v>7.4496000000000007E-2</v>
      </c>
      <c r="S219" s="195">
        <v>0</v>
      </c>
      <c r="T219" s="196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7" t="s">
        <v>238</v>
      </c>
      <c r="AT219" s="197" t="s">
        <v>235</v>
      </c>
      <c r="AU219" s="197" t="s">
        <v>87</v>
      </c>
      <c r="AY219" s="17" t="s">
        <v>146</v>
      </c>
      <c r="BE219" s="198">
        <f>IF(N219="základní",J219,0)</f>
        <v>0</v>
      </c>
      <c r="BF219" s="198">
        <f>IF(N219="snížená",J219,0)</f>
        <v>0</v>
      </c>
      <c r="BG219" s="198">
        <f>IF(N219="zákl. přenesená",J219,0)</f>
        <v>0</v>
      </c>
      <c r="BH219" s="198">
        <f>IF(N219="sníž. přenesená",J219,0)</f>
        <v>0</v>
      </c>
      <c r="BI219" s="198">
        <f>IF(N219="nulová",J219,0)</f>
        <v>0</v>
      </c>
      <c r="BJ219" s="17" t="s">
        <v>85</v>
      </c>
      <c r="BK219" s="198">
        <f>ROUND(I219*H219,2)</f>
        <v>0</v>
      </c>
      <c r="BL219" s="17" t="s">
        <v>188</v>
      </c>
      <c r="BM219" s="197" t="s">
        <v>1769</v>
      </c>
    </row>
    <row r="220" spans="1:65" s="13" customFormat="1">
      <c r="B220" s="206"/>
      <c r="C220" s="207"/>
      <c r="D220" s="199" t="s">
        <v>176</v>
      </c>
      <c r="E220" s="208" t="s">
        <v>1</v>
      </c>
      <c r="F220" s="209" t="s">
        <v>1770</v>
      </c>
      <c r="G220" s="207"/>
      <c r="H220" s="210">
        <v>19.2</v>
      </c>
      <c r="I220" s="211"/>
      <c r="J220" s="207"/>
      <c r="K220" s="207"/>
      <c r="L220" s="212"/>
      <c r="M220" s="213"/>
      <c r="N220" s="214"/>
      <c r="O220" s="214"/>
      <c r="P220" s="214"/>
      <c r="Q220" s="214"/>
      <c r="R220" s="214"/>
      <c r="S220" s="214"/>
      <c r="T220" s="215"/>
      <c r="AT220" s="216" t="s">
        <v>176</v>
      </c>
      <c r="AU220" s="216" t="s">
        <v>87</v>
      </c>
      <c r="AV220" s="13" t="s">
        <v>87</v>
      </c>
      <c r="AW220" s="13" t="s">
        <v>34</v>
      </c>
      <c r="AX220" s="13" t="s">
        <v>85</v>
      </c>
      <c r="AY220" s="216" t="s">
        <v>146</v>
      </c>
    </row>
    <row r="221" spans="1:65" s="2" customFormat="1" ht="21.75" customHeight="1">
      <c r="A221" s="34"/>
      <c r="B221" s="35"/>
      <c r="C221" s="185" t="s">
        <v>388</v>
      </c>
      <c r="D221" s="185" t="s">
        <v>147</v>
      </c>
      <c r="E221" s="186" t="s">
        <v>1771</v>
      </c>
      <c r="F221" s="187" t="s">
        <v>1772</v>
      </c>
      <c r="G221" s="188" t="s">
        <v>181</v>
      </c>
      <c r="H221" s="189">
        <v>3.6</v>
      </c>
      <c r="I221" s="190"/>
      <c r="J221" s="191">
        <f>ROUND(I221*H221,2)</f>
        <v>0</v>
      </c>
      <c r="K221" s="192"/>
      <c r="L221" s="39"/>
      <c r="M221" s="193" t="s">
        <v>1</v>
      </c>
      <c r="N221" s="194" t="s">
        <v>42</v>
      </c>
      <c r="O221" s="71"/>
      <c r="P221" s="195">
        <f>O221*H221</f>
        <v>0</v>
      </c>
      <c r="Q221" s="195">
        <v>4.0000000000000002E-4</v>
      </c>
      <c r="R221" s="195">
        <f>Q221*H221</f>
        <v>1.4400000000000001E-3</v>
      </c>
      <c r="S221" s="195">
        <v>0</v>
      </c>
      <c r="T221" s="196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7" t="s">
        <v>188</v>
      </c>
      <c r="AT221" s="197" t="s">
        <v>147</v>
      </c>
      <c r="AU221" s="197" t="s">
        <v>87</v>
      </c>
      <c r="AY221" s="17" t="s">
        <v>146</v>
      </c>
      <c r="BE221" s="198">
        <f>IF(N221="základní",J221,0)</f>
        <v>0</v>
      </c>
      <c r="BF221" s="198">
        <f>IF(N221="snížená",J221,0)</f>
        <v>0</v>
      </c>
      <c r="BG221" s="198">
        <f>IF(N221="zákl. přenesená",J221,0)</f>
        <v>0</v>
      </c>
      <c r="BH221" s="198">
        <f>IF(N221="sníž. přenesená",J221,0)</f>
        <v>0</v>
      </c>
      <c r="BI221" s="198">
        <f>IF(N221="nulová",J221,0)</f>
        <v>0</v>
      </c>
      <c r="BJ221" s="17" t="s">
        <v>85</v>
      </c>
      <c r="BK221" s="198">
        <f>ROUND(I221*H221,2)</f>
        <v>0</v>
      </c>
      <c r="BL221" s="17" t="s">
        <v>188</v>
      </c>
      <c r="BM221" s="197" t="s">
        <v>1773</v>
      </c>
    </row>
    <row r="222" spans="1:65" s="2" customFormat="1" ht="21.75" customHeight="1">
      <c r="A222" s="34"/>
      <c r="B222" s="35"/>
      <c r="C222" s="217" t="s">
        <v>392</v>
      </c>
      <c r="D222" s="217" t="s">
        <v>235</v>
      </c>
      <c r="E222" s="218" t="s">
        <v>1767</v>
      </c>
      <c r="F222" s="219" t="s">
        <v>1768</v>
      </c>
      <c r="G222" s="220" t="s">
        <v>181</v>
      </c>
      <c r="H222" s="221">
        <v>4.32</v>
      </c>
      <c r="I222" s="222"/>
      <c r="J222" s="223">
        <f>ROUND(I222*H222,2)</f>
        <v>0</v>
      </c>
      <c r="K222" s="224"/>
      <c r="L222" s="225"/>
      <c r="M222" s="226" t="s">
        <v>1</v>
      </c>
      <c r="N222" s="227" t="s">
        <v>42</v>
      </c>
      <c r="O222" s="71"/>
      <c r="P222" s="195">
        <f>O222*H222</f>
        <v>0</v>
      </c>
      <c r="Q222" s="195">
        <v>3.8800000000000002E-3</v>
      </c>
      <c r="R222" s="195">
        <f>Q222*H222</f>
        <v>1.6761600000000001E-2</v>
      </c>
      <c r="S222" s="195">
        <v>0</v>
      </c>
      <c r="T222" s="196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7" t="s">
        <v>238</v>
      </c>
      <c r="AT222" s="197" t="s">
        <v>235</v>
      </c>
      <c r="AU222" s="197" t="s">
        <v>87</v>
      </c>
      <c r="AY222" s="17" t="s">
        <v>146</v>
      </c>
      <c r="BE222" s="198">
        <f>IF(N222="základní",J222,0)</f>
        <v>0</v>
      </c>
      <c r="BF222" s="198">
        <f>IF(N222="snížená",J222,0)</f>
        <v>0</v>
      </c>
      <c r="BG222" s="198">
        <f>IF(N222="zákl. přenesená",J222,0)</f>
        <v>0</v>
      </c>
      <c r="BH222" s="198">
        <f>IF(N222="sníž. přenesená",J222,0)</f>
        <v>0</v>
      </c>
      <c r="BI222" s="198">
        <f>IF(N222="nulová",J222,0)</f>
        <v>0</v>
      </c>
      <c r="BJ222" s="17" t="s">
        <v>85</v>
      </c>
      <c r="BK222" s="198">
        <f>ROUND(I222*H222,2)</f>
        <v>0</v>
      </c>
      <c r="BL222" s="17" t="s">
        <v>188</v>
      </c>
      <c r="BM222" s="197" t="s">
        <v>1774</v>
      </c>
    </row>
    <row r="223" spans="1:65" s="13" customFormat="1">
      <c r="B223" s="206"/>
      <c r="C223" s="207"/>
      <c r="D223" s="199" t="s">
        <v>176</v>
      </c>
      <c r="E223" s="208" t="s">
        <v>1</v>
      </c>
      <c r="F223" s="209" t="s">
        <v>1775</v>
      </c>
      <c r="G223" s="207"/>
      <c r="H223" s="210">
        <v>4.32</v>
      </c>
      <c r="I223" s="211"/>
      <c r="J223" s="207"/>
      <c r="K223" s="207"/>
      <c r="L223" s="212"/>
      <c r="M223" s="213"/>
      <c r="N223" s="214"/>
      <c r="O223" s="214"/>
      <c r="P223" s="214"/>
      <c r="Q223" s="214"/>
      <c r="R223" s="214"/>
      <c r="S223" s="214"/>
      <c r="T223" s="215"/>
      <c r="AT223" s="216" t="s">
        <v>176</v>
      </c>
      <c r="AU223" s="216" t="s">
        <v>87</v>
      </c>
      <c r="AV223" s="13" t="s">
        <v>87</v>
      </c>
      <c r="AW223" s="13" t="s">
        <v>34</v>
      </c>
      <c r="AX223" s="13" t="s">
        <v>85</v>
      </c>
      <c r="AY223" s="216" t="s">
        <v>146</v>
      </c>
    </row>
    <row r="224" spans="1:65" s="2" customFormat="1" ht="21.75" customHeight="1">
      <c r="A224" s="34"/>
      <c r="B224" s="35"/>
      <c r="C224" s="185" t="s">
        <v>398</v>
      </c>
      <c r="D224" s="185" t="s">
        <v>147</v>
      </c>
      <c r="E224" s="186" t="s">
        <v>1594</v>
      </c>
      <c r="F224" s="187" t="s">
        <v>1595</v>
      </c>
      <c r="G224" s="188" t="s">
        <v>324</v>
      </c>
      <c r="H224" s="250"/>
      <c r="I224" s="190"/>
      <c r="J224" s="191">
        <f>ROUND(I224*H224,2)</f>
        <v>0</v>
      </c>
      <c r="K224" s="192"/>
      <c r="L224" s="39"/>
      <c r="M224" s="193" t="s">
        <v>1</v>
      </c>
      <c r="N224" s="194" t="s">
        <v>42</v>
      </c>
      <c r="O224" s="71"/>
      <c r="P224" s="195">
        <f>O224*H224</f>
        <v>0</v>
      </c>
      <c r="Q224" s="195">
        <v>0</v>
      </c>
      <c r="R224" s="195">
        <f>Q224*H224</f>
        <v>0</v>
      </c>
      <c r="S224" s="195">
        <v>0</v>
      </c>
      <c r="T224" s="196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7" t="s">
        <v>188</v>
      </c>
      <c r="AT224" s="197" t="s">
        <v>147</v>
      </c>
      <c r="AU224" s="197" t="s">
        <v>87</v>
      </c>
      <c r="AY224" s="17" t="s">
        <v>146</v>
      </c>
      <c r="BE224" s="198">
        <f>IF(N224="základní",J224,0)</f>
        <v>0</v>
      </c>
      <c r="BF224" s="198">
        <f>IF(N224="snížená",J224,0)</f>
        <v>0</v>
      </c>
      <c r="BG224" s="198">
        <f>IF(N224="zákl. přenesená",J224,0)</f>
        <v>0</v>
      </c>
      <c r="BH224" s="198">
        <f>IF(N224="sníž. přenesená",J224,0)</f>
        <v>0</v>
      </c>
      <c r="BI224" s="198">
        <f>IF(N224="nulová",J224,0)</f>
        <v>0</v>
      </c>
      <c r="BJ224" s="17" t="s">
        <v>85</v>
      </c>
      <c r="BK224" s="198">
        <f>ROUND(I224*H224,2)</f>
        <v>0</v>
      </c>
      <c r="BL224" s="17" t="s">
        <v>188</v>
      </c>
      <c r="BM224" s="197" t="s">
        <v>1776</v>
      </c>
    </row>
    <row r="225" spans="1:65" s="12" customFormat="1" ht="22.9" customHeight="1">
      <c r="B225" s="171"/>
      <c r="C225" s="172"/>
      <c r="D225" s="173" t="s">
        <v>76</v>
      </c>
      <c r="E225" s="204" t="s">
        <v>1777</v>
      </c>
      <c r="F225" s="204" t="s">
        <v>1778</v>
      </c>
      <c r="G225" s="172"/>
      <c r="H225" s="172"/>
      <c r="I225" s="175"/>
      <c r="J225" s="205">
        <f>BK225</f>
        <v>0</v>
      </c>
      <c r="K225" s="172"/>
      <c r="L225" s="177"/>
      <c r="M225" s="178"/>
      <c r="N225" s="179"/>
      <c r="O225" s="179"/>
      <c r="P225" s="180">
        <f>SUM(P226:P229)</f>
        <v>0</v>
      </c>
      <c r="Q225" s="179"/>
      <c r="R225" s="180">
        <f>SUM(R226:R229)</f>
        <v>4.0800000000000003E-2</v>
      </c>
      <c r="S225" s="179"/>
      <c r="T225" s="181">
        <f>SUM(T226:T229)</f>
        <v>0</v>
      </c>
      <c r="AR225" s="182" t="s">
        <v>87</v>
      </c>
      <c r="AT225" s="183" t="s">
        <v>76</v>
      </c>
      <c r="AU225" s="183" t="s">
        <v>85</v>
      </c>
      <c r="AY225" s="182" t="s">
        <v>146</v>
      </c>
      <c r="BK225" s="184">
        <f>SUM(BK226:BK229)</f>
        <v>0</v>
      </c>
    </row>
    <row r="226" spans="1:65" s="2" customFormat="1" ht="21.75" customHeight="1">
      <c r="A226" s="34"/>
      <c r="B226" s="35"/>
      <c r="C226" s="185" t="s">
        <v>402</v>
      </c>
      <c r="D226" s="185" t="s">
        <v>147</v>
      </c>
      <c r="E226" s="186" t="s">
        <v>1779</v>
      </c>
      <c r="F226" s="187" t="s">
        <v>1780</v>
      </c>
      <c r="G226" s="188" t="s">
        <v>181</v>
      </c>
      <c r="H226" s="189">
        <v>16</v>
      </c>
      <c r="I226" s="190"/>
      <c r="J226" s="191">
        <f>ROUND(I226*H226,2)</f>
        <v>0</v>
      </c>
      <c r="K226" s="192"/>
      <c r="L226" s="39"/>
      <c r="M226" s="193" t="s">
        <v>1</v>
      </c>
      <c r="N226" s="194" t="s">
        <v>42</v>
      </c>
      <c r="O226" s="71"/>
      <c r="P226" s="195">
        <f>O226*H226</f>
        <v>0</v>
      </c>
      <c r="Q226" s="195">
        <v>0</v>
      </c>
      <c r="R226" s="195">
        <f>Q226*H226</f>
        <v>0</v>
      </c>
      <c r="S226" s="195">
        <v>0</v>
      </c>
      <c r="T226" s="196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7" t="s">
        <v>188</v>
      </c>
      <c r="AT226" s="197" t="s">
        <v>147</v>
      </c>
      <c r="AU226" s="197" t="s">
        <v>87</v>
      </c>
      <c r="AY226" s="17" t="s">
        <v>146</v>
      </c>
      <c r="BE226" s="198">
        <f>IF(N226="základní",J226,0)</f>
        <v>0</v>
      </c>
      <c r="BF226" s="198">
        <f>IF(N226="snížená",J226,0)</f>
        <v>0</v>
      </c>
      <c r="BG226" s="198">
        <f>IF(N226="zákl. přenesená",J226,0)</f>
        <v>0</v>
      </c>
      <c r="BH226" s="198">
        <f>IF(N226="sníž. přenesená",J226,0)</f>
        <v>0</v>
      </c>
      <c r="BI226" s="198">
        <f>IF(N226="nulová",J226,0)</f>
        <v>0</v>
      </c>
      <c r="BJ226" s="17" t="s">
        <v>85</v>
      </c>
      <c r="BK226" s="198">
        <f>ROUND(I226*H226,2)</f>
        <v>0</v>
      </c>
      <c r="BL226" s="17" t="s">
        <v>188</v>
      </c>
      <c r="BM226" s="197" t="s">
        <v>1781</v>
      </c>
    </row>
    <row r="227" spans="1:65" s="2" customFormat="1" ht="21.75" customHeight="1">
      <c r="A227" s="34"/>
      <c r="B227" s="35"/>
      <c r="C227" s="217" t="s">
        <v>406</v>
      </c>
      <c r="D227" s="217" t="s">
        <v>235</v>
      </c>
      <c r="E227" s="218" t="s">
        <v>1782</v>
      </c>
      <c r="F227" s="219" t="s">
        <v>1783</v>
      </c>
      <c r="G227" s="220" t="s">
        <v>181</v>
      </c>
      <c r="H227" s="221">
        <v>16.32</v>
      </c>
      <c r="I227" s="222"/>
      <c r="J227" s="223">
        <f>ROUND(I227*H227,2)</f>
        <v>0</v>
      </c>
      <c r="K227" s="224"/>
      <c r="L227" s="225"/>
      <c r="M227" s="226" t="s">
        <v>1</v>
      </c>
      <c r="N227" s="227" t="s">
        <v>42</v>
      </c>
      <c r="O227" s="71"/>
      <c r="P227" s="195">
        <f>O227*H227</f>
        <v>0</v>
      </c>
      <c r="Q227" s="195">
        <v>2.5000000000000001E-3</v>
      </c>
      <c r="R227" s="195">
        <f>Q227*H227</f>
        <v>4.0800000000000003E-2</v>
      </c>
      <c r="S227" s="195">
        <v>0</v>
      </c>
      <c r="T227" s="196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7" t="s">
        <v>238</v>
      </c>
      <c r="AT227" s="197" t="s">
        <v>235</v>
      </c>
      <c r="AU227" s="197" t="s">
        <v>87</v>
      </c>
      <c r="AY227" s="17" t="s">
        <v>146</v>
      </c>
      <c r="BE227" s="198">
        <f>IF(N227="základní",J227,0)</f>
        <v>0</v>
      </c>
      <c r="BF227" s="198">
        <f>IF(N227="snížená",J227,0)</f>
        <v>0</v>
      </c>
      <c r="BG227" s="198">
        <f>IF(N227="zákl. přenesená",J227,0)</f>
        <v>0</v>
      </c>
      <c r="BH227" s="198">
        <f>IF(N227="sníž. přenesená",J227,0)</f>
        <v>0</v>
      </c>
      <c r="BI227" s="198">
        <f>IF(N227="nulová",J227,0)</f>
        <v>0</v>
      </c>
      <c r="BJ227" s="17" t="s">
        <v>85</v>
      </c>
      <c r="BK227" s="198">
        <f>ROUND(I227*H227,2)</f>
        <v>0</v>
      </c>
      <c r="BL227" s="17" t="s">
        <v>188</v>
      </c>
      <c r="BM227" s="197" t="s">
        <v>1784</v>
      </c>
    </row>
    <row r="228" spans="1:65" s="13" customFormat="1">
      <c r="B228" s="206"/>
      <c r="C228" s="207"/>
      <c r="D228" s="199" t="s">
        <v>176</v>
      </c>
      <c r="E228" s="208" t="s">
        <v>1</v>
      </c>
      <c r="F228" s="209" t="s">
        <v>1785</v>
      </c>
      <c r="G228" s="207"/>
      <c r="H228" s="210">
        <v>16.32</v>
      </c>
      <c r="I228" s="211"/>
      <c r="J228" s="207"/>
      <c r="K228" s="207"/>
      <c r="L228" s="212"/>
      <c r="M228" s="213"/>
      <c r="N228" s="214"/>
      <c r="O228" s="214"/>
      <c r="P228" s="214"/>
      <c r="Q228" s="214"/>
      <c r="R228" s="214"/>
      <c r="S228" s="214"/>
      <c r="T228" s="215"/>
      <c r="AT228" s="216" t="s">
        <v>176</v>
      </c>
      <c r="AU228" s="216" t="s">
        <v>87</v>
      </c>
      <c r="AV228" s="13" t="s">
        <v>87</v>
      </c>
      <c r="AW228" s="13" t="s">
        <v>34</v>
      </c>
      <c r="AX228" s="13" t="s">
        <v>85</v>
      </c>
      <c r="AY228" s="216" t="s">
        <v>146</v>
      </c>
    </row>
    <row r="229" spans="1:65" s="2" customFormat="1" ht="21.75" customHeight="1">
      <c r="A229" s="34"/>
      <c r="B229" s="35"/>
      <c r="C229" s="185" t="s">
        <v>410</v>
      </c>
      <c r="D229" s="185" t="s">
        <v>147</v>
      </c>
      <c r="E229" s="186" t="s">
        <v>1786</v>
      </c>
      <c r="F229" s="187" t="s">
        <v>1787</v>
      </c>
      <c r="G229" s="188" t="s">
        <v>324</v>
      </c>
      <c r="H229" s="250"/>
      <c r="I229" s="190"/>
      <c r="J229" s="191">
        <f>ROUND(I229*H229,2)</f>
        <v>0</v>
      </c>
      <c r="K229" s="192"/>
      <c r="L229" s="39"/>
      <c r="M229" s="193" t="s">
        <v>1</v>
      </c>
      <c r="N229" s="194" t="s">
        <v>42</v>
      </c>
      <c r="O229" s="71"/>
      <c r="P229" s="195">
        <f>O229*H229</f>
        <v>0</v>
      </c>
      <c r="Q229" s="195">
        <v>0</v>
      </c>
      <c r="R229" s="195">
        <f>Q229*H229</f>
        <v>0</v>
      </c>
      <c r="S229" s="195">
        <v>0</v>
      </c>
      <c r="T229" s="196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7" t="s">
        <v>188</v>
      </c>
      <c r="AT229" s="197" t="s">
        <v>147</v>
      </c>
      <c r="AU229" s="197" t="s">
        <v>87</v>
      </c>
      <c r="AY229" s="17" t="s">
        <v>146</v>
      </c>
      <c r="BE229" s="198">
        <f>IF(N229="základní",J229,0)</f>
        <v>0</v>
      </c>
      <c r="BF229" s="198">
        <f>IF(N229="snížená",J229,0)</f>
        <v>0</v>
      </c>
      <c r="BG229" s="198">
        <f>IF(N229="zákl. přenesená",J229,0)</f>
        <v>0</v>
      </c>
      <c r="BH229" s="198">
        <f>IF(N229="sníž. přenesená",J229,0)</f>
        <v>0</v>
      </c>
      <c r="BI229" s="198">
        <f>IF(N229="nulová",J229,0)</f>
        <v>0</v>
      </c>
      <c r="BJ229" s="17" t="s">
        <v>85</v>
      </c>
      <c r="BK229" s="198">
        <f>ROUND(I229*H229,2)</f>
        <v>0</v>
      </c>
      <c r="BL229" s="17" t="s">
        <v>188</v>
      </c>
      <c r="BM229" s="197" t="s">
        <v>1788</v>
      </c>
    </row>
    <row r="230" spans="1:65" s="12" customFormat="1" ht="22.9" customHeight="1">
      <c r="B230" s="171"/>
      <c r="C230" s="172"/>
      <c r="D230" s="173" t="s">
        <v>76</v>
      </c>
      <c r="E230" s="204" t="s">
        <v>1789</v>
      </c>
      <c r="F230" s="204" t="s">
        <v>1790</v>
      </c>
      <c r="G230" s="172"/>
      <c r="H230" s="172"/>
      <c r="I230" s="175"/>
      <c r="J230" s="205">
        <f>BK230</f>
        <v>0</v>
      </c>
      <c r="K230" s="172"/>
      <c r="L230" s="177"/>
      <c r="M230" s="178"/>
      <c r="N230" s="179"/>
      <c r="O230" s="179"/>
      <c r="P230" s="180">
        <f>SUM(P231:P238)</f>
        <v>0</v>
      </c>
      <c r="Q230" s="179"/>
      <c r="R230" s="180">
        <f>SUM(R231:R238)</f>
        <v>1.0419999999999999E-2</v>
      </c>
      <c r="S230" s="179"/>
      <c r="T230" s="181">
        <f>SUM(T231:T238)</f>
        <v>3.065E-2</v>
      </c>
      <c r="AR230" s="182" t="s">
        <v>87</v>
      </c>
      <c r="AT230" s="183" t="s">
        <v>76</v>
      </c>
      <c r="AU230" s="183" t="s">
        <v>85</v>
      </c>
      <c r="AY230" s="182" t="s">
        <v>146</v>
      </c>
      <c r="BK230" s="184">
        <f>SUM(BK231:BK238)</f>
        <v>0</v>
      </c>
    </row>
    <row r="231" spans="1:65" s="2" customFormat="1" ht="33" customHeight="1">
      <c r="A231" s="34"/>
      <c r="B231" s="35"/>
      <c r="C231" s="185" t="s">
        <v>414</v>
      </c>
      <c r="D231" s="185" t="s">
        <v>147</v>
      </c>
      <c r="E231" s="186" t="s">
        <v>1791</v>
      </c>
      <c r="F231" s="187" t="s">
        <v>1792</v>
      </c>
      <c r="G231" s="188" t="s">
        <v>165</v>
      </c>
      <c r="H231" s="189">
        <v>1</v>
      </c>
      <c r="I231" s="190"/>
      <c r="J231" s="191">
        <f>ROUND(I231*H231,2)</f>
        <v>0</v>
      </c>
      <c r="K231" s="192"/>
      <c r="L231" s="39"/>
      <c r="M231" s="193" t="s">
        <v>1</v>
      </c>
      <c r="N231" s="194" t="s">
        <v>42</v>
      </c>
      <c r="O231" s="71"/>
      <c r="P231" s="195">
        <f>O231*H231</f>
        <v>0</v>
      </c>
      <c r="Q231" s="195">
        <v>0</v>
      </c>
      <c r="R231" s="195">
        <f>Q231*H231</f>
        <v>0</v>
      </c>
      <c r="S231" s="195">
        <v>3.065E-2</v>
      </c>
      <c r="T231" s="196">
        <f>S231*H231</f>
        <v>3.065E-2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7" t="s">
        <v>188</v>
      </c>
      <c r="AT231" s="197" t="s">
        <v>147</v>
      </c>
      <c r="AU231" s="197" t="s">
        <v>87</v>
      </c>
      <c r="AY231" s="17" t="s">
        <v>146</v>
      </c>
      <c r="BE231" s="198">
        <f>IF(N231="základní",J231,0)</f>
        <v>0</v>
      </c>
      <c r="BF231" s="198">
        <f>IF(N231="snížená",J231,0)</f>
        <v>0</v>
      </c>
      <c r="BG231" s="198">
        <f>IF(N231="zákl. přenesená",J231,0)</f>
        <v>0</v>
      </c>
      <c r="BH231" s="198">
        <f>IF(N231="sníž. přenesená",J231,0)</f>
        <v>0</v>
      </c>
      <c r="BI231" s="198">
        <f>IF(N231="nulová",J231,0)</f>
        <v>0</v>
      </c>
      <c r="BJ231" s="17" t="s">
        <v>85</v>
      </c>
      <c r="BK231" s="198">
        <f>ROUND(I231*H231,2)</f>
        <v>0</v>
      </c>
      <c r="BL231" s="17" t="s">
        <v>188</v>
      </c>
      <c r="BM231" s="197" t="s">
        <v>1793</v>
      </c>
    </row>
    <row r="232" spans="1:65" s="2" customFormat="1" ht="55.5" customHeight="1">
      <c r="A232" s="34"/>
      <c r="B232" s="35"/>
      <c r="C232" s="185" t="s">
        <v>418</v>
      </c>
      <c r="D232" s="185" t="s">
        <v>147</v>
      </c>
      <c r="E232" s="186" t="s">
        <v>1794</v>
      </c>
      <c r="F232" s="187" t="s">
        <v>1795</v>
      </c>
      <c r="G232" s="188" t="s">
        <v>187</v>
      </c>
      <c r="H232" s="189">
        <v>1</v>
      </c>
      <c r="I232" s="190"/>
      <c r="J232" s="191">
        <f>ROUND(I232*H232,2)</f>
        <v>0</v>
      </c>
      <c r="K232" s="192"/>
      <c r="L232" s="39"/>
      <c r="M232" s="193" t="s">
        <v>1</v>
      </c>
      <c r="N232" s="194" t="s">
        <v>42</v>
      </c>
      <c r="O232" s="71"/>
      <c r="P232" s="195">
        <f>O232*H232</f>
        <v>0</v>
      </c>
      <c r="Q232" s="195">
        <v>1.09E-3</v>
      </c>
      <c r="R232" s="195">
        <f>Q232*H232</f>
        <v>1.09E-3</v>
      </c>
      <c r="S232" s="195">
        <v>0</v>
      </c>
      <c r="T232" s="196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7" t="s">
        <v>188</v>
      </c>
      <c r="AT232" s="197" t="s">
        <v>147</v>
      </c>
      <c r="AU232" s="197" t="s">
        <v>87</v>
      </c>
      <c r="AY232" s="17" t="s">
        <v>146</v>
      </c>
      <c r="BE232" s="198">
        <f>IF(N232="základní",J232,0)</f>
        <v>0</v>
      </c>
      <c r="BF232" s="198">
        <f>IF(N232="snížená",J232,0)</f>
        <v>0</v>
      </c>
      <c r="BG232" s="198">
        <f>IF(N232="zákl. přenesená",J232,0)</f>
        <v>0</v>
      </c>
      <c r="BH232" s="198">
        <f>IF(N232="sníž. přenesená",J232,0)</f>
        <v>0</v>
      </c>
      <c r="BI232" s="198">
        <f>IF(N232="nulová",J232,0)</f>
        <v>0</v>
      </c>
      <c r="BJ232" s="17" t="s">
        <v>85</v>
      </c>
      <c r="BK232" s="198">
        <f>ROUND(I232*H232,2)</f>
        <v>0</v>
      </c>
      <c r="BL232" s="17" t="s">
        <v>188</v>
      </c>
      <c r="BM232" s="197" t="s">
        <v>1796</v>
      </c>
    </row>
    <row r="233" spans="1:65" s="2" customFormat="1" ht="55.5" customHeight="1">
      <c r="A233" s="34"/>
      <c r="B233" s="35"/>
      <c r="C233" s="185" t="s">
        <v>424</v>
      </c>
      <c r="D233" s="185" t="s">
        <v>147</v>
      </c>
      <c r="E233" s="186" t="s">
        <v>1797</v>
      </c>
      <c r="F233" s="187" t="s">
        <v>1798</v>
      </c>
      <c r="G233" s="188" t="s">
        <v>187</v>
      </c>
      <c r="H233" s="189">
        <v>1</v>
      </c>
      <c r="I233" s="190"/>
      <c r="J233" s="191">
        <f>ROUND(I233*H233,2)</f>
        <v>0</v>
      </c>
      <c r="K233" s="192"/>
      <c r="L233" s="39"/>
      <c r="M233" s="193" t="s">
        <v>1</v>
      </c>
      <c r="N233" s="194" t="s">
        <v>42</v>
      </c>
      <c r="O233" s="71"/>
      <c r="P233" s="195">
        <f>O233*H233</f>
        <v>0</v>
      </c>
      <c r="Q233" s="195">
        <v>1.09E-3</v>
      </c>
      <c r="R233" s="195">
        <f>Q233*H233</f>
        <v>1.09E-3</v>
      </c>
      <c r="S233" s="195">
        <v>0</v>
      </c>
      <c r="T233" s="196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7" t="s">
        <v>188</v>
      </c>
      <c r="AT233" s="197" t="s">
        <v>147</v>
      </c>
      <c r="AU233" s="197" t="s">
        <v>87</v>
      </c>
      <c r="AY233" s="17" t="s">
        <v>146</v>
      </c>
      <c r="BE233" s="198">
        <f>IF(N233="základní",J233,0)</f>
        <v>0</v>
      </c>
      <c r="BF233" s="198">
        <f>IF(N233="snížená",J233,0)</f>
        <v>0</v>
      </c>
      <c r="BG233" s="198">
        <f>IF(N233="zákl. přenesená",J233,0)</f>
        <v>0</v>
      </c>
      <c r="BH233" s="198">
        <f>IF(N233="sníž. přenesená",J233,0)</f>
        <v>0</v>
      </c>
      <c r="BI233" s="198">
        <f>IF(N233="nulová",J233,0)</f>
        <v>0</v>
      </c>
      <c r="BJ233" s="17" t="s">
        <v>85</v>
      </c>
      <c r="BK233" s="198">
        <f>ROUND(I233*H233,2)</f>
        <v>0</v>
      </c>
      <c r="BL233" s="17" t="s">
        <v>188</v>
      </c>
      <c r="BM233" s="197" t="s">
        <v>1799</v>
      </c>
    </row>
    <row r="234" spans="1:65" s="2" customFormat="1" ht="29.25">
      <c r="A234" s="34"/>
      <c r="B234" s="35"/>
      <c r="C234" s="36"/>
      <c r="D234" s="199" t="s">
        <v>151</v>
      </c>
      <c r="E234" s="36"/>
      <c r="F234" s="200" t="s">
        <v>1800</v>
      </c>
      <c r="G234" s="36"/>
      <c r="H234" s="36"/>
      <c r="I234" s="201"/>
      <c r="J234" s="36"/>
      <c r="K234" s="36"/>
      <c r="L234" s="39"/>
      <c r="M234" s="202"/>
      <c r="N234" s="203"/>
      <c r="O234" s="71"/>
      <c r="P234" s="71"/>
      <c r="Q234" s="71"/>
      <c r="R234" s="71"/>
      <c r="S234" s="71"/>
      <c r="T234" s="72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151</v>
      </c>
      <c r="AU234" s="17" t="s">
        <v>87</v>
      </c>
    </row>
    <row r="235" spans="1:65" s="2" customFormat="1" ht="21.75" customHeight="1">
      <c r="A235" s="34"/>
      <c r="B235" s="35"/>
      <c r="C235" s="185" t="s">
        <v>429</v>
      </c>
      <c r="D235" s="185" t="s">
        <v>147</v>
      </c>
      <c r="E235" s="186" t="s">
        <v>1801</v>
      </c>
      <c r="F235" s="187" t="s">
        <v>1802</v>
      </c>
      <c r="G235" s="188" t="s">
        <v>249</v>
      </c>
      <c r="H235" s="189">
        <v>5</v>
      </c>
      <c r="I235" s="190"/>
      <c r="J235" s="191">
        <f>ROUND(I235*H235,2)</f>
        <v>0</v>
      </c>
      <c r="K235" s="192"/>
      <c r="L235" s="39"/>
      <c r="M235" s="193" t="s">
        <v>1</v>
      </c>
      <c r="N235" s="194" t="s">
        <v>42</v>
      </c>
      <c r="O235" s="71"/>
      <c r="P235" s="195">
        <f>O235*H235</f>
        <v>0</v>
      </c>
      <c r="Q235" s="195">
        <v>1.1999999999999999E-3</v>
      </c>
      <c r="R235" s="195">
        <f>Q235*H235</f>
        <v>5.9999999999999993E-3</v>
      </c>
      <c r="S235" s="195">
        <v>0</v>
      </c>
      <c r="T235" s="196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7" t="s">
        <v>188</v>
      </c>
      <c r="AT235" s="197" t="s">
        <v>147</v>
      </c>
      <c r="AU235" s="197" t="s">
        <v>87</v>
      </c>
      <c r="AY235" s="17" t="s">
        <v>146</v>
      </c>
      <c r="BE235" s="198">
        <f>IF(N235="základní",J235,0)</f>
        <v>0</v>
      </c>
      <c r="BF235" s="198">
        <f>IF(N235="snížená",J235,0)</f>
        <v>0</v>
      </c>
      <c r="BG235" s="198">
        <f>IF(N235="zákl. přenesená",J235,0)</f>
        <v>0</v>
      </c>
      <c r="BH235" s="198">
        <f>IF(N235="sníž. přenesená",J235,0)</f>
        <v>0</v>
      </c>
      <c r="BI235" s="198">
        <f>IF(N235="nulová",J235,0)</f>
        <v>0</v>
      </c>
      <c r="BJ235" s="17" t="s">
        <v>85</v>
      </c>
      <c r="BK235" s="198">
        <f>ROUND(I235*H235,2)</f>
        <v>0</v>
      </c>
      <c r="BL235" s="17" t="s">
        <v>188</v>
      </c>
      <c r="BM235" s="197" t="s">
        <v>1803</v>
      </c>
    </row>
    <row r="236" spans="1:65" s="2" customFormat="1" ht="39">
      <c r="A236" s="34"/>
      <c r="B236" s="35"/>
      <c r="C236" s="36"/>
      <c r="D236" s="199" t="s">
        <v>151</v>
      </c>
      <c r="E236" s="36"/>
      <c r="F236" s="200" t="s">
        <v>1804</v>
      </c>
      <c r="G236" s="36"/>
      <c r="H236" s="36"/>
      <c r="I236" s="201"/>
      <c r="J236" s="36"/>
      <c r="K236" s="36"/>
      <c r="L236" s="39"/>
      <c r="M236" s="202"/>
      <c r="N236" s="203"/>
      <c r="O236" s="71"/>
      <c r="P236" s="71"/>
      <c r="Q236" s="71"/>
      <c r="R236" s="71"/>
      <c r="S236" s="71"/>
      <c r="T236" s="72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151</v>
      </c>
      <c r="AU236" s="17" t="s">
        <v>87</v>
      </c>
    </row>
    <row r="237" spans="1:65" s="2" customFormat="1" ht="21.75" customHeight="1">
      <c r="A237" s="34"/>
      <c r="B237" s="35"/>
      <c r="C237" s="185" t="s">
        <v>433</v>
      </c>
      <c r="D237" s="185" t="s">
        <v>147</v>
      </c>
      <c r="E237" s="186" t="s">
        <v>1805</v>
      </c>
      <c r="F237" s="187" t="s">
        <v>1806</v>
      </c>
      <c r="G237" s="188" t="s">
        <v>159</v>
      </c>
      <c r="H237" s="189">
        <v>2</v>
      </c>
      <c r="I237" s="190"/>
      <c r="J237" s="191">
        <f>ROUND(I237*H237,2)</f>
        <v>0</v>
      </c>
      <c r="K237" s="192"/>
      <c r="L237" s="39"/>
      <c r="M237" s="193" t="s">
        <v>1</v>
      </c>
      <c r="N237" s="194" t="s">
        <v>42</v>
      </c>
      <c r="O237" s="71"/>
      <c r="P237" s="195">
        <f>O237*H237</f>
        <v>0</v>
      </c>
      <c r="Q237" s="195">
        <v>1.1199999999999999E-3</v>
      </c>
      <c r="R237" s="195">
        <f>Q237*H237</f>
        <v>2.2399999999999998E-3</v>
      </c>
      <c r="S237" s="195">
        <v>0</v>
      </c>
      <c r="T237" s="196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7" t="s">
        <v>188</v>
      </c>
      <c r="AT237" s="197" t="s">
        <v>147</v>
      </c>
      <c r="AU237" s="197" t="s">
        <v>87</v>
      </c>
      <c r="AY237" s="17" t="s">
        <v>146</v>
      </c>
      <c r="BE237" s="198">
        <f>IF(N237="základní",J237,0)</f>
        <v>0</v>
      </c>
      <c r="BF237" s="198">
        <f>IF(N237="snížená",J237,0)</f>
        <v>0</v>
      </c>
      <c r="BG237" s="198">
        <f>IF(N237="zákl. přenesená",J237,0)</f>
        <v>0</v>
      </c>
      <c r="BH237" s="198">
        <f>IF(N237="sníž. přenesená",J237,0)</f>
        <v>0</v>
      </c>
      <c r="BI237" s="198">
        <f>IF(N237="nulová",J237,0)</f>
        <v>0</v>
      </c>
      <c r="BJ237" s="17" t="s">
        <v>85</v>
      </c>
      <c r="BK237" s="198">
        <f>ROUND(I237*H237,2)</f>
        <v>0</v>
      </c>
      <c r="BL237" s="17" t="s">
        <v>188</v>
      </c>
      <c r="BM237" s="197" t="s">
        <v>1807</v>
      </c>
    </row>
    <row r="238" spans="1:65" s="2" customFormat="1" ht="21.75" customHeight="1">
      <c r="A238" s="34"/>
      <c r="B238" s="35"/>
      <c r="C238" s="185" t="s">
        <v>437</v>
      </c>
      <c r="D238" s="185" t="s">
        <v>147</v>
      </c>
      <c r="E238" s="186" t="s">
        <v>1808</v>
      </c>
      <c r="F238" s="187" t="s">
        <v>1809</v>
      </c>
      <c r="G238" s="188" t="s">
        <v>324</v>
      </c>
      <c r="H238" s="250"/>
      <c r="I238" s="190"/>
      <c r="J238" s="191">
        <f>ROUND(I238*H238,2)</f>
        <v>0</v>
      </c>
      <c r="K238" s="192"/>
      <c r="L238" s="39"/>
      <c r="M238" s="193" t="s">
        <v>1</v>
      </c>
      <c r="N238" s="194" t="s">
        <v>42</v>
      </c>
      <c r="O238" s="71"/>
      <c r="P238" s="195">
        <f>O238*H238</f>
        <v>0</v>
      </c>
      <c r="Q238" s="195">
        <v>0</v>
      </c>
      <c r="R238" s="195">
        <f>Q238*H238</f>
        <v>0</v>
      </c>
      <c r="S238" s="195">
        <v>0</v>
      </c>
      <c r="T238" s="196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7" t="s">
        <v>188</v>
      </c>
      <c r="AT238" s="197" t="s">
        <v>147</v>
      </c>
      <c r="AU238" s="197" t="s">
        <v>87</v>
      </c>
      <c r="AY238" s="17" t="s">
        <v>146</v>
      </c>
      <c r="BE238" s="198">
        <f>IF(N238="základní",J238,0)</f>
        <v>0</v>
      </c>
      <c r="BF238" s="198">
        <f>IF(N238="snížená",J238,0)</f>
        <v>0</v>
      </c>
      <c r="BG238" s="198">
        <f>IF(N238="zákl. přenesená",J238,0)</f>
        <v>0</v>
      </c>
      <c r="BH238" s="198">
        <f>IF(N238="sníž. přenesená",J238,0)</f>
        <v>0</v>
      </c>
      <c r="BI238" s="198">
        <f>IF(N238="nulová",J238,0)</f>
        <v>0</v>
      </c>
      <c r="BJ238" s="17" t="s">
        <v>85</v>
      </c>
      <c r="BK238" s="198">
        <f>ROUND(I238*H238,2)</f>
        <v>0</v>
      </c>
      <c r="BL238" s="17" t="s">
        <v>188</v>
      </c>
      <c r="BM238" s="197" t="s">
        <v>1810</v>
      </c>
    </row>
    <row r="239" spans="1:65" s="12" customFormat="1" ht="22.9" customHeight="1">
      <c r="B239" s="171"/>
      <c r="C239" s="172"/>
      <c r="D239" s="173" t="s">
        <v>76</v>
      </c>
      <c r="E239" s="204" t="s">
        <v>1811</v>
      </c>
      <c r="F239" s="204" t="s">
        <v>1812</v>
      </c>
      <c r="G239" s="172"/>
      <c r="H239" s="172"/>
      <c r="I239" s="175"/>
      <c r="J239" s="205">
        <f>BK239</f>
        <v>0</v>
      </c>
      <c r="K239" s="172"/>
      <c r="L239" s="177"/>
      <c r="M239" s="178"/>
      <c r="N239" s="179"/>
      <c r="O239" s="179"/>
      <c r="P239" s="180">
        <f>SUM(P240:P250)</f>
        <v>0</v>
      </c>
      <c r="Q239" s="179"/>
      <c r="R239" s="180">
        <f>SUM(R240:R250)</f>
        <v>7.1600000000000006E-3</v>
      </c>
      <c r="S239" s="179"/>
      <c r="T239" s="181">
        <f>SUM(T240:T250)</f>
        <v>2.1299999999999999E-3</v>
      </c>
      <c r="AR239" s="182" t="s">
        <v>87</v>
      </c>
      <c r="AT239" s="183" t="s">
        <v>76</v>
      </c>
      <c r="AU239" s="183" t="s">
        <v>85</v>
      </c>
      <c r="AY239" s="182" t="s">
        <v>146</v>
      </c>
      <c r="BK239" s="184">
        <f>SUM(BK240:BK250)</f>
        <v>0</v>
      </c>
    </row>
    <row r="240" spans="1:65" s="2" customFormat="1" ht="16.5" customHeight="1">
      <c r="A240" s="34"/>
      <c r="B240" s="35"/>
      <c r="C240" s="185" t="s">
        <v>441</v>
      </c>
      <c r="D240" s="185" t="s">
        <v>147</v>
      </c>
      <c r="E240" s="186" t="s">
        <v>1813</v>
      </c>
      <c r="F240" s="187" t="s">
        <v>1814</v>
      </c>
      <c r="G240" s="188" t="s">
        <v>165</v>
      </c>
      <c r="H240" s="189">
        <v>1</v>
      </c>
      <c r="I240" s="190"/>
      <c r="J240" s="191">
        <f>ROUND(I240*H240,2)</f>
        <v>0</v>
      </c>
      <c r="K240" s="192"/>
      <c r="L240" s="39"/>
      <c r="M240" s="193" t="s">
        <v>1</v>
      </c>
      <c r="N240" s="194" t="s">
        <v>42</v>
      </c>
      <c r="O240" s="71"/>
      <c r="P240" s="195">
        <f>O240*H240</f>
        <v>0</v>
      </c>
      <c r="Q240" s="195">
        <v>0</v>
      </c>
      <c r="R240" s="195">
        <f>Q240*H240</f>
        <v>0</v>
      </c>
      <c r="S240" s="195">
        <v>2.1299999999999999E-3</v>
      </c>
      <c r="T240" s="196">
        <f>S240*H240</f>
        <v>2.1299999999999999E-3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97" t="s">
        <v>188</v>
      </c>
      <c r="AT240" s="197" t="s">
        <v>147</v>
      </c>
      <c r="AU240" s="197" t="s">
        <v>87</v>
      </c>
      <c r="AY240" s="17" t="s">
        <v>146</v>
      </c>
      <c r="BE240" s="198">
        <f>IF(N240="základní",J240,0)</f>
        <v>0</v>
      </c>
      <c r="BF240" s="198">
        <f>IF(N240="snížená",J240,0)</f>
        <v>0</v>
      </c>
      <c r="BG240" s="198">
        <f>IF(N240="zákl. přenesená",J240,0)</f>
        <v>0</v>
      </c>
      <c r="BH240" s="198">
        <f>IF(N240="sníž. přenesená",J240,0)</f>
        <v>0</v>
      </c>
      <c r="BI240" s="198">
        <f>IF(N240="nulová",J240,0)</f>
        <v>0</v>
      </c>
      <c r="BJ240" s="17" t="s">
        <v>85</v>
      </c>
      <c r="BK240" s="198">
        <f>ROUND(I240*H240,2)</f>
        <v>0</v>
      </c>
      <c r="BL240" s="17" t="s">
        <v>188</v>
      </c>
      <c r="BM240" s="197" t="s">
        <v>1815</v>
      </c>
    </row>
    <row r="241" spans="1:65" s="2" customFormat="1" ht="29.25">
      <c r="A241" s="34"/>
      <c r="B241" s="35"/>
      <c r="C241" s="36"/>
      <c r="D241" s="199" t="s">
        <v>151</v>
      </c>
      <c r="E241" s="36"/>
      <c r="F241" s="200" t="s">
        <v>1816</v>
      </c>
      <c r="G241" s="36"/>
      <c r="H241" s="36"/>
      <c r="I241" s="201"/>
      <c r="J241" s="36"/>
      <c r="K241" s="36"/>
      <c r="L241" s="39"/>
      <c r="M241" s="202"/>
      <c r="N241" s="203"/>
      <c r="O241" s="71"/>
      <c r="P241" s="71"/>
      <c r="Q241" s="71"/>
      <c r="R241" s="71"/>
      <c r="S241" s="71"/>
      <c r="T241" s="72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151</v>
      </c>
      <c r="AU241" s="17" t="s">
        <v>87</v>
      </c>
    </row>
    <row r="242" spans="1:65" s="2" customFormat="1" ht="16.5" customHeight="1">
      <c r="A242" s="34"/>
      <c r="B242" s="35"/>
      <c r="C242" s="185" t="s">
        <v>445</v>
      </c>
      <c r="D242" s="185" t="s">
        <v>147</v>
      </c>
      <c r="E242" s="186" t="s">
        <v>1817</v>
      </c>
      <c r="F242" s="187" t="s">
        <v>1818</v>
      </c>
      <c r="G242" s="188" t="s">
        <v>165</v>
      </c>
      <c r="H242" s="189">
        <v>1</v>
      </c>
      <c r="I242" s="190"/>
      <c r="J242" s="191">
        <f>ROUND(I242*H242,2)</f>
        <v>0</v>
      </c>
      <c r="K242" s="192"/>
      <c r="L242" s="39"/>
      <c r="M242" s="193" t="s">
        <v>1</v>
      </c>
      <c r="N242" s="194" t="s">
        <v>42</v>
      </c>
      <c r="O242" s="71"/>
      <c r="P242" s="195">
        <f>O242*H242</f>
        <v>0</v>
      </c>
      <c r="Q242" s="195">
        <v>4.4999999999999999E-4</v>
      </c>
      <c r="R242" s="195">
        <f>Q242*H242</f>
        <v>4.4999999999999999E-4</v>
      </c>
      <c r="S242" s="195">
        <v>0</v>
      </c>
      <c r="T242" s="196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7" t="s">
        <v>188</v>
      </c>
      <c r="AT242" s="197" t="s">
        <v>147</v>
      </c>
      <c r="AU242" s="197" t="s">
        <v>87</v>
      </c>
      <c r="AY242" s="17" t="s">
        <v>146</v>
      </c>
      <c r="BE242" s="198">
        <f>IF(N242="základní",J242,0)</f>
        <v>0</v>
      </c>
      <c r="BF242" s="198">
        <f>IF(N242="snížená",J242,0)</f>
        <v>0</v>
      </c>
      <c r="BG242" s="198">
        <f>IF(N242="zákl. přenesená",J242,0)</f>
        <v>0</v>
      </c>
      <c r="BH242" s="198">
        <f>IF(N242="sníž. přenesená",J242,0)</f>
        <v>0</v>
      </c>
      <c r="BI242" s="198">
        <f>IF(N242="nulová",J242,0)</f>
        <v>0</v>
      </c>
      <c r="BJ242" s="17" t="s">
        <v>85</v>
      </c>
      <c r="BK242" s="198">
        <f>ROUND(I242*H242,2)</f>
        <v>0</v>
      </c>
      <c r="BL242" s="17" t="s">
        <v>188</v>
      </c>
      <c r="BM242" s="197" t="s">
        <v>1819</v>
      </c>
    </row>
    <row r="243" spans="1:65" s="2" customFormat="1" ht="21.75" customHeight="1">
      <c r="A243" s="34"/>
      <c r="B243" s="35"/>
      <c r="C243" s="185" t="s">
        <v>449</v>
      </c>
      <c r="D243" s="185" t="s">
        <v>147</v>
      </c>
      <c r="E243" s="186" t="s">
        <v>1820</v>
      </c>
      <c r="F243" s="187" t="s">
        <v>1821</v>
      </c>
      <c r="G243" s="188" t="s">
        <v>165</v>
      </c>
      <c r="H243" s="189">
        <v>1</v>
      </c>
      <c r="I243" s="190"/>
      <c r="J243" s="191">
        <f>ROUND(I243*H243,2)</f>
        <v>0</v>
      </c>
      <c r="K243" s="192"/>
      <c r="L243" s="39"/>
      <c r="M243" s="193" t="s">
        <v>1</v>
      </c>
      <c r="N243" s="194" t="s">
        <v>42</v>
      </c>
      <c r="O243" s="71"/>
      <c r="P243" s="195">
        <f>O243*H243</f>
        <v>0</v>
      </c>
      <c r="Q243" s="195">
        <v>4.4999999999999999E-4</v>
      </c>
      <c r="R243" s="195">
        <f>Q243*H243</f>
        <v>4.4999999999999999E-4</v>
      </c>
      <c r="S243" s="195">
        <v>0</v>
      </c>
      <c r="T243" s="196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7" t="s">
        <v>188</v>
      </c>
      <c r="AT243" s="197" t="s">
        <v>147</v>
      </c>
      <c r="AU243" s="197" t="s">
        <v>87</v>
      </c>
      <c r="AY243" s="17" t="s">
        <v>146</v>
      </c>
      <c r="BE243" s="198">
        <f>IF(N243="základní",J243,0)</f>
        <v>0</v>
      </c>
      <c r="BF243" s="198">
        <f>IF(N243="snížená",J243,0)</f>
        <v>0</v>
      </c>
      <c r="BG243" s="198">
        <f>IF(N243="zákl. přenesená",J243,0)</f>
        <v>0</v>
      </c>
      <c r="BH243" s="198">
        <f>IF(N243="sníž. přenesená",J243,0)</f>
        <v>0</v>
      </c>
      <c r="BI243" s="198">
        <f>IF(N243="nulová",J243,0)</f>
        <v>0</v>
      </c>
      <c r="BJ243" s="17" t="s">
        <v>85</v>
      </c>
      <c r="BK243" s="198">
        <f>ROUND(I243*H243,2)</f>
        <v>0</v>
      </c>
      <c r="BL243" s="17" t="s">
        <v>188</v>
      </c>
      <c r="BM243" s="197" t="s">
        <v>1822</v>
      </c>
    </row>
    <row r="244" spans="1:65" s="2" customFormat="1" ht="39">
      <c r="A244" s="34"/>
      <c r="B244" s="35"/>
      <c r="C244" s="36"/>
      <c r="D244" s="199" t="s">
        <v>151</v>
      </c>
      <c r="E244" s="36"/>
      <c r="F244" s="200" t="s">
        <v>1823</v>
      </c>
      <c r="G244" s="36"/>
      <c r="H244" s="36"/>
      <c r="I244" s="201"/>
      <c r="J244" s="36"/>
      <c r="K244" s="36"/>
      <c r="L244" s="39"/>
      <c r="M244" s="202"/>
      <c r="N244" s="203"/>
      <c r="O244" s="71"/>
      <c r="P244" s="71"/>
      <c r="Q244" s="71"/>
      <c r="R244" s="71"/>
      <c r="S244" s="71"/>
      <c r="T244" s="72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151</v>
      </c>
      <c r="AU244" s="17" t="s">
        <v>87</v>
      </c>
    </row>
    <row r="245" spans="1:65" s="2" customFormat="1" ht="21.75" customHeight="1">
      <c r="A245" s="34"/>
      <c r="B245" s="35"/>
      <c r="C245" s="185" t="s">
        <v>454</v>
      </c>
      <c r="D245" s="185" t="s">
        <v>147</v>
      </c>
      <c r="E245" s="186" t="s">
        <v>1824</v>
      </c>
      <c r="F245" s="187" t="s">
        <v>1825</v>
      </c>
      <c r="G245" s="188" t="s">
        <v>159</v>
      </c>
      <c r="H245" s="189">
        <v>1</v>
      </c>
      <c r="I245" s="190"/>
      <c r="J245" s="191">
        <f>ROUND(I245*H245,2)</f>
        <v>0</v>
      </c>
      <c r="K245" s="192"/>
      <c r="L245" s="39"/>
      <c r="M245" s="193" t="s">
        <v>1</v>
      </c>
      <c r="N245" s="194" t="s">
        <v>42</v>
      </c>
      <c r="O245" s="71"/>
      <c r="P245" s="195">
        <f>O245*H245</f>
        <v>0</v>
      </c>
      <c r="Q245" s="195">
        <v>3.46E-3</v>
      </c>
      <c r="R245" s="195">
        <f>Q245*H245</f>
        <v>3.46E-3</v>
      </c>
      <c r="S245" s="195">
        <v>0</v>
      </c>
      <c r="T245" s="196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7" t="s">
        <v>188</v>
      </c>
      <c r="AT245" s="197" t="s">
        <v>147</v>
      </c>
      <c r="AU245" s="197" t="s">
        <v>87</v>
      </c>
      <c r="AY245" s="17" t="s">
        <v>146</v>
      </c>
      <c r="BE245" s="198">
        <f>IF(N245="základní",J245,0)</f>
        <v>0</v>
      </c>
      <c r="BF245" s="198">
        <f>IF(N245="snížená",J245,0)</f>
        <v>0</v>
      </c>
      <c r="BG245" s="198">
        <f>IF(N245="zákl. přenesená",J245,0)</f>
        <v>0</v>
      </c>
      <c r="BH245" s="198">
        <f>IF(N245="sníž. přenesená",J245,0)</f>
        <v>0</v>
      </c>
      <c r="BI245" s="198">
        <f>IF(N245="nulová",J245,0)</f>
        <v>0</v>
      </c>
      <c r="BJ245" s="17" t="s">
        <v>85</v>
      </c>
      <c r="BK245" s="198">
        <f>ROUND(I245*H245,2)</f>
        <v>0</v>
      </c>
      <c r="BL245" s="17" t="s">
        <v>188</v>
      </c>
      <c r="BM245" s="197" t="s">
        <v>1826</v>
      </c>
    </row>
    <row r="246" spans="1:65" s="2" customFormat="1" ht="16.5" customHeight="1">
      <c r="A246" s="34"/>
      <c r="B246" s="35"/>
      <c r="C246" s="185" t="s">
        <v>459</v>
      </c>
      <c r="D246" s="185" t="s">
        <v>147</v>
      </c>
      <c r="E246" s="186" t="s">
        <v>1827</v>
      </c>
      <c r="F246" s="187" t="s">
        <v>1828</v>
      </c>
      <c r="G246" s="188" t="s">
        <v>187</v>
      </c>
      <c r="H246" s="189">
        <v>1</v>
      </c>
      <c r="I246" s="190"/>
      <c r="J246" s="191">
        <f>ROUND(I246*H246,2)</f>
        <v>0</v>
      </c>
      <c r="K246" s="192"/>
      <c r="L246" s="39"/>
      <c r="M246" s="193" t="s">
        <v>1</v>
      </c>
      <c r="N246" s="194" t="s">
        <v>42</v>
      </c>
      <c r="O246" s="71"/>
      <c r="P246" s="195">
        <f>O246*H246</f>
        <v>0</v>
      </c>
      <c r="Q246" s="195">
        <v>2E-3</v>
      </c>
      <c r="R246" s="195">
        <f>Q246*H246</f>
        <v>2E-3</v>
      </c>
      <c r="S246" s="195">
        <v>0</v>
      </c>
      <c r="T246" s="196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7" t="s">
        <v>188</v>
      </c>
      <c r="AT246" s="197" t="s">
        <v>147</v>
      </c>
      <c r="AU246" s="197" t="s">
        <v>87</v>
      </c>
      <c r="AY246" s="17" t="s">
        <v>146</v>
      </c>
      <c r="BE246" s="198">
        <f>IF(N246="základní",J246,0)</f>
        <v>0</v>
      </c>
      <c r="BF246" s="198">
        <f>IF(N246="snížená",J246,0)</f>
        <v>0</v>
      </c>
      <c r="BG246" s="198">
        <f>IF(N246="zákl. přenesená",J246,0)</f>
        <v>0</v>
      </c>
      <c r="BH246" s="198">
        <f>IF(N246="sníž. přenesená",J246,0)</f>
        <v>0</v>
      </c>
      <c r="BI246" s="198">
        <f>IF(N246="nulová",J246,0)</f>
        <v>0</v>
      </c>
      <c r="BJ246" s="17" t="s">
        <v>85</v>
      </c>
      <c r="BK246" s="198">
        <f>ROUND(I246*H246,2)</f>
        <v>0</v>
      </c>
      <c r="BL246" s="17" t="s">
        <v>188</v>
      </c>
      <c r="BM246" s="197" t="s">
        <v>1829</v>
      </c>
    </row>
    <row r="247" spans="1:65" s="2" customFormat="1" ht="55.5" customHeight="1">
      <c r="A247" s="34"/>
      <c r="B247" s="35"/>
      <c r="C247" s="185" t="s">
        <v>465</v>
      </c>
      <c r="D247" s="185" t="s">
        <v>147</v>
      </c>
      <c r="E247" s="186" t="s">
        <v>1830</v>
      </c>
      <c r="F247" s="187" t="s">
        <v>1831</v>
      </c>
      <c r="G247" s="188" t="s">
        <v>187</v>
      </c>
      <c r="H247" s="189">
        <v>1</v>
      </c>
      <c r="I247" s="190"/>
      <c r="J247" s="191">
        <f>ROUND(I247*H247,2)</f>
        <v>0</v>
      </c>
      <c r="K247" s="192"/>
      <c r="L247" s="39"/>
      <c r="M247" s="193" t="s">
        <v>1</v>
      </c>
      <c r="N247" s="194" t="s">
        <v>42</v>
      </c>
      <c r="O247" s="71"/>
      <c r="P247" s="195">
        <f>O247*H247</f>
        <v>0</v>
      </c>
      <c r="Q247" s="195">
        <v>4.0000000000000002E-4</v>
      </c>
      <c r="R247" s="195">
        <f>Q247*H247</f>
        <v>4.0000000000000002E-4</v>
      </c>
      <c r="S247" s="195">
        <v>0</v>
      </c>
      <c r="T247" s="196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7" t="s">
        <v>188</v>
      </c>
      <c r="AT247" s="197" t="s">
        <v>147</v>
      </c>
      <c r="AU247" s="197" t="s">
        <v>87</v>
      </c>
      <c r="AY247" s="17" t="s">
        <v>146</v>
      </c>
      <c r="BE247" s="198">
        <f>IF(N247="základní",J247,0)</f>
        <v>0</v>
      </c>
      <c r="BF247" s="198">
        <f>IF(N247="snížená",J247,0)</f>
        <v>0</v>
      </c>
      <c r="BG247" s="198">
        <f>IF(N247="zákl. přenesená",J247,0)</f>
        <v>0</v>
      </c>
      <c r="BH247" s="198">
        <f>IF(N247="sníž. přenesená",J247,0)</f>
        <v>0</v>
      </c>
      <c r="BI247" s="198">
        <f>IF(N247="nulová",J247,0)</f>
        <v>0</v>
      </c>
      <c r="BJ247" s="17" t="s">
        <v>85</v>
      </c>
      <c r="BK247" s="198">
        <f>ROUND(I247*H247,2)</f>
        <v>0</v>
      </c>
      <c r="BL247" s="17" t="s">
        <v>188</v>
      </c>
      <c r="BM247" s="197" t="s">
        <v>1832</v>
      </c>
    </row>
    <row r="248" spans="1:65" s="2" customFormat="1" ht="55.5" customHeight="1">
      <c r="A248" s="34"/>
      <c r="B248" s="35"/>
      <c r="C248" s="185" t="s">
        <v>469</v>
      </c>
      <c r="D248" s="185" t="s">
        <v>147</v>
      </c>
      <c r="E248" s="186" t="s">
        <v>1833</v>
      </c>
      <c r="F248" s="187" t="s">
        <v>1834</v>
      </c>
      <c r="G248" s="188" t="s">
        <v>187</v>
      </c>
      <c r="H248" s="189">
        <v>1</v>
      </c>
      <c r="I248" s="190"/>
      <c r="J248" s="191">
        <f>ROUND(I248*H248,2)</f>
        <v>0</v>
      </c>
      <c r="K248" s="192"/>
      <c r="L248" s="39"/>
      <c r="M248" s="193" t="s">
        <v>1</v>
      </c>
      <c r="N248" s="194" t="s">
        <v>42</v>
      </c>
      <c r="O248" s="71"/>
      <c r="P248" s="195">
        <f>O248*H248</f>
        <v>0</v>
      </c>
      <c r="Q248" s="195">
        <v>4.0000000000000002E-4</v>
      </c>
      <c r="R248" s="195">
        <f>Q248*H248</f>
        <v>4.0000000000000002E-4</v>
      </c>
      <c r="S248" s="195">
        <v>0</v>
      </c>
      <c r="T248" s="196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7" t="s">
        <v>188</v>
      </c>
      <c r="AT248" s="197" t="s">
        <v>147</v>
      </c>
      <c r="AU248" s="197" t="s">
        <v>87</v>
      </c>
      <c r="AY248" s="17" t="s">
        <v>146</v>
      </c>
      <c r="BE248" s="198">
        <f>IF(N248="základní",J248,0)</f>
        <v>0</v>
      </c>
      <c r="BF248" s="198">
        <f>IF(N248="snížená",J248,0)</f>
        <v>0</v>
      </c>
      <c r="BG248" s="198">
        <f>IF(N248="zákl. přenesená",J248,0)</f>
        <v>0</v>
      </c>
      <c r="BH248" s="198">
        <f>IF(N248="sníž. přenesená",J248,0)</f>
        <v>0</v>
      </c>
      <c r="BI248" s="198">
        <f>IF(N248="nulová",J248,0)</f>
        <v>0</v>
      </c>
      <c r="BJ248" s="17" t="s">
        <v>85</v>
      </c>
      <c r="BK248" s="198">
        <f>ROUND(I248*H248,2)</f>
        <v>0</v>
      </c>
      <c r="BL248" s="17" t="s">
        <v>188</v>
      </c>
      <c r="BM248" s="197" t="s">
        <v>1835</v>
      </c>
    </row>
    <row r="249" spans="1:65" s="2" customFormat="1" ht="39">
      <c r="A249" s="34"/>
      <c r="B249" s="35"/>
      <c r="C249" s="36"/>
      <c r="D249" s="199" t="s">
        <v>151</v>
      </c>
      <c r="E249" s="36"/>
      <c r="F249" s="200" t="s">
        <v>1836</v>
      </c>
      <c r="G249" s="36"/>
      <c r="H249" s="36"/>
      <c r="I249" s="201"/>
      <c r="J249" s="36"/>
      <c r="K249" s="36"/>
      <c r="L249" s="39"/>
      <c r="M249" s="202"/>
      <c r="N249" s="203"/>
      <c r="O249" s="71"/>
      <c r="P249" s="71"/>
      <c r="Q249" s="71"/>
      <c r="R249" s="71"/>
      <c r="S249" s="71"/>
      <c r="T249" s="72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151</v>
      </c>
      <c r="AU249" s="17" t="s">
        <v>87</v>
      </c>
    </row>
    <row r="250" spans="1:65" s="2" customFormat="1" ht="21.75" customHeight="1">
      <c r="A250" s="34"/>
      <c r="B250" s="35"/>
      <c r="C250" s="185" t="s">
        <v>474</v>
      </c>
      <c r="D250" s="185" t="s">
        <v>147</v>
      </c>
      <c r="E250" s="186" t="s">
        <v>1837</v>
      </c>
      <c r="F250" s="187" t="s">
        <v>1838</v>
      </c>
      <c r="G250" s="188" t="s">
        <v>324</v>
      </c>
      <c r="H250" s="250"/>
      <c r="I250" s="190"/>
      <c r="J250" s="191">
        <f>ROUND(I250*H250,2)</f>
        <v>0</v>
      </c>
      <c r="K250" s="192"/>
      <c r="L250" s="39"/>
      <c r="M250" s="193" t="s">
        <v>1</v>
      </c>
      <c r="N250" s="194" t="s">
        <v>42</v>
      </c>
      <c r="O250" s="71"/>
      <c r="P250" s="195">
        <f>O250*H250</f>
        <v>0</v>
      </c>
      <c r="Q250" s="195">
        <v>0</v>
      </c>
      <c r="R250" s="195">
        <f>Q250*H250</f>
        <v>0</v>
      </c>
      <c r="S250" s="195">
        <v>0</v>
      </c>
      <c r="T250" s="196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97" t="s">
        <v>188</v>
      </c>
      <c r="AT250" s="197" t="s">
        <v>147</v>
      </c>
      <c r="AU250" s="197" t="s">
        <v>87</v>
      </c>
      <c r="AY250" s="17" t="s">
        <v>146</v>
      </c>
      <c r="BE250" s="198">
        <f>IF(N250="základní",J250,0)</f>
        <v>0</v>
      </c>
      <c r="BF250" s="198">
        <f>IF(N250="snížená",J250,0)</f>
        <v>0</v>
      </c>
      <c r="BG250" s="198">
        <f>IF(N250="zákl. přenesená",J250,0)</f>
        <v>0</v>
      </c>
      <c r="BH250" s="198">
        <f>IF(N250="sníž. přenesená",J250,0)</f>
        <v>0</v>
      </c>
      <c r="BI250" s="198">
        <f>IF(N250="nulová",J250,0)</f>
        <v>0</v>
      </c>
      <c r="BJ250" s="17" t="s">
        <v>85</v>
      </c>
      <c r="BK250" s="198">
        <f>ROUND(I250*H250,2)</f>
        <v>0</v>
      </c>
      <c r="BL250" s="17" t="s">
        <v>188</v>
      </c>
      <c r="BM250" s="197" t="s">
        <v>1839</v>
      </c>
    </row>
    <row r="251" spans="1:65" s="12" customFormat="1" ht="22.9" customHeight="1">
      <c r="B251" s="171"/>
      <c r="C251" s="172"/>
      <c r="D251" s="173" t="s">
        <v>76</v>
      </c>
      <c r="E251" s="204" t="s">
        <v>1840</v>
      </c>
      <c r="F251" s="204" t="s">
        <v>1841</v>
      </c>
      <c r="G251" s="172"/>
      <c r="H251" s="172"/>
      <c r="I251" s="175"/>
      <c r="J251" s="205">
        <f>BK251</f>
        <v>0</v>
      </c>
      <c r="K251" s="172"/>
      <c r="L251" s="177"/>
      <c r="M251" s="178"/>
      <c r="N251" s="179"/>
      <c r="O251" s="179"/>
      <c r="P251" s="180">
        <f>SUM(P252:P284)</f>
        <v>0</v>
      </c>
      <c r="Q251" s="179"/>
      <c r="R251" s="180">
        <f>SUM(R252:R284)</f>
        <v>0.17136000000000001</v>
      </c>
      <c r="S251" s="179"/>
      <c r="T251" s="181">
        <f>SUM(T252:T284)</f>
        <v>0.10172999999999999</v>
      </c>
      <c r="AR251" s="182" t="s">
        <v>87</v>
      </c>
      <c r="AT251" s="183" t="s">
        <v>76</v>
      </c>
      <c r="AU251" s="183" t="s">
        <v>85</v>
      </c>
      <c r="AY251" s="182" t="s">
        <v>146</v>
      </c>
      <c r="BK251" s="184">
        <f>SUM(BK252:BK284)</f>
        <v>0</v>
      </c>
    </row>
    <row r="252" spans="1:65" s="2" customFormat="1" ht="16.5" customHeight="1">
      <c r="A252" s="34"/>
      <c r="B252" s="35"/>
      <c r="C252" s="185" t="s">
        <v>478</v>
      </c>
      <c r="D252" s="185" t="s">
        <v>147</v>
      </c>
      <c r="E252" s="186" t="s">
        <v>1842</v>
      </c>
      <c r="F252" s="187" t="s">
        <v>1843</v>
      </c>
      <c r="G252" s="188" t="s">
        <v>187</v>
      </c>
      <c r="H252" s="189">
        <v>3</v>
      </c>
      <c r="I252" s="190"/>
      <c r="J252" s="191">
        <f t="shared" ref="J252:J257" si="0">ROUND(I252*H252,2)</f>
        <v>0</v>
      </c>
      <c r="K252" s="192"/>
      <c r="L252" s="39"/>
      <c r="M252" s="193" t="s">
        <v>1</v>
      </c>
      <c r="N252" s="194" t="s">
        <v>42</v>
      </c>
      <c r="O252" s="71"/>
      <c r="P252" s="195">
        <f t="shared" ref="P252:P257" si="1">O252*H252</f>
        <v>0</v>
      </c>
      <c r="Q252" s="195">
        <v>0</v>
      </c>
      <c r="R252" s="195">
        <f t="shared" ref="R252:R257" si="2">Q252*H252</f>
        <v>0</v>
      </c>
      <c r="S252" s="195">
        <v>1.933E-2</v>
      </c>
      <c r="T252" s="196">
        <f t="shared" ref="T252:T257" si="3">S252*H252</f>
        <v>5.799E-2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7" t="s">
        <v>188</v>
      </c>
      <c r="AT252" s="197" t="s">
        <v>147</v>
      </c>
      <c r="AU252" s="197" t="s">
        <v>87</v>
      </c>
      <c r="AY252" s="17" t="s">
        <v>146</v>
      </c>
      <c r="BE252" s="198">
        <f t="shared" ref="BE252:BE257" si="4">IF(N252="základní",J252,0)</f>
        <v>0</v>
      </c>
      <c r="BF252" s="198">
        <f t="shared" ref="BF252:BF257" si="5">IF(N252="snížená",J252,0)</f>
        <v>0</v>
      </c>
      <c r="BG252" s="198">
        <f t="shared" ref="BG252:BG257" si="6">IF(N252="zákl. přenesená",J252,0)</f>
        <v>0</v>
      </c>
      <c r="BH252" s="198">
        <f t="shared" ref="BH252:BH257" si="7">IF(N252="sníž. přenesená",J252,0)</f>
        <v>0</v>
      </c>
      <c r="BI252" s="198">
        <f t="shared" ref="BI252:BI257" si="8">IF(N252="nulová",J252,0)</f>
        <v>0</v>
      </c>
      <c r="BJ252" s="17" t="s">
        <v>85</v>
      </c>
      <c r="BK252" s="198">
        <f t="shared" ref="BK252:BK257" si="9">ROUND(I252*H252,2)</f>
        <v>0</v>
      </c>
      <c r="BL252" s="17" t="s">
        <v>188</v>
      </c>
      <c r="BM252" s="197" t="s">
        <v>1844</v>
      </c>
    </row>
    <row r="253" spans="1:65" s="2" customFormat="1" ht="21.75" customHeight="1">
      <c r="A253" s="34"/>
      <c r="B253" s="35"/>
      <c r="C253" s="185" t="s">
        <v>482</v>
      </c>
      <c r="D253" s="185" t="s">
        <v>147</v>
      </c>
      <c r="E253" s="186" t="s">
        <v>1845</v>
      </c>
      <c r="F253" s="187" t="s">
        <v>1846</v>
      </c>
      <c r="G253" s="188" t="s">
        <v>159</v>
      </c>
      <c r="H253" s="189">
        <v>2</v>
      </c>
      <c r="I253" s="190"/>
      <c r="J253" s="191">
        <f t="shared" si="0"/>
        <v>0</v>
      </c>
      <c r="K253" s="192"/>
      <c r="L253" s="39"/>
      <c r="M253" s="193" t="s">
        <v>1</v>
      </c>
      <c r="N253" s="194" t="s">
        <v>42</v>
      </c>
      <c r="O253" s="71"/>
      <c r="P253" s="195">
        <f t="shared" si="1"/>
        <v>0</v>
      </c>
      <c r="Q253" s="195">
        <v>2.47E-3</v>
      </c>
      <c r="R253" s="195">
        <f t="shared" si="2"/>
        <v>4.9399999999999999E-3</v>
      </c>
      <c r="S253" s="195">
        <v>0</v>
      </c>
      <c r="T253" s="196">
        <f t="shared" si="3"/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97" t="s">
        <v>188</v>
      </c>
      <c r="AT253" s="197" t="s">
        <v>147</v>
      </c>
      <c r="AU253" s="197" t="s">
        <v>87</v>
      </c>
      <c r="AY253" s="17" t="s">
        <v>146</v>
      </c>
      <c r="BE253" s="198">
        <f t="shared" si="4"/>
        <v>0</v>
      </c>
      <c r="BF253" s="198">
        <f t="shared" si="5"/>
        <v>0</v>
      </c>
      <c r="BG253" s="198">
        <f t="shared" si="6"/>
        <v>0</v>
      </c>
      <c r="BH253" s="198">
        <f t="shared" si="7"/>
        <v>0</v>
      </c>
      <c r="BI253" s="198">
        <f t="shared" si="8"/>
        <v>0</v>
      </c>
      <c r="BJ253" s="17" t="s">
        <v>85</v>
      </c>
      <c r="BK253" s="198">
        <f t="shared" si="9"/>
        <v>0</v>
      </c>
      <c r="BL253" s="17" t="s">
        <v>188</v>
      </c>
      <c r="BM253" s="197" t="s">
        <v>1847</v>
      </c>
    </row>
    <row r="254" spans="1:65" s="2" customFormat="1" ht="21.75" customHeight="1">
      <c r="A254" s="34"/>
      <c r="B254" s="35"/>
      <c r="C254" s="217" t="s">
        <v>488</v>
      </c>
      <c r="D254" s="217" t="s">
        <v>235</v>
      </c>
      <c r="E254" s="218" t="s">
        <v>1848</v>
      </c>
      <c r="F254" s="219" t="s">
        <v>1849</v>
      </c>
      <c r="G254" s="220" t="s">
        <v>159</v>
      </c>
      <c r="H254" s="221">
        <v>2</v>
      </c>
      <c r="I254" s="222"/>
      <c r="J254" s="223">
        <f t="shared" si="0"/>
        <v>0</v>
      </c>
      <c r="K254" s="224"/>
      <c r="L254" s="225"/>
      <c r="M254" s="226" t="s">
        <v>1</v>
      </c>
      <c r="N254" s="227" t="s">
        <v>42</v>
      </c>
      <c r="O254" s="71"/>
      <c r="P254" s="195">
        <f t="shared" si="1"/>
        <v>0</v>
      </c>
      <c r="Q254" s="195">
        <v>2.1899999999999999E-2</v>
      </c>
      <c r="R254" s="195">
        <f t="shared" si="2"/>
        <v>4.3799999999999999E-2</v>
      </c>
      <c r="S254" s="195">
        <v>0</v>
      </c>
      <c r="T254" s="196">
        <f t="shared" si="3"/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7" t="s">
        <v>238</v>
      </c>
      <c r="AT254" s="197" t="s">
        <v>235</v>
      </c>
      <c r="AU254" s="197" t="s">
        <v>87</v>
      </c>
      <c r="AY254" s="17" t="s">
        <v>146</v>
      </c>
      <c r="BE254" s="198">
        <f t="shared" si="4"/>
        <v>0</v>
      </c>
      <c r="BF254" s="198">
        <f t="shared" si="5"/>
        <v>0</v>
      </c>
      <c r="BG254" s="198">
        <f t="shared" si="6"/>
        <v>0</v>
      </c>
      <c r="BH254" s="198">
        <f t="shared" si="7"/>
        <v>0</v>
      </c>
      <c r="BI254" s="198">
        <f t="shared" si="8"/>
        <v>0</v>
      </c>
      <c r="BJ254" s="17" t="s">
        <v>85</v>
      </c>
      <c r="BK254" s="198">
        <f t="shared" si="9"/>
        <v>0</v>
      </c>
      <c r="BL254" s="17" t="s">
        <v>188</v>
      </c>
      <c r="BM254" s="197" t="s">
        <v>1850</v>
      </c>
    </row>
    <row r="255" spans="1:65" s="2" customFormat="1" ht="21.75" customHeight="1">
      <c r="A255" s="34"/>
      <c r="B255" s="35"/>
      <c r="C255" s="185" t="s">
        <v>492</v>
      </c>
      <c r="D255" s="185" t="s">
        <v>147</v>
      </c>
      <c r="E255" s="186" t="s">
        <v>1851</v>
      </c>
      <c r="F255" s="187" t="s">
        <v>1852</v>
      </c>
      <c r="G255" s="188" t="s">
        <v>187</v>
      </c>
      <c r="H255" s="189">
        <v>1</v>
      </c>
      <c r="I255" s="190"/>
      <c r="J255" s="191">
        <f t="shared" si="0"/>
        <v>0</v>
      </c>
      <c r="K255" s="192"/>
      <c r="L255" s="39"/>
      <c r="M255" s="193" t="s">
        <v>1</v>
      </c>
      <c r="N255" s="194" t="s">
        <v>42</v>
      </c>
      <c r="O255" s="71"/>
      <c r="P255" s="195">
        <f t="shared" si="1"/>
        <v>0</v>
      </c>
      <c r="Q255" s="195">
        <v>1.908E-2</v>
      </c>
      <c r="R255" s="195">
        <f t="shared" si="2"/>
        <v>1.908E-2</v>
      </c>
      <c r="S255" s="195">
        <v>0</v>
      </c>
      <c r="T255" s="196">
        <f t="shared" si="3"/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7" t="s">
        <v>188</v>
      </c>
      <c r="AT255" s="197" t="s">
        <v>147</v>
      </c>
      <c r="AU255" s="197" t="s">
        <v>87</v>
      </c>
      <c r="AY255" s="17" t="s">
        <v>146</v>
      </c>
      <c r="BE255" s="198">
        <f t="shared" si="4"/>
        <v>0</v>
      </c>
      <c r="BF255" s="198">
        <f t="shared" si="5"/>
        <v>0</v>
      </c>
      <c r="BG255" s="198">
        <f t="shared" si="6"/>
        <v>0</v>
      </c>
      <c r="BH255" s="198">
        <f t="shared" si="7"/>
        <v>0</v>
      </c>
      <c r="BI255" s="198">
        <f t="shared" si="8"/>
        <v>0</v>
      </c>
      <c r="BJ255" s="17" t="s">
        <v>85</v>
      </c>
      <c r="BK255" s="198">
        <f t="shared" si="9"/>
        <v>0</v>
      </c>
      <c r="BL255" s="17" t="s">
        <v>188</v>
      </c>
      <c r="BM255" s="197" t="s">
        <v>1853</v>
      </c>
    </row>
    <row r="256" spans="1:65" s="2" customFormat="1" ht="16.5" customHeight="1">
      <c r="A256" s="34"/>
      <c r="B256" s="35"/>
      <c r="C256" s="185" t="s">
        <v>496</v>
      </c>
      <c r="D256" s="185" t="s">
        <v>147</v>
      </c>
      <c r="E256" s="186" t="s">
        <v>1854</v>
      </c>
      <c r="F256" s="187" t="s">
        <v>1855</v>
      </c>
      <c r="G256" s="188" t="s">
        <v>159</v>
      </c>
      <c r="H256" s="189">
        <v>2</v>
      </c>
      <c r="I256" s="190"/>
      <c r="J256" s="191">
        <f t="shared" si="0"/>
        <v>0</v>
      </c>
      <c r="K256" s="192"/>
      <c r="L256" s="39"/>
      <c r="M256" s="193" t="s">
        <v>1</v>
      </c>
      <c r="N256" s="194" t="s">
        <v>42</v>
      </c>
      <c r="O256" s="71"/>
      <c r="P256" s="195">
        <f t="shared" si="1"/>
        <v>0</v>
      </c>
      <c r="Q256" s="195">
        <v>0</v>
      </c>
      <c r="R256" s="195">
        <f t="shared" si="2"/>
        <v>0</v>
      </c>
      <c r="S256" s="195">
        <v>1.9460000000000002E-2</v>
      </c>
      <c r="T256" s="196">
        <f t="shared" si="3"/>
        <v>3.8920000000000003E-2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97" t="s">
        <v>188</v>
      </c>
      <c r="AT256" s="197" t="s">
        <v>147</v>
      </c>
      <c r="AU256" s="197" t="s">
        <v>87</v>
      </c>
      <c r="AY256" s="17" t="s">
        <v>146</v>
      </c>
      <c r="BE256" s="198">
        <f t="shared" si="4"/>
        <v>0</v>
      </c>
      <c r="BF256" s="198">
        <f t="shared" si="5"/>
        <v>0</v>
      </c>
      <c r="BG256" s="198">
        <f t="shared" si="6"/>
        <v>0</v>
      </c>
      <c r="BH256" s="198">
        <f t="shared" si="7"/>
        <v>0</v>
      </c>
      <c r="BI256" s="198">
        <f t="shared" si="8"/>
        <v>0</v>
      </c>
      <c r="BJ256" s="17" t="s">
        <v>85</v>
      </c>
      <c r="BK256" s="198">
        <f t="shared" si="9"/>
        <v>0</v>
      </c>
      <c r="BL256" s="17" t="s">
        <v>188</v>
      </c>
      <c r="BM256" s="197" t="s">
        <v>1856</v>
      </c>
    </row>
    <row r="257" spans="1:65" s="2" customFormat="1" ht="33" customHeight="1">
      <c r="A257" s="34"/>
      <c r="B257" s="35"/>
      <c r="C257" s="185" t="s">
        <v>501</v>
      </c>
      <c r="D257" s="185" t="s">
        <v>147</v>
      </c>
      <c r="E257" s="186" t="s">
        <v>1857</v>
      </c>
      <c r="F257" s="187" t="s">
        <v>1858</v>
      </c>
      <c r="G257" s="188" t="s">
        <v>159</v>
      </c>
      <c r="H257" s="189">
        <v>2</v>
      </c>
      <c r="I257" s="190"/>
      <c r="J257" s="191">
        <f t="shared" si="0"/>
        <v>0</v>
      </c>
      <c r="K257" s="192"/>
      <c r="L257" s="39"/>
      <c r="M257" s="193" t="s">
        <v>1</v>
      </c>
      <c r="N257" s="194" t="s">
        <v>42</v>
      </c>
      <c r="O257" s="71"/>
      <c r="P257" s="195">
        <f t="shared" si="1"/>
        <v>0</v>
      </c>
      <c r="Q257" s="195">
        <v>1.4579999999999999E-2</v>
      </c>
      <c r="R257" s="195">
        <f t="shared" si="2"/>
        <v>2.9159999999999998E-2</v>
      </c>
      <c r="S257" s="195">
        <v>0</v>
      </c>
      <c r="T257" s="196">
        <f t="shared" si="3"/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7" t="s">
        <v>188</v>
      </c>
      <c r="AT257" s="197" t="s">
        <v>147</v>
      </c>
      <c r="AU257" s="197" t="s">
        <v>87</v>
      </c>
      <c r="AY257" s="17" t="s">
        <v>146</v>
      </c>
      <c r="BE257" s="198">
        <f t="shared" si="4"/>
        <v>0</v>
      </c>
      <c r="BF257" s="198">
        <f t="shared" si="5"/>
        <v>0</v>
      </c>
      <c r="BG257" s="198">
        <f t="shared" si="6"/>
        <v>0</v>
      </c>
      <c r="BH257" s="198">
        <f t="shared" si="7"/>
        <v>0</v>
      </c>
      <c r="BI257" s="198">
        <f t="shared" si="8"/>
        <v>0</v>
      </c>
      <c r="BJ257" s="17" t="s">
        <v>85</v>
      </c>
      <c r="BK257" s="198">
        <f t="shared" si="9"/>
        <v>0</v>
      </c>
      <c r="BL257" s="17" t="s">
        <v>188</v>
      </c>
      <c r="BM257" s="197" t="s">
        <v>1859</v>
      </c>
    </row>
    <row r="258" spans="1:65" s="2" customFormat="1" ht="19.5">
      <c r="A258" s="34"/>
      <c r="B258" s="35"/>
      <c r="C258" s="36"/>
      <c r="D258" s="199" t="s">
        <v>151</v>
      </c>
      <c r="E258" s="36"/>
      <c r="F258" s="200" t="s">
        <v>1860</v>
      </c>
      <c r="G258" s="36"/>
      <c r="H258" s="36"/>
      <c r="I258" s="201"/>
      <c r="J258" s="36"/>
      <c r="K258" s="36"/>
      <c r="L258" s="39"/>
      <c r="M258" s="202"/>
      <c r="N258" s="203"/>
      <c r="O258" s="71"/>
      <c r="P258" s="71"/>
      <c r="Q258" s="71"/>
      <c r="R258" s="71"/>
      <c r="S258" s="71"/>
      <c r="T258" s="72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7" t="s">
        <v>151</v>
      </c>
      <c r="AU258" s="17" t="s">
        <v>87</v>
      </c>
    </row>
    <row r="259" spans="1:65" s="2" customFormat="1" ht="66.75" customHeight="1">
      <c r="A259" s="34"/>
      <c r="B259" s="35"/>
      <c r="C259" s="185" t="s">
        <v>505</v>
      </c>
      <c r="D259" s="185" t="s">
        <v>147</v>
      </c>
      <c r="E259" s="186" t="s">
        <v>1861</v>
      </c>
      <c r="F259" s="187" t="s">
        <v>1862</v>
      </c>
      <c r="G259" s="188" t="s">
        <v>159</v>
      </c>
      <c r="H259" s="189">
        <v>2</v>
      </c>
      <c r="I259" s="190"/>
      <c r="J259" s="191">
        <f t="shared" ref="J259:J266" si="10">ROUND(I259*H259,2)</f>
        <v>0</v>
      </c>
      <c r="K259" s="192"/>
      <c r="L259" s="39"/>
      <c r="M259" s="193" t="s">
        <v>1</v>
      </c>
      <c r="N259" s="194" t="s">
        <v>42</v>
      </c>
      <c r="O259" s="71"/>
      <c r="P259" s="195">
        <f t="shared" ref="P259:P266" si="11">O259*H259</f>
        <v>0</v>
      </c>
      <c r="Q259" s="195">
        <v>8.4999999999999995E-4</v>
      </c>
      <c r="R259" s="195">
        <f t="shared" ref="R259:R266" si="12">Q259*H259</f>
        <v>1.6999999999999999E-3</v>
      </c>
      <c r="S259" s="195">
        <v>0</v>
      </c>
      <c r="T259" s="196">
        <f t="shared" ref="T259:T266" si="13"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97" t="s">
        <v>188</v>
      </c>
      <c r="AT259" s="197" t="s">
        <v>147</v>
      </c>
      <c r="AU259" s="197" t="s">
        <v>87</v>
      </c>
      <c r="AY259" s="17" t="s">
        <v>146</v>
      </c>
      <c r="BE259" s="198">
        <f t="shared" ref="BE259:BE266" si="14">IF(N259="základní",J259,0)</f>
        <v>0</v>
      </c>
      <c r="BF259" s="198">
        <f t="shared" ref="BF259:BF266" si="15">IF(N259="snížená",J259,0)</f>
        <v>0</v>
      </c>
      <c r="BG259" s="198">
        <f t="shared" ref="BG259:BG266" si="16">IF(N259="zákl. přenesená",J259,0)</f>
        <v>0</v>
      </c>
      <c r="BH259" s="198">
        <f t="shared" ref="BH259:BH266" si="17">IF(N259="sníž. přenesená",J259,0)</f>
        <v>0</v>
      </c>
      <c r="BI259" s="198">
        <f t="shared" ref="BI259:BI266" si="18">IF(N259="nulová",J259,0)</f>
        <v>0</v>
      </c>
      <c r="BJ259" s="17" t="s">
        <v>85</v>
      </c>
      <c r="BK259" s="198">
        <f t="shared" ref="BK259:BK266" si="19">ROUND(I259*H259,2)</f>
        <v>0</v>
      </c>
      <c r="BL259" s="17" t="s">
        <v>188</v>
      </c>
      <c r="BM259" s="197" t="s">
        <v>1863</v>
      </c>
    </row>
    <row r="260" spans="1:65" s="2" customFormat="1" ht="33" customHeight="1">
      <c r="A260" s="34"/>
      <c r="B260" s="35"/>
      <c r="C260" s="185" t="s">
        <v>511</v>
      </c>
      <c r="D260" s="185" t="s">
        <v>147</v>
      </c>
      <c r="E260" s="186" t="s">
        <v>1864</v>
      </c>
      <c r="F260" s="187" t="s">
        <v>1865</v>
      </c>
      <c r="G260" s="188" t="s">
        <v>187</v>
      </c>
      <c r="H260" s="189">
        <v>2</v>
      </c>
      <c r="I260" s="190"/>
      <c r="J260" s="191">
        <f t="shared" si="10"/>
        <v>0</v>
      </c>
      <c r="K260" s="192"/>
      <c r="L260" s="39"/>
      <c r="M260" s="193" t="s">
        <v>1</v>
      </c>
      <c r="N260" s="194" t="s">
        <v>42</v>
      </c>
      <c r="O260" s="71"/>
      <c r="P260" s="195">
        <f t="shared" si="11"/>
        <v>0</v>
      </c>
      <c r="Q260" s="195">
        <v>1.0659999999999999E-2</v>
      </c>
      <c r="R260" s="195">
        <f t="shared" si="12"/>
        <v>2.1319999999999999E-2</v>
      </c>
      <c r="S260" s="195">
        <v>0</v>
      </c>
      <c r="T260" s="196">
        <f t="shared" si="13"/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7" t="s">
        <v>188</v>
      </c>
      <c r="AT260" s="197" t="s">
        <v>147</v>
      </c>
      <c r="AU260" s="197" t="s">
        <v>87</v>
      </c>
      <c r="AY260" s="17" t="s">
        <v>146</v>
      </c>
      <c r="BE260" s="198">
        <f t="shared" si="14"/>
        <v>0</v>
      </c>
      <c r="BF260" s="198">
        <f t="shared" si="15"/>
        <v>0</v>
      </c>
      <c r="BG260" s="198">
        <f t="shared" si="16"/>
        <v>0</v>
      </c>
      <c r="BH260" s="198">
        <f t="shared" si="17"/>
        <v>0</v>
      </c>
      <c r="BI260" s="198">
        <f t="shared" si="18"/>
        <v>0</v>
      </c>
      <c r="BJ260" s="17" t="s">
        <v>85</v>
      </c>
      <c r="BK260" s="198">
        <f t="shared" si="19"/>
        <v>0</v>
      </c>
      <c r="BL260" s="17" t="s">
        <v>188</v>
      </c>
      <c r="BM260" s="197" t="s">
        <v>1866</v>
      </c>
    </row>
    <row r="261" spans="1:65" s="2" customFormat="1" ht="16.5" customHeight="1">
      <c r="A261" s="34"/>
      <c r="B261" s="35"/>
      <c r="C261" s="185" t="s">
        <v>516</v>
      </c>
      <c r="D261" s="185" t="s">
        <v>147</v>
      </c>
      <c r="E261" s="186" t="s">
        <v>1867</v>
      </c>
      <c r="F261" s="187" t="s">
        <v>1868</v>
      </c>
      <c r="G261" s="188" t="s">
        <v>187</v>
      </c>
      <c r="H261" s="189">
        <v>2</v>
      </c>
      <c r="I261" s="190"/>
      <c r="J261" s="191">
        <f t="shared" si="10"/>
        <v>0</v>
      </c>
      <c r="K261" s="192"/>
      <c r="L261" s="39"/>
      <c r="M261" s="193" t="s">
        <v>1</v>
      </c>
      <c r="N261" s="194" t="s">
        <v>42</v>
      </c>
      <c r="O261" s="71"/>
      <c r="P261" s="195">
        <f t="shared" si="11"/>
        <v>0</v>
      </c>
      <c r="Q261" s="195">
        <v>0</v>
      </c>
      <c r="R261" s="195">
        <f t="shared" si="12"/>
        <v>0</v>
      </c>
      <c r="S261" s="195">
        <v>1.56E-3</v>
      </c>
      <c r="T261" s="196">
        <f t="shared" si="13"/>
        <v>3.1199999999999999E-3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7" t="s">
        <v>188</v>
      </c>
      <c r="AT261" s="197" t="s">
        <v>147</v>
      </c>
      <c r="AU261" s="197" t="s">
        <v>87</v>
      </c>
      <c r="AY261" s="17" t="s">
        <v>146</v>
      </c>
      <c r="BE261" s="198">
        <f t="shared" si="14"/>
        <v>0</v>
      </c>
      <c r="BF261" s="198">
        <f t="shared" si="15"/>
        <v>0</v>
      </c>
      <c r="BG261" s="198">
        <f t="shared" si="16"/>
        <v>0</v>
      </c>
      <c r="BH261" s="198">
        <f t="shared" si="17"/>
        <v>0</v>
      </c>
      <c r="BI261" s="198">
        <f t="shared" si="18"/>
        <v>0</v>
      </c>
      <c r="BJ261" s="17" t="s">
        <v>85</v>
      </c>
      <c r="BK261" s="198">
        <f t="shared" si="19"/>
        <v>0</v>
      </c>
      <c r="BL261" s="17" t="s">
        <v>188</v>
      </c>
      <c r="BM261" s="197" t="s">
        <v>1869</v>
      </c>
    </row>
    <row r="262" spans="1:65" s="2" customFormat="1" ht="21.75" customHeight="1">
      <c r="A262" s="34"/>
      <c r="B262" s="35"/>
      <c r="C262" s="185" t="s">
        <v>749</v>
      </c>
      <c r="D262" s="185" t="s">
        <v>147</v>
      </c>
      <c r="E262" s="186" t="s">
        <v>1870</v>
      </c>
      <c r="F262" s="187" t="s">
        <v>1871</v>
      </c>
      <c r="G262" s="188" t="s">
        <v>187</v>
      </c>
      <c r="H262" s="189">
        <v>2</v>
      </c>
      <c r="I262" s="190"/>
      <c r="J262" s="191">
        <f t="shared" si="10"/>
        <v>0</v>
      </c>
      <c r="K262" s="192"/>
      <c r="L262" s="39"/>
      <c r="M262" s="193" t="s">
        <v>1</v>
      </c>
      <c r="N262" s="194" t="s">
        <v>42</v>
      </c>
      <c r="O262" s="71"/>
      <c r="P262" s="195">
        <f t="shared" si="11"/>
        <v>0</v>
      </c>
      <c r="Q262" s="195">
        <v>2.5400000000000002E-3</v>
      </c>
      <c r="R262" s="195">
        <f t="shared" si="12"/>
        <v>5.0800000000000003E-3</v>
      </c>
      <c r="S262" s="195">
        <v>0</v>
      </c>
      <c r="T262" s="196">
        <f t="shared" si="13"/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97" t="s">
        <v>188</v>
      </c>
      <c r="AT262" s="197" t="s">
        <v>147</v>
      </c>
      <c r="AU262" s="197" t="s">
        <v>87</v>
      </c>
      <c r="AY262" s="17" t="s">
        <v>146</v>
      </c>
      <c r="BE262" s="198">
        <f t="shared" si="14"/>
        <v>0</v>
      </c>
      <c r="BF262" s="198">
        <f t="shared" si="15"/>
        <v>0</v>
      </c>
      <c r="BG262" s="198">
        <f t="shared" si="16"/>
        <v>0</v>
      </c>
      <c r="BH262" s="198">
        <f t="shared" si="17"/>
        <v>0</v>
      </c>
      <c r="BI262" s="198">
        <f t="shared" si="18"/>
        <v>0</v>
      </c>
      <c r="BJ262" s="17" t="s">
        <v>85</v>
      </c>
      <c r="BK262" s="198">
        <f t="shared" si="19"/>
        <v>0</v>
      </c>
      <c r="BL262" s="17" t="s">
        <v>188</v>
      </c>
      <c r="BM262" s="197" t="s">
        <v>1872</v>
      </c>
    </row>
    <row r="263" spans="1:65" s="2" customFormat="1" ht="16.5" customHeight="1">
      <c r="A263" s="34"/>
      <c r="B263" s="35"/>
      <c r="C263" s="185" t="s">
        <v>753</v>
      </c>
      <c r="D263" s="185" t="s">
        <v>147</v>
      </c>
      <c r="E263" s="186" t="s">
        <v>1873</v>
      </c>
      <c r="F263" s="187" t="s">
        <v>1874</v>
      </c>
      <c r="G263" s="188" t="s">
        <v>159</v>
      </c>
      <c r="H263" s="189">
        <v>2</v>
      </c>
      <c r="I263" s="190"/>
      <c r="J263" s="191">
        <f t="shared" si="10"/>
        <v>0</v>
      </c>
      <c r="K263" s="192"/>
      <c r="L263" s="39"/>
      <c r="M263" s="193" t="s">
        <v>1</v>
      </c>
      <c r="N263" s="194" t="s">
        <v>42</v>
      </c>
      <c r="O263" s="71"/>
      <c r="P263" s="195">
        <f t="shared" si="11"/>
        <v>0</v>
      </c>
      <c r="Q263" s="195">
        <v>0</v>
      </c>
      <c r="R263" s="195">
        <f t="shared" si="12"/>
        <v>0</v>
      </c>
      <c r="S263" s="195">
        <v>8.4999999999999995E-4</v>
      </c>
      <c r="T263" s="196">
        <f t="shared" si="13"/>
        <v>1.6999999999999999E-3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97" t="s">
        <v>188</v>
      </c>
      <c r="AT263" s="197" t="s">
        <v>147</v>
      </c>
      <c r="AU263" s="197" t="s">
        <v>87</v>
      </c>
      <c r="AY263" s="17" t="s">
        <v>146</v>
      </c>
      <c r="BE263" s="198">
        <f t="shared" si="14"/>
        <v>0</v>
      </c>
      <c r="BF263" s="198">
        <f t="shared" si="15"/>
        <v>0</v>
      </c>
      <c r="BG263" s="198">
        <f t="shared" si="16"/>
        <v>0</v>
      </c>
      <c r="BH263" s="198">
        <f t="shared" si="17"/>
        <v>0</v>
      </c>
      <c r="BI263" s="198">
        <f t="shared" si="18"/>
        <v>0</v>
      </c>
      <c r="BJ263" s="17" t="s">
        <v>85</v>
      </c>
      <c r="BK263" s="198">
        <f t="shared" si="19"/>
        <v>0</v>
      </c>
      <c r="BL263" s="17" t="s">
        <v>188</v>
      </c>
      <c r="BM263" s="197" t="s">
        <v>1875</v>
      </c>
    </row>
    <row r="264" spans="1:65" s="2" customFormat="1" ht="16.5" customHeight="1">
      <c r="A264" s="34"/>
      <c r="B264" s="35"/>
      <c r="C264" s="185" t="s">
        <v>757</v>
      </c>
      <c r="D264" s="185" t="s">
        <v>147</v>
      </c>
      <c r="E264" s="186" t="s">
        <v>1876</v>
      </c>
      <c r="F264" s="187" t="s">
        <v>1877</v>
      </c>
      <c r="G264" s="188" t="s">
        <v>159</v>
      </c>
      <c r="H264" s="189">
        <v>2</v>
      </c>
      <c r="I264" s="190"/>
      <c r="J264" s="191">
        <f t="shared" si="10"/>
        <v>0</v>
      </c>
      <c r="K264" s="192"/>
      <c r="L264" s="39"/>
      <c r="M264" s="193" t="s">
        <v>1</v>
      </c>
      <c r="N264" s="194" t="s">
        <v>42</v>
      </c>
      <c r="O264" s="71"/>
      <c r="P264" s="195">
        <f t="shared" si="11"/>
        <v>0</v>
      </c>
      <c r="Q264" s="195">
        <v>2.3000000000000001E-4</v>
      </c>
      <c r="R264" s="195">
        <f t="shared" si="12"/>
        <v>4.6000000000000001E-4</v>
      </c>
      <c r="S264" s="195">
        <v>0</v>
      </c>
      <c r="T264" s="196">
        <f t="shared" si="13"/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97" t="s">
        <v>188</v>
      </c>
      <c r="AT264" s="197" t="s">
        <v>147</v>
      </c>
      <c r="AU264" s="197" t="s">
        <v>87</v>
      </c>
      <c r="AY264" s="17" t="s">
        <v>146</v>
      </c>
      <c r="BE264" s="198">
        <f t="shared" si="14"/>
        <v>0</v>
      </c>
      <c r="BF264" s="198">
        <f t="shared" si="15"/>
        <v>0</v>
      </c>
      <c r="BG264" s="198">
        <f t="shared" si="16"/>
        <v>0</v>
      </c>
      <c r="BH264" s="198">
        <f t="shared" si="17"/>
        <v>0</v>
      </c>
      <c r="BI264" s="198">
        <f t="shared" si="18"/>
        <v>0</v>
      </c>
      <c r="BJ264" s="17" t="s">
        <v>85</v>
      </c>
      <c r="BK264" s="198">
        <f t="shared" si="19"/>
        <v>0</v>
      </c>
      <c r="BL264" s="17" t="s">
        <v>188</v>
      </c>
      <c r="BM264" s="197" t="s">
        <v>1878</v>
      </c>
    </row>
    <row r="265" spans="1:65" s="2" customFormat="1" ht="16.5" customHeight="1">
      <c r="A265" s="34"/>
      <c r="B265" s="35"/>
      <c r="C265" s="185" t="s">
        <v>759</v>
      </c>
      <c r="D265" s="185" t="s">
        <v>147</v>
      </c>
      <c r="E265" s="186" t="s">
        <v>1879</v>
      </c>
      <c r="F265" s="187" t="s">
        <v>1880</v>
      </c>
      <c r="G265" s="188" t="s">
        <v>159</v>
      </c>
      <c r="H265" s="189">
        <v>1</v>
      </c>
      <c r="I265" s="190"/>
      <c r="J265" s="191">
        <f t="shared" si="10"/>
        <v>0</v>
      </c>
      <c r="K265" s="192"/>
      <c r="L265" s="39"/>
      <c r="M265" s="193" t="s">
        <v>1</v>
      </c>
      <c r="N265" s="194" t="s">
        <v>42</v>
      </c>
      <c r="O265" s="71"/>
      <c r="P265" s="195">
        <f t="shared" si="11"/>
        <v>0</v>
      </c>
      <c r="Q265" s="195">
        <v>2.7999999999999998E-4</v>
      </c>
      <c r="R265" s="195">
        <f t="shared" si="12"/>
        <v>2.7999999999999998E-4</v>
      </c>
      <c r="S265" s="195">
        <v>0</v>
      </c>
      <c r="T265" s="196">
        <f t="shared" si="13"/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97" t="s">
        <v>188</v>
      </c>
      <c r="AT265" s="197" t="s">
        <v>147</v>
      </c>
      <c r="AU265" s="197" t="s">
        <v>87</v>
      </c>
      <c r="AY265" s="17" t="s">
        <v>146</v>
      </c>
      <c r="BE265" s="198">
        <f t="shared" si="14"/>
        <v>0</v>
      </c>
      <c r="BF265" s="198">
        <f t="shared" si="15"/>
        <v>0</v>
      </c>
      <c r="BG265" s="198">
        <f t="shared" si="16"/>
        <v>0</v>
      </c>
      <c r="BH265" s="198">
        <f t="shared" si="17"/>
        <v>0</v>
      </c>
      <c r="BI265" s="198">
        <f t="shared" si="18"/>
        <v>0</v>
      </c>
      <c r="BJ265" s="17" t="s">
        <v>85</v>
      </c>
      <c r="BK265" s="198">
        <f t="shared" si="19"/>
        <v>0</v>
      </c>
      <c r="BL265" s="17" t="s">
        <v>188</v>
      </c>
      <c r="BM265" s="197" t="s">
        <v>1881</v>
      </c>
    </row>
    <row r="266" spans="1:65" s="2" customFormat="1" ht="16.5" customHeight="1">
      <c r="A266" s="34"/>
      <c r="B266" s="35"/>
      <c r="C266" s="185" t="s">
        <v>763</v>
      </c>
      <c r="D266" s="185" t="s">
        <v>147</v>
      </c>
      <c r="E266" s="186" t="s">
        <v>1882</v>
      </c>
      <c r="F266" s="187" t="s">
        <v>1883</v>
      </c>
      <c r="G266" s="188" t="s">
        <v>187</v>
      </c>
      <c r="H266" s="189">
        <v>2</v>
      </c>
      <c r="I266" s="190"/>
      <c r="J266" s="191">
        <f t="shared" si="10"/>
        <v>0</v>
      </c>
      <c r="K266" s="192"/>
      <c r="L266" s="39"/>
      <c r="M266" s="193" t="s">
        <v>1</v>
      </c>
      <c r="N266" s="194" t="s">
        <v>42</v>
      </c>
      <c r="O266" s="71"/>
      <c r="P266" s="195">
        <f t="shared" si="11"/>
        <v>0</v>
      </c>
      <c r="Q266" s="195">
        <v>1.6000000000000001E-3</v>
      </c>
      <c r="R266" s="195">
        <f t="shared" si="12"/>
        <v>3.2000000000000002E-3</v>
      </c>
      <c r="S266" s="195">
        <v>0</v>
      </c>
      <c r="T266" s="196">
        <f t="shared" si="13"/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97" t="s">
        <v>188</v>
      </c>
      <c r="AT266" s="197" t="s">
        <v>147</v>
      </c>
      <c r="AU266" s="197" t="s">
        <v>87</v>
      </c>
      <c r="AY266" s="17" t="s">
        <v>146</v>
      </c>
      <c r="BE266" s="198">
        <f t="shared" si="14"/>
        <v>0</v>
      </c>
      <c r="BF266" s="198">
        <f t="shared" si="15"/>
        <v>0</v>
      </c>
      <c r="BG266" s="198">
        <f t="shared" si="16"/>
        <v>0</v>
      </c>
      <c r="BH266" s="198">
        <f t="shared" si="17"/>
        <v>0</v>
      </c>
      <c r="BI266" s="198">
        <f t="shared" si="18"/>
        <v>0</v>
      </c>
      <c r="BJ266" s="17" t="s">
        <v>85</v>
      </c>
      <c r="BK266" s="198">
        <f t="shared" si="19"/>
        <v>0</v>
      </c>
      <c r="BL266" s="17" t="s">
        <v>188</v>
      </c>
      <c r="BM266" s="197" t="s">
        <v>1884</v>
      </c>
    </row>
    <row r="267" spans="1:65" s="2" customFormat="1" ht="19.5">
      <c r="A267" s="34"/>
      <c r="B267" s="35"/>
      <c r="C267" s="36"/>
      <c r="D267" s="199" t="s">
        <v>151</v>
      </c>
      <c r="E267" s="36"/>
      <c r="F267" s="200" t="s">
        <v>1860</v>
      </c>
      <c r="G267" s="36"/>
      <c r="H267" s="36"/>
      <c r="I267" s="201"/>
      <c r="J267" s="36"/>
      <c r="K267" s="36"/>
      <c r="L267" s="39"/>
      <c r="M267" s="202"/>
      <c r="N267" s="203"/>
      <c r="O267" s="71"/>
      <c r="P267" s="71"/>
      <c r="Q267" s="71"/>
      <c r="R267" s="71"/>
      <c r="S267" s="71"/>
      <c r="T267" s="72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7" t="s">
        <v>151</v>
      </c>
      <c r="AU267" s="17" t="s">
        <v>87</v>
      </c>
    </row>
    <row r="268" spans="1:65" s="2" customFormat="1" ht="16.5" customHeight="1">
      <c r="A268" s="34"/>
      <c r="B268" s="35"/>
      <c r="C268" s="185" t="s">
        <v>768</v>
      </c>
      <c r="D268" s="185" t="s">
        <v>147</v>
      </c>
      <c r="E268" s="186" t="s">
        <v>1885</v>
      </c>
      <c r="F268" s="187" t="s">
        <v>1886</v>
      </c>
      <c r="G268" s="188" t="s">
        <v>187</v>
      </c>
      <c r="H268" s="189">
        <v>2</v>
      </c>
      <c r="I268" s="190"/>
      <c r="J268" s="191">
        <f>ROUND(I268*H268,2)</f>
        <v>0</v>
      </c>
      <c r="K268" s="192"/>
      <c r="L268" s="39"/>
      <c r="M268" s="193" t="s">
        <v>1</v>
      </c>
      <c r="N268" s="194" t="s">
        <v>42</v>
      </c>
      <c r="O268" s="71"/>
      <c r="P268" s="195">
        <f>O268*H268</f>
        <v>0</v>
      </c>
      <c r="Q268" s="195">
        <v>8.4999999999999995E-4</v>
      </c>
      <c r="R268" s="195">
        <f>Q268*H268</f>
        <v>1.6999999999999999E-3</v>
      </c>
      <c r="S268" s="195">
        <v>0</v>
      </c>
      <c r="T268" s="196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97" t="s">
        <v>188</v>
      </c>
      <c r="AT268" s="197" t="s">
        <v>147</v>
      </c>
      <c r="AU268" s="197" t="s">
        <v>87</v>
      </c>
      <c r="AY268" s="17" t="s">
        <v>146</v>
      </c>
      <c r="BE268" s="198">
        <f>IF(N268="základní",J268,0)</f>
        <v>0</v>
      </c>
      <c r="BF268" s="198">
        <f>IF(N268="snížená",J268,0)</f>
        <v>0</v>
      </c>
      <c r="BG268" s="198">
        <f>IF(N268="zákl. přenesená",J268,0)</f>
        <v>0</v>
      </c>
      <c r="BH268" s="198">
        <f>IF(N268="sníž. přenesená",J268,0)</f>
        <v>0</v>
      </c>
      <c r="BI268" s="198">
        <f>IF(N268="nulová",J268,0)</f>
        <v>0</v>
      </c>
      <c r="BJ268" s="17" t="s">
        <v>85</v>
      </c>
      <c r="BK268" s="198">
        <f>ROUND(I268*H268,2)</f>
        <v>0</v>
      </c>
      <c r="BL268" s="17" t="s">
        <v>188</v>
      </c>
      <c r="BM268" s="197" t="s">
        <v>1887</v>
      </c>
    </row>
    <row r="269" spans="1:65" s="2" customFormat="1" ht="19.5">
      <c r="A269" s="34"/>
      <c r="B269" s="35"/>
      <c r="C269" s="36"/>
      <c r="D269" s="199" t="s">
        <v>151</v>
      </c>
      <c r="E269" s="36"/>
      <c r="F269" s="200" t="s">
        <v>1860</v>
      </c>
      <c r="G269" s="36"/>
      <c r="H269" s="36"/>
      <c r="I269" s="201"/>
      <c r="J269" s="36"/>
      <c r="K269" s="36"/>
      <c r="L269" s="39"/>
      <c r="M269" s="202"/>
      <c r="N269" s="203"/>
      <c r="O269" s="71"/>
      <c r="P269" s="71"/>
      <c r="Q269" s="71"/>
      <c r="R269" s="71"/>
      <c r="S269" s="71"/>
      <c r="T269" s="72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7" t="s">
        <v>151</v>
      </c>
      <c r="AU269" s="17" t="s">
        <v>87</v>
      </c>
    </row>
    <row r="270" spans="1:65" s="2" customFormat="1" ht="16.5" customHeight="1">
      <c r="A270" s="34"/>
      <c r="B270" s="35"/>
      <c r="C270" s="185" t="s">
        <v>776</v>
      </c>
      <c r="D270" s="185" t="s">
        <v>147</v>
      </c>
      <c r="E270" s="186" t="s">
        <v>1888</v>
      </c>
      <c r="F270" s="187" t="s">
        <v>1889</v>
      </c>
      <c r="G270" s="188" t="s">
        <v>187</v>
      </c>
      <c r="H270" s="189">
        <v>8</v>
      </c>
      <c r="I270" s="190"/>
      <c r="J270" s="191">
        <f>ROUND(I270*H270,2)</f>
        <v>0</v>
      </c>
      <c r="K270" s="192"/>
      <c r="L270" s="39"/>
      <c r="M270" s="193" t="s">
        <v>1</v>
      </c>
      <c r="N270" s="194" t="s">
        <v>42</v>
      </c>
      <c r="O270" s="71"/>
      <c r="P270" s="195">
        <f>O270*H270</f>
        <v>0</v>
      </c>
      <c r="Q270" s="195">
        <v>8.4999999999999995E-4</v>
      </c>
      <c r="R270" s="195">
        <f>Q270*H270</f>
        <v>6.7999999999999996E-3</v>
      </c>
      <c r="S270" s="195">
        <v>0</v>
      </c>
      <c r="T270" s="196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97" t="s">
        <v>188</v>
      </c>
      <c r="AT270" s="197" t="s">
        <v>147</v>
      </c>
      <c r="AU270" s="197" t="s">
        <v>87</v>
      </c>
      <c r="AY270" s="17" t="s">
        <v>146</v>
      </c>
      <c r="BE270" s="198">
        <f>IF(N270="základní",J270,0)</f>
        <v>0</v>
      </c>
      <c r="BF270" s="198">
        <f>IF(N270="snížená",J270,0)</f>
        <v>0</v>
      </c>
      <c r="BG270" s="198">
        <f>IF(N270="zákl. přenesená",J270,0)</f>
        <v>0</v>
      </c>
      <c r="BH270" s="198">
        <f>IF(N270="sníž. přenesená",J270,0)</f>
        <v>0</v>
      </c>
      <c r="BI270" s="198">
        <f>IF(N270="nulová",J270,0)</f>
        <v>0</v>
      </c>
      <c r="BJ270" s="17" t="s">
        <v>85</v>
      </c>
      <c r="BK270" s="198">
        <f>ROUND(I270*H270,2)</f>
        <v>0</v>
      </c>
      <c r="BL270" s="17" t="s">
        <v>188</v>
      </c>
      <c r="BM270" s="197" t="s">
        <v>1890</v>
      </c>
    </row>
    <row r="271" spans="1:65" s="2" customFormat="1" ht="19.5">
      <c r="A271" s="34"/>
      <c r="B271" s="35"/>
      <c r="C271" s="36"/>
      <c r="D271" s="199" t="s">
        <v>151</v>
      </c>
      <c r="E271" s="36"/>
      <c r="F271" s="200" t="s">
        <v>1860</v>
      </c>
      <c r="G271" s="36"/>
      <c r="H271" s="36"/>
      <c r="I271" s="201"/>
      <c r="J271" s="36"/>
      <c r="K271" s="36"/>
      <c r="L271" s="39"/>
      <c r="M271" s="202"/>
      <c r="N271" s="203"/>
      <c r="O271" s="71"/>
      <c r="P271" s="71"/>
      <c r="Q271" s="71"/>
      <c r="R271" s="71"/>
      <c r="S271" s="71"/>
      <c r="T271" s="72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7" t="s">
        <v>151</v>
      </c>
      <c r="AU271" s="17" t="s">
        <v>87</v>
      </c>
    </row>
    <row r="272" spans="1:65" s="2" customFormat="1" ht="21.75" customHeight="1">
      <c r="A272" s="34"/>
      <c r="B272" s="35"/>
      <c r="C272" s="185" t="s">
        <v>780</v>
      </c>
      <c r="D272" s="185" t="s">
        <v>147</v>
      </c>
      <c r="E272" s="186" t="s">
        <v>1891</v>
      </c>
      <c r="F272" s="187" t="s">
        <v>1892</v>
      </c>
      <c r="G272" s="188" t="s">
        <v>187</v>
      </c>
      <c r="H272" s="189">
        <v>2</v>
      </c>
      <c r="I272" s="190"/>
      <c r="J272" s="191">
        <f t="shared" ref="J272:J284" si="20">ROUND(I272*H272,2)</f>
        <v>0</v>
      </c>
      <c r="K272" s="192"/>
      <c r="L272" s="39"/>
      <c r="M272" s="193" t="s">
        <v>1</v>
      </c>
      <c r="N272" s="194" t="s">
        <v>42</v>
      </c>
      <c r="O272" s="71"/>
      <c r="P272" s="195">
        <f t="shared" ref="P272:P284" si="21">O272*H272</f>
        <v>0</v>
      </c>
      <c r="Q272" s="195">
        <v>5.1999999999999995E-4</v>
      </c>
      <c r="R272" s="195">
        <f t="shared" ref="R272:R284" si="22">Q272*H272</f>
        <v>1.0399999999999999E-3</v>
      </c>
      <c r="S272" s="195">
        <v>0</v>
      </c>
      <c r="T272" s="196">
        <f t="shared" ref="T272:T284" si="23"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97" t="s">
        <v>188</v>
      </c>
      <c r="AT272" s="197" t="s">
        <v>147</v>
      </c>
      <c r="AU272" s="197" t="s">
        <v>87</v>
      </c>
      <c r="AY272" s="17" t="s">
        <v>146</v>
      </c>
      <c r="BE272" s="198">
        <f t="shared" ref="BE272:BE284" si="24">IF(N272="základní",J272,0)</f>
        <v>0</v>
      </c>
      <c r="BF272" s="198">
        <f t="shared" ref="BF272:BF284" si="25">IF(N272="snížená",J272,0)</f>
        <v>0</v>
      </c>
      <c r="BG272" s="198">
        <f t="shared" ref="BG272:BG284" si="26">IF(N272="zákl. přenesená",J272,0)</f>
        <v>0</v>
      </c>
      <c r="BH272" s="198">
        <f t="shared" ref="BH272:BH284" si="27">IF(N272="sníž. přenesená",J272,0)</f>
        <v>0</v>
      </c>
      <c r="BI272" s="198">
        <f t="shared" ref="BI272:BI284" si="28">IF(N272="nulová",J272,0)</f>
        <v>0</v>
      </c>
      <c r="BJ272" s="17" t="s">
        <v>85</v>
      </c>
      <c r="BK272" s="198">
        <f t="shared" ref="BK272:BK284" si="29">ROUND(I272*H272,2)</f>
        <v>0</v>
      </c>
      <c r="BL272" s="17" t="s">
        <v>188</v>
      </c>
      <c r="BM272" s="197" t="s">
        <v>1893</v>
      </c>
    </row>
    <row r="273" spans="1:65" s="2" customFormat="1" ht="21.75" customHeight="1">
      <c r="A273" s="34"/>
      <c r="B273" s="35"/>
      <c r="C273" s="185" t="s">
        <v>785</v>
      </c>
      <c r="D273" s="185" t="s">
        <v>147</v>
      </c>
      <c r="E273" s="186" t="s">
        <v>1894</v>
      </c>
      <c r="F273" s="187" t="s">
        <v>1895</v>
      </c>
      <c r="G273" s="188" t="s">
        <v>159</v>
      </c>
      <c r="H273" s="189">
        <v>2</v>
      </c>
      <c r="I273" s="190"/>
      <c r="J273" s="191">
        <f t="shared" si="20"/>
        <v>0</v>
      </c>
      <c r="K273" s="192"/>
      <c r="L273" s="39"/>
      <c r="M273" s="193" t="s">
        <v>1</v>
      </c>
      <c r="N273" s="194" t="s">
        <v>42</v>
      </c>
      <c r="O273" s="71"/>
      <c r="P273" s="195">
        <f t="shared" si="21"/>
        <v>0</v>
      </c>
      <c r="Q273" s="195">
        <v>1E-3</v>
      </c>
      <c r="R273" s="195">
        <f t="shared" si="22"/>
        <v>2E-3</v>
      </c>
      <c r="S273" s="195">
        <v>0</v>
      </c>
      <c r="T273" s="196">
        <f t="shared" si="23"/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97" t="s">
        <v>188</v>
      </c>
      <c r="AT273" s="197" t="s">
        <v>147</v>
      </c>
      <c r="AU273" s="197" t="s">
        <v>87</v>
      </c>
      <c r="AY273" s="17" t="s">
        <v>146</v>
      </c>
      <c r="BE273" s="198">
        <f t="shared" si="24"/>
        <v>0</v>
      </c>
      <c r="BF273" s="198">
        <f t="shared" si="25"/>
        <v>0</v>
      </c>
      <c r="BG273" s="198">
        <f t="shared" si="26"/>
        <v>0</v>
      </c>
      <c r="BH273" s="198">
        <f t="shared" si="27"/>
        <v>0</v>
      </c>
      <c r="BI273" s="198">
        <f t="shared" si="28"/>
        <v>0</v>
      </c>
      <c r="BJ273" s="17" t="s">
        <v>85</v>
      </c>
      <c r="BK273" s="198">
        <f t="shared" si="29"/>
        <v>0</v>
      </c>
      <c r="BL273" s="17" t="s">
        <v>188</v>
      </c>
      <c r="BM273" s="197" t="s">
        <v>1896</v>
      </c>
    </row>
    <row r="274" spans="1:65" s="2" customFormat="1" ht="21.75" customHeight="1">
      <c r="A274" s="34"/>
      <c r="B274" s="35"/>
      <c r="C274" s="185" t="s">
        <v>789</v>
      </c>
      <c r="D274" s="185" t="s">
        <v>147</v>
      </c>
      <c r="E274" s="186" t="s">
        <v>1897</v>
      </c>
      <c r="F274" s="187" t="s">
        <v>1898</v>
      </c>
      <c r="G274" s="188" t="s">
        <v>159</v>
      </c>
      <c r="H274" s="189">
        <v>2</v>
      </c>
      <c r="I274" s="190"/>
      <c r="J274" s="191">
        <f t="shared" si="20"/>
        <v>0</v>
      </c>
      <c r="K274" s="192"/>
      <c r="L274" s="39"/>
      <c r="M274" s="193" t="s">
        <v>1</v>
      </c>
      <c r="N274" s="194" t="s">
        <v>42</v>
      </c>
      <c r="O274" s="71"/>
      <c r="P274" s="195">
        <f t="shared" si="21"/>
        <v>0</v>
      </c>
      <c r="Q274" s="195">
        <v>8.0000000000000004E-4</v>
      </c>
      <c r="R274" s="195">
        <f t="shared" si="22"/>
        <v>1.6000000000000001E-3</v>
      </c>
      <c r="S274" s="195">
        <v>0</v>
      </c>
      <c r="T274" s="196">
        <f t="shared" si="23"/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97" t="s">
        <v>188</v>
      </c>
      <c r="AT274" s="197" t="s">
        <v>147</v>
      </c>
      <c r="AU274" s="197" t="s">
        <v>87</v>
      </c>
      <c r="AY274" s="17" t="s">
        <v>146</v>
      </c>
      <c r="BE274" s="198">
        <f t="shared" si="24"/>
        <v>0</v>
      </c>
      <c r="BF274" s="198">
        <f t="shared" si="25"/>
        <v>0</v>
      </c>
      <c r="BG274" s="198">
        <f t="shared" si="26"/>
        <v>0</v>
      </c>
      <c r="BH274" s="198">
        <f t="shared" si="27"/>
        <v>0</v>
      </c>
      <c r="BI274" s="198">
        <f t="shared" si="28"/>
        <v>0</v>
      </c>
      <c r="BJ274" s="17" t="s">
        <v>85</v>
      </c>
      <c r="BK274" s="198">
        <f t="shared" si="29"/>
        <v>0</v>
      </c>
      <c r="BL274" s="17" t="s">
        <v>188</v>
      </c>
      <c r="BM274" s="197" t="s">
        <v>1899</v>
      </c>
    </row>
    <row r="275" spans="1:65" s="2" customFormat="1" ht="21.75" customHeight="1">
      <c r="A275" s="34"/>
      <c r="B275" s="35"/>
      <c r="C275" s="185" t="s">
        <v>793</v>
      </c>
      <c r="D275" s="185" t="s">
        <v>147</v>
      </c>
      <c r="E275" s="186" t="s">
        <v>1900</v>
      </c>
      <c r="F275" s="187" t="s">
        <v>1901</v>
      </c>
      <c r="G275" s="188" t="s">
        <v>159</v>
      </c>
      <c r="H275" s="189">
        <v>1</v>
      </c>
      <c r="I275" s="190"/>
      <c r="J275" s="191">
        <f t="shared" si="20"/>
        <v>0</v>
      </c>
      <c r="K275" s="192"/>
      <c r="L275" s="39"/>
      <c r="M275" s="193" t="s">
        <v>1</v>
      </c>
      <c r="N275" s="194" t="s">
        <v>42</v>
      </c>
      <c r="O275" s="71"/>
      <c r="P275" s="195">
        <f t="shared" si="21"/>
        <v>0</v>
      </c>
      <c r="Q275" s="195">
        <v>1E-3</v>
      </c>
      <c r="R275" s="195">
        <f t="shared" si="22"/>
        <v>1E-3</v>
      </c>
      <c r="S275" s="195">
        <v>0</v>
      </c>
      <c r="T275" s="196">
        <f t="shared" si="23"/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97" t="s">
        <v>188</v>
      </c>
      <c r="AT275" s="197" t="s">
        <v>147</v>
      </c>
      <c r="AU275" s="197" t="s">
        <v>87</v>
      </c>
      <c r="AY275" s="17" t="s">
        <v>146</v>
      </c>
      <c r="BE275" s="198">
        <f t="shared" si="24"/>
        <v>0</v>
      </c>
      <c r="BF275" s="198">
        <f t="shared" si="25"/>
        <v>0</v>
      </c>
      <c r="BG275" s="198">
        <f t="shared" si="26"/>
        <v>0</v>
      </c>
      <c r="BH275" s="198">
        <f t="shared" si="27"/>
        <v>0</v>
      </c>
      <c r="BI275" s="198">
        <f t="shared" si="28"/>
        <v>0</v>
      </c>
      <c r="BJ275" s="17" t="s">
        <v>85</v>
      </c>
      <c r="BK275" s="198">
        <f t="shared" si="29"/>
        <v>0</v>
      </c>
      <c r="BL275" s="17" t="s">
        <v>188</v>
      </c>
      <c r="BM275" s="197" t="s">
        <v>1902</v>
      </c>
    </row>
    <row r="276" spans="1:65" s="2" customFormat="1" ht="21.75" customHeight="1">
      <c r="A276" s="34"/>
      <c r="B276" s="35"/>
      <c r="C276" s="185" t="s">
        <v>799</v>
      </c>
      <c r="D276" s="185" t="s">
        <v>147</v>
      </c>
      <c r="E276" s="186" t="s">
        <v>1903</v>
      </c>
      <c r="F276" s="187" t="s">
        <v>1904</v>
      </c>
      <c r="G276" s="188" t="s">
        <v>159</v>
      </c>
      <c r="H276" s="189">
        <v>1</v>
      </c>
      <c r="I276" s="190"/>
      <c r="J276" s="191">
        <f t="shared" si="20"/>
        <v>0</v>
      </c>
      <c r="K276" s="192"/>
      <c r="L276" s="39"/>
      <c r="M276" s="193" t="s">
        <v>1</v>
      </c>
      <c r="N276" s="194" t="s">
        <v>42</v>
      </c>
      <c r="O276" s="71"/>
      <c r="P276" s="195">
        <f t="shared" si="21"/>
        <v>0</v>
      </c>
      <c r="Q276" s="195">
        <v>5.0000000000000001E-4</v>
      </c>
      <c r="R276" s="195">
        <f t="shared" si="22"/>
        <v>5.0000000000000001E-4</v>
      </c>
      <c r="S276" s="195">
        <v>0</v>
      </c>
      <c r="T276" s="196">
        <f t="shared" si="23"/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97" t="s">
        <v>188</v>
      </c>
      <c r="AT276" s="197" t="s">
        <v>147</v>
      </c>
      <c r="AU276" s="197" t="s">
        <v>87</v>
      </c>
      <c r="AY276" s="17" t="s">
        <v>146</v>
      </c>
      <c r="BE276" s="198">
        <f t="shared" si="24"/>
        <v>0</v>
      </c>
      <c r="BF276" s="198">
        <f t="shared" si="25"/>
        <v>0</v>
      </c>
      <c r="BG276" s="198">
        <f t="shared" si="26"/>
        <v>0</v>
      </c>
      <c r="BH276" s="198">
        <f t="shared" si="27"/>
        <v>0</v>
      </c>
      <c r="BI276" s="198">
        <f t="shared" si="28"/>
        <v>0</v>
      </c>
      <c r="BJ276" s="17" t="s">
        <v>85</v>
      </c>
      <c r="BK276" s="198">
        <f t="shared" si="29"/>
        <v>0</v>
      </c>
      <c r="BL276" s="17" t="s">
        <v>188</v>
      </c>
      <c r="BM276" s="197" t="s">
        <v>1905</v>
      </c>
    </row>
    <row r="277" spans="1:65" s="2" customFormat="1" ht="16.5" customHeight="1">
      <c r="A277" s="34"/>
      <c r="B277" s="35"/>
      <c r="C277" s="185" t="s">
        <v>803</v>
      </c>
      <c r="D277" s="185" t="s">
        <v>147</v>
      </c>
      <c r="E277" s="186" t="s">
        <v>1906</v>
      </c>
      <c r="F277" s="187" t="s">
        <v>1907</v>
      </c>
      <c r="G277" s="188" t="s">
        <v>159</v>
      </c>
      <c r="H277" s="189">
        <v>2</v>
      </c>
      <c r="I277" s="190"/>
      <c r="J277" s="191">
        <f t="shared" si="20"/>
        <v>0</v>
      </c>
      <c r="K277" s="192"/>
      <c r="L277" s="39"/>
      <c r="M277" s="193" t="s">
        <v>1</v>
      </c>
      <c r="N277" s="194" t="s">
        <v>42</v>
      </c>
      <c r="O277" s="71"/>
      <c r="P277" s="195">
        <f t="shared" si="21"/>
        <v>0</v>
      </c>
      <c r="Q277" s="195">
        <v>5.1999999999999995E-4</v>
      </c>
      <c r="R277" s="195">
        <f t="shared" si="22"/>
        <v>1.0399999999999999E-3</v>
      </c>
      <c r="S277" s="195">
        <v>0</v>
      </c>
      <c r="T277" s="196">
        <f t="shared" si="23"/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97" t="s">
        <v>188</v>
      </c>
      <c r="AT277" s="197" t="s">
        <v>147</v>
      </c>
      <c r="AU277" s="197" t="s">
        <v>87</v>
      </c>
      <c r="AY277" s="17" t="s">
        <v>146</v>
      </c>
      <c r="BE277" s="198">
        <f t="shared" si="24"/>
        <v>0</v>
      </c>
      <c r="BF277" s="198">
        <f t="shared" si="25"/>
        <v>0</v>
      </c>
      <c r="BG277" s="198">
        <f t="shared" si="26"/>
        <v>0</v>
      </c>
      <c r="BH277" s="198">
        <f t="shared" si="27"/>
        <v>0</v>
      </c>
      <c r="BI277" s="198">
        <f t="shared" si="28"/>
        <v>0</v>
      </c>
      <c r="BJ277" s="17" t="s">
        <v>85</v>
      </c>
      <c r="BK277" s="198">
        <f t="shared" si="29"/>
        <v>0</v>
      </c>
      <c r="BL277" s="17" t="s">
        <v>188</v>
      </c>
      <c r="BM277" s="197" t="s">
        <v>1908</v>
      </c>
    </row>
    <row r="278" spans="1:65" s="2" customFormat="1" ht="16.5" customHeight="1">
      <c r="A278" s="34"/>
      <c r="B278" s="35"/>
      <c r="C278" s="185" t="s">
        <v>811</v>
      </c>
      <c r="D278" s="185" t="s">
        <v>147</v>
      </c>
      <c r="E278" s="186" t="s">
        <v>1909</v>
      </c>
      <c r="F278" s="187" t="s">
        <v>1910</v>
      </c>
      <c r="G278" s="188" t="s">
        <v>187</v>
      </c>
      <c r="H278" s="189">
        <v>2</v>
      </c>
      <c r="I278" s="190"/>
      <c r="J278" s="191">
        <f t="shared" si="20"/>
        <v>0</v>
      </c>
      <c r="K278" s="192"/>
      <c r="L278" s="39"/>
      <c r="M278" s="193" t="s">
        <v>1</v>
      </c>
      <c r="N278" s="194" t="s">
        <v>42</v>
      </c>
      <c r="O278" s="71"/>
      <c r="P278" s="195">
        <f t="shared" si="21"/>
        <v>0</v>
      </c>
      <c r="Q278" s="195">
        <v>5.1999999999999995E-4</v>
      </c>
      <c r="R278" s="195">
        <f t="shared" si="22"/>
        <v>1.0399999999999999E-3</v>
      </c>
      <c r="S278" s="195">
        <v>0</v>
      </c>
      <c r="T278" s="196">
        <f t="shared" si="23"/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97" t="s">
        <v>188</v>
      </c>
      <c r="AT278" s="197" t="s">
        <v>147</v>
      </c>
      <c r="AU278" s="197" t="s">
        <v>87</v>
      </c>
      <c r="AY278" s="17" t="s">
        <v>146</v>
      </c>
      <c r="BE278" s="198">
        <f t="shared" si="24"/>
        <v>0</v>
      </c>
      <c r="BF278" s="198">
        <f t="shared" si="25"/>
        <v>0</v>
      </c>
      <c r="BG278" s="198">
        <f t="shared" si="26"/>
        <v>0</v>
      </c>
      <c r="BH278" s="198">
        <f t="shared" si="27"/>
        <v>0</v>
      </c>
      <c r="BI278" s="198">
        <f t="shared" si="28"/>
        <v>0</v>
      </c>
      <c r="BJ278" s="17" t="s">
        <v>85</v>
      </c>
      <c r="BK278" s="198">
        <f t="shared" si="29"/>
        <v>0</v>
      </c>
      <c r="BL278" s="17" t="s">
        <v>188</v>
      </c>
      <c r="BM278" s="197" t="s">
        <v>1911</v>
      </c>
    </row>
    <row r="279" spans="1:65" s="2" customFormat="1" ht="21.75" customHeight="1">
      <c r="A279" s="34"/>
      <c r="B279" s="35"/>
      <c r="C279" s="185" t="s">
        <v>815</v>
      </c>
      <c r="D279" s="185" t="s">
        <v>147</v>
      </c>
      <c r="E279" s="186" t="s">
        <v>1912</v>
      </c>
      <c r="F279" s="187" t="s">
        <v>1913</v>
      </c>
      <c r="G279" s="188" t="s">
        <v>806</v>
      </c>
      <c r="H279" s="189">
        <v>2</v>
      </c>
      <c r="I279" s="190"/>
      <c r="J279" s="191">
        <f t="shared" si="20"/>
        <v>0</v>
      </c>
      <c r="K279" s="192"/>
      <c r="L279" s="39"/>
      <c r="M279" s="193" t="s">
        <v>1</v>
      </c>
      <c r="N279" s="194" t="s">
        <v>42</v>
      </c>
      <c r="O279" s="71"/>
      <c r="P279" s="195">
        <f t="shared" si="21"/>
        <v>0</v>
      </c>
      <c r="Q279" s="195">
        <v>0</v>
      </c>
      <c r="R279" s="195">
        <f t="shared" si="22"/>
        <v>0</v>
      </c>
      <c r="S279" s="195">
        <v>0</v>
      </c>
      <c r="T279" s="196">
        <f t="shared" si="23"/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97" t="s">
        <v>188</v>
      </c>
      <c r="AT279" s="197" t="s">
        <v>147</v>
      </c>
      <c r="AU279" s="197" t="s">
        <v>87</v>
      </c>
      <c r="AY279" s="17" t="s">
        <v>146</v>
      </c>
      <c r="BE279" s="198">
        <f t="shared" si="24"/>
        <v>0</v>
      </c>
      <c r="BF279" s="198">
        <f t="shared" si="25"/>
        <v>0</v>
      </c>
      <c r="BG279" s="198">
        <f t="shared" si="26"/>
        <v>0</v>
      </c>
      <c r="BH279" s="198">
        <f t="shared" si="27"/>
        <v>0</v>
      </c>
      <c r="BI279" s="198">
        <f t="shared" si="28"/>
        <v>0</v>
      </c>
      <c r="BJ279" s="17" t="s">
        <v>85</v>
      </c>
      <c r="BK279" s="198">
        <f t="shared" si="29"/>
        <v>0</v>
      </c>
      <c r="BL279" s="17" t="s">
        <v>188</v>
      </c>
      <c r="BM279" s="197" t="s">
        <v>1914</v>
      </c>
    </row>
    <row r="280" spans="1:65" s="2" customFormat="1" ht="21.75" customHeight="1">
      <c r="A280" s="34"/>
      <c r="B280" s="35"/>
      <c r="C280" s="185" t="s">
        <v>819</v>
      </c>
      <c r="D280" s="185" t="s">
        <v>147</v>
      </c>
      <c r="E280" s="186" t="s">
        <v>1915</v>
      </c>
      <c r="F280" s="187" t="s">
        <v>1916</v>
      </c>
      <c r="G280" s="188" t="s">
        <v>159</v>
      </c>
      <c r="H280" s="189">
        <v>2</v>
      </c>
      <c r="I280" s="190"/>
      <c r="J280" s="191">
        <f t="shared" si="20"/>
        <v>0</v>
      </c>
      <c r="K280" s="192"/>
      <c r="L280" s="39"/>
      <c r="M280" s="193" t="s">
        <v>1</v>
      </c>
      <c r="N280" s="194" t="s">
        <v>42</v>
      </c>
      <c r="O280" s="71"/>
      <c r="P280" s="195">
        <f t="shared" si="21"/>
        <v>0</v>
      </c>
      <c r="Q280" s="195">
        <v>1.2E-2</v>
      </c>
      <c r="R280" s="195">
        <f t="shared" si="22"/>
        <v>2.4E-2</v>
      </c>
      <c r="S280" s="195">
        <v>0</v>
      </c>
      <c r="T280" s="196">
        <f t="shared" si="23"/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97" t="s">
        <v>188</v>
      </c>
      <c r="AT280" s="197" t="s">
        <v>147</v>
      </c>
      <c r="AU280" s="197" t="s">
        <v>87</v>
      </c>
      <c r="AY280" s="17" t="s">
        <v>146</v>
      </c>
      <c r="BE280" s="198">
        <f t="shared" si="24"/>
        <v>0</v>
      </c>
      <c r="BF280" s="198">
        <f t="shared" si="25"/>
        <v>0</v>
      </c>
      <c r="BG280" s="198">
        <f t="shared" si="26"/>
        <v>0</v>
      </c>
      <c r="BH280" s="198">
        <f t="shared" si="27"/>
        <v>0</v>
      </c>
      <c r="BI280" s="198">
        <f t="shared" si="28"/>
        <v>0</v>
      </c>
      <c r="BJ280" s="17" t="s">
        <v>85</v>
      </c>
      <c r="BK280" s="198">
        <f t="shared" si="29"/>
        <v>0</v>
      </c>
      <c r="BL280" s="17" t="s">
        <v>188</v>
      </c>
      <c r="BM280" s="197" t="s">
        <v>1917</v>
      </c>
    </row>
    <row r="281" spans="1:65" s="2" customFormat="1" ht="16.5" customHeight="1">
      <c r="A281" s="34"/>
      <c r="B281" s="35"/>
      <c r="C281" s="185" t="s">
        <v>823</v>
      </c>
      <c r="D281" s="185" t="s">
        <v>147</v>
      </c>
      <c r="E281" s="186" t="s">
        <v>1918</v>
      </c>
      <c r="F281" s="187" t="s">
        <v>1919</v>
      </c>
      <c r="G281" s="188" t="s">
        <v>159</v>
      </c>
      <c r="H281" s="189">
        <v>2</v>
      </c>
      <c r="I281" s="190"/>
      <c r="J281" s="191">
        <f t="shared" si="20"/>
        <v>0</v>
      </c>
      <c r="K281" s="192"/>
      <c r="L281" s="39"/>
      <c r="M281" s="193" t="s">
        <v>1</v>
      </c>
      <c r="N281" s="194" t="s">
        <v>42</v>
      </c>
      <c r="O281" s="71"/>
      <c r="P281" s="195">
        <f t="shared" si="21"/>
        <v>0</v>
      </c>
      <c r="Q281" s="195">
        <v>5.0000000000000001E-4</v>
      </c>
      <c r="R281" s="195">
        <f t="shared" si="22"/>
        <v>1E-3</v>
      </c>
      <c r="S281" s="195">
        <v>0</v>
      </c>
      <c r="T281" s="196">
        <f t="shared" si="23"/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97" t="s">
        <v>188</v>
      </c>
      <c r="AT281" s="197" t="s">
        <v>147</v>
      </c>
      <c r="AU281" s="197" t="s">
        <v>87</v>
      </c>
      <c r="AY281" s="17" t="s">
        <v>146</v>
      </c>
      <c r="BE281" s="198">
        <f t="shared" si="24"/>
        <v>0</v>
      </c>
      <c r="BF281" s="198">
        <f t="shared" si="25"/>
        <v>0</v>
      </c>
      <c r="BG281" s="198">
        <f t="shared" si="26"/>
        <v>0</v>
      </c>
      <c r="BH281" s="198">
        <f t="shared" si="27"/>
        <v>0</v>
      </c>
      <c r="BI281" s="198">
        <f t="shared" si="28"/>
        <v>0</v>
      </c>
      <c r="BJ281" s="17" t="s">
        <v>85</v>
      </c>
      <c r="BK281" s="198">
        <f t="shared" si="29"/>
        <v>0</v>
      </c>
      <c r="BL281" s="17" t="s">
        <v>188</v>
      </c>
      <c r="BM281" s="197" t="s">
        <v>1920</v>
      </c>
    </row>
    <row r="282" spans="1:65" s="2" customFormat="1" ht="16.5" customHeight="1">
      <c r="A282" s="34"/>
      <c r="B282" s="35"/>
      <c r="C282" s="185" t="s">
        <v>1186</v>
      </c>
      <c r="D282" s="185" t="s">
        <v>147</v>
      </c>
      <c r="E282" s="186" t="s">
        <v>1921</v>
      </c>
      <c r="F282" s="187" t="s">
        <v>1922</v>
      </c>
      <c r="G282" s="188" t="s">
        <v>159</v>
      </c>
      <c r="H282" s="189">
        <v>2</v>
      </c>
      <c r="I282" s="190"/>
      <c r="J282" s="191">
        <f t="shared" si="20"/>
        <v>0</v>
      </c>
      <c r="K282" s="192"/>
      <c r="L282" s="39"/>
      <c r="M282" s="193" t="s">
        <v>1</v>
      </c>
      <c r="N282" s="194" t="s">
        <v>42</v>
      </c>
      <c r="O282" s="71"/>
      <c r="P282" s="195">
        <f t="shared" si="21"/>
        <v>0</v>
      </c>
      <c r="Q282" s="195">
        <v>3.1E-4</v>
      </c>
      <c r="R282" s="195">
        <f t="shared" si="22"/>
        <v>6.2E-4</v>
      </c>
      <c r="S282" s="195">
        <v>0</v>
      </c>
      <c r="T282" s="196">
        <f t="shared" si="23"/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97" t="s">
        <v>188</v>
      </c>
      <c r="AT282" s="197" t="s">
        <v>147</v>
      </c>
      <c r="AU282" s="197" t="s">
        <v>87</v>
      </c>
      <c r="AY282" s="17" t="s">
        <v>146</v>
      </c>
      <c r="BE282" s="198">
        <f t="shared" si="24"/>
        <v>0</v>
      </c>
      <c r="BF282" s="198">
        <f t="shared" si="25"/>
        <v>0</v>
      </c>
      <c r="BG282" s="198">
        <f t="shared" si="26"/>
        <v>0</v>
      </c>
      <c r="BH282" s="198">
        <f t="shared" si="27"/>
        <v>0</v>
      </c>
      <c r="BI282" s="198">
        <f t="shared" si="28"/>
        <v>0</v>
      </c>
      <c r="BJ282" s="17" t="s">
        <v>85</v>
      </c>
      <c r="BK282" s="198">
        <f t="shared" si="29"/>
        <v>0</v>
      </c>
      <c r="BL282" s="17" t="s">
        <v>188</v>
      </c>
      <c r="BM282" s="197" t="s">
        <v>1923</v>
      </c>
    </row>
    <row r="283" spans="1:65" s="2" customFormat="1" ht="21.75" customHeight="1">
      <c r="A283" s="34"/>
      <c r="B283" s="35"/>
      <c r="C283" s="185" t="s">
        <v>1191</v>
      </c>
      <c r="D283" s="185" t="s">
        <v>147</v>
      </c>
      <c r="E283" s="186" t="s">
        <v>1924</v>
      </c>
      <c r="F283" s="187" t="s">
        <v>1925</v>
      </c>
      <c r="G283" s="188" t="s">
        <v>195</v>
      </c>
      <c r="H283" s="189">
        <v>0.121</v>
      </c>
      <c r="I283" s="190"/>
      <c r="J283" s="191">
        <f t="shared" si="20"/>
        <v>0</v>
      </c>
      <c r="K283" s="192"/>
      <c r="L283" s="39"/>
      <c r="M283" s="193" t="s">
        <v>1</v>
      </c>
      <c r="N283" s="194" t="s">
        <v>42</v>
      </c>
      <c r="O283" s="71"/>
      <c r="P283" s="195">
        <f t="shared" si="21"/>
        <v>0</v>
      </c>
      <c r="Q283" s="195">
        <v>0</v>
      </c>
      <c r="R283" s="195">
        <f t="shared" si="22"/>
        <v>0</v>
      </c>
      <c r="S283" s="195">
        <v>0</v>
      </c>
      <c r="T283" s="196">
        <f t="shared" si="23"/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97" t="s">
        <v>188</v>
      </c>
      <c r="AT283" s="197" t="s">
        <v>147</v>
      </c>
      <c r="AU283" s="197" t="s">
        <v>87</v>
      </c>
      <c r="AY283" s="17" t="s">
        <v>146</v>
      </c>
      <c r="BE283" s="198">
        <f t="shared" si="24"/>
        <v>0</v>
      </c>
      <c r="BF283" s="198">
        <f t="shared" si="25"/>
        <v>0</v>
      </c>
      <c r="BG283" s="198">
        <f t="shared" si="26"/>
        <v>0</v>
      </c>
      <c r="BH283" s="198">
        <f t="shared" si="27"/>
        <v>0</v>
      </c>
      <c r="BI283" s="198">
        <f t="shared" si="28"/>
        <v>0</v>
      </c>
      <c r="BJ283" s="17" t="s">
        <v>85</v>
      </c>
      <c r="BK283" s="198">
        <f t="shared" si="29"/>
        <v>0</v>
      </c>
      <c r="BL283" s="17" t="s">
        <v>188</v>
      </c>
      <c r="BM283" s="197" t="s">
        <v>1926</v>
      </c>
    </row>
    <row r="284" spans="1:65" s="2" customFormat="1" ht="21.75" customHeight="1">
      <c r="A284" s="34"/>
      <c r="B284" s="35"/>
      <c r="C284" s="185" t="s">
        <v>1195</v>
      </c>
      <c r="D284" s="185" t="s">
        <v>147</v>
      </c>
      <c r="E284" s="186" t="s">
        <v>1927</v>
      </c>
      <c r="F284" s="187" t="s">
        <v>1928</v>
      </c>
      <c r="G284" s="188" t="s">
        <v>324</v>
      </c>
      <c r="H284" s="250"/>
      <c r="I284" s="190"/>
      <c r="J284" s="191">
        <f t="shared" si="20"/>
        <v>0</v>
      </c>
      <c r="K284" s="192"/>
      <c r="L284" s="39"/>
      <c r="M284" s="193" t="s">
        <v>1</v>
      </c>
      <c r="N284" s="194" t="s">
        <v>42</v>
      </c>
      <c r="O284" s="71"/>
      <c r="P284" s="195">
        <f t="shared" si="21"/>
        <v>0</v>
      </c>
      <c r="Q284" s="195">
        <v>0</v>
      </c>
      <c r="R284" s="195">
        <f t="shared" si="22"/>
        <v>0</v>
      </c>
      <c r="S284" s="195">
        <v>0</v>
      </c>
      <c r="T284" s="196">
        <f t="shared" si="23"/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97" t="s">
        <v>188</v>
      </c>
      <c r="AT284" s="197" t="s">
        <v>147</v>
      </c>
      <c r="AU284" s="197" t="s">
        <v>87</v>
      </c>
      <c r="AY284" s="17" t="s">
        <v>146</v>
      </c>
      <c r="BE284" s="198">
        <f t="shared" si="24"/>
        <v>0</v>
      </c>
      <c r="BF284" s="198">
        <f t="shared" si="25"/>
        <v>0</v>
      </c>
      <c r="BG284" s="198">
        <f t="shared" si="26"/>
        <v>0</v>
      </c>
      <c r="BH284" s="198">
        <f t="shared" si="27"/>
        <v>0</v>
      </c>
      <c r="BI284" s="198">
        <f t="shared" si="28"/>
        <v>0</v>
      </c>
      <c r="BJ284" s="17" t="s">
        <v>85</v>
      </c>
      <c r="BK284" s="198">
        <f t="shared" si="29"/>
        <v>0</v>
      </c>
      <c r="BL284" s="17" t="s">
        <v>188</v>
      </c>
      <c r="BM284" s="197" t="s">
        <v>1929</v>
      </c>
    </row>
    <row r="285" spans="1:65" s="12" customFormat="1" ht="22.9" customHeight="1">
      <c r="B285" s="171"/>
      <c r="C285" s="172"/>
      <c r="D285" s="173" t="s">
        <v>76</v>
      </c>
      <c r="E285" s="204" t="s">
        <v>1930</v>
      </c>
      <c r="F285" s="204" t="s">
        <v>1931</v>
      </c>
      <c r="G285" s="172"/>
      <c r="H285" s="172"/>
      <c r="I285" s="175"/>
      <c r="J285" s="205">
        <f>BK285</f>
        <v>0</v>
      </c>
      <c r="K285" s="172"/>
      <c r="L285" s="177"/>
      <c r="M285" s="178"/>
      <c r="N285" s="179"/>
      <c r="O285" s="179"/>
      <c r="P285" s="180">
        <f>SUM(P286:P288)</f>
        <v>0</v>
      </c>
      <c r="Q285" s="179"/>
      <c r="R285" s="180">
        <f>SUM(R286:R288)</f>
        <v>3.6299999999999999E-2</v>
      </c>
      <c r="S285" s="179"/>
      <c r="T285" s="181">
        <f>SUM(T286:T288)</f>
        <v>0</v>
      </c>
      <c r="AR285" s="182" t="s">
        <v>87</v>
      </c>
      <c r="AT285" s="183" t="s">
        <v>76</v>
      </c>
      <c r="AU285" s="183" t="s">
        <v>85</v>
      </c>
      <c r="AY285" s="182" t="s">
        <v>146</v>
      </c>
      <c r="BK285" s="184">
        <f>SUM(BK286:BK288)</f>
        <v>0</v>
      </c>
    </row>
    <row r="286" spans="1:65" s="2" customFormat="1" ht="33" customHeight="1">
      <c r="A286" s="34"/>
      <c r="B286" s="35"/>
      <c r="C286" s="185" t="s">
        <v>1199</v>
      </c>
      <c r="D286" s="185" t="s">
        <v>147</v>
      </c>
      <c r="E286" s="186" t="s">
        <v>1932</v>
      </c>
      <c r="F286" s="187" t="s">
        <v>1933</v>
      </c>
      <c r="G286" s="188" t="s">
        <v>187</v>
      </c>
      <c r="H286" s="189">
        <v>2</v>
      </c>
      <c r="I286" s="190"/>
      <c r="J286" s="191">
        <f>ROUND(I286*H286,2)</f>
        <v>0</v>
      </c>
      <c r="K286" s="192"/>
      <c r="L286" s="39"/>
      <c r="M286" s="193" t="s">
        <v>1</v>
      </c>
      <c r="N286" s="194" t="s">
        <v>42</v>
      </c>
      <c r="O286" s="71"/>
      <c r="P286" s="195">
        <f>O286*H286</f>
        <v>0</v>
      </c>
      <c r="Q286" s="195">
        <v>1.7649999999999999E-2</v>
      </c>
      <c r="R286" s="195">
        <f>Q286*H286</f>
        <v>3.5299999999999998E-2</v>
      </c>
      <c r="S286" s="195">
        <v>0</v>
      </c>
      <c r="T286" s="196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97" t="s">
        <v>188</v>
      </c>
      <c r="AT286" s="197" t="s">
        <v>147</v>
      </c>
      <c r="AU286" s="197" t="s">
        <v>87</v>
      </c>
      <c r="AY286" s="17" t="s">
        <v>146</v>
      </c>
      <c r="BE286" s="198">
        <f>IF(N286="základní",J286,0)</f>
        <v>0</v>
      </c>
      <c r="BF286" s="198">
        <f>IF(N286="snížená",J286,0)</f>
        <v>0</v>
      </c>
      <c r="BG286" s="198">
        <f>IF(N286="zákl. přenesená",J286,0)</f>
        <v>0</v>
      </c>
      <c r="BH286" s="198">
        <f>IF(N286="sníž. přenesená",J286,0)</f>
        <v>0</v>
      </c>
      <c r="BI286" s="198">
        <f>IF(N286="nulová",J286,0)</f>
        <v>0</v>
      </c>
      <c r="BJ286" s="17" t="s">
        <v>85</v>
      </c>
      <c r="BK286" s="198">
        <f>ROUND(I286*H286,2)</f>
        <v>0</v>
      </c>
      <c r="BL286" s="17" t="s">
        <v>188</v>
      </c>
      <c r="BM286" s="197" t="s">
        <v>1934</v>
      </c>
    </row>
    <row r="287" spans="1:65" s="2" customFormat="1" ht="16.5" customHeight="1">
      <c r="A287" s="34"/>
      <c r="B287" s="35"/>
      <c r="C287" s="185" t="s">
        <v>1207</v>
      </c>
      <c r="D287" s="185" t="s">
        <v>147</v>
      </c>
      <c r="E287" s="186" t="s">
        <v>1935</v>
      </c>
      <c r="F287" s="187" t="s">
        <v>1936</v>
      </c>
      <c r="G287" s="188" t="s">
        <v>187</v>
      </c>
      <c r="H287" s="189">
        <v>2</v>
      </c>
      <c r="I287" s="190"/>
      <c r="J287" s="191">
        <f>ROUND(I287*H287,2)</f>
        <v>0</v>
      </c>
      <c r="K287" s="192"/>
      <c r="L287" s="39"/>
      <c r="M287" s="193" t="s">
        <v>1</v>
      </c>
      <c r="N287" s="194" t="s">
        <v>42</v>
      </c>
      <c r="O287" s="71"/>
      <c r="P287" s="195">
        <f>O287*H287</f>
        <v>0</v>
      </c>
      <c r="Q287" s="195">
        <v>5.0000000000000001E-4</v>
      </c>
      <c r="R287" s="195">
        <f>Q287*H287</f>
        <v>1E-3</v>
      </c>
      <c r="S287" s="195">
        <v>0</v>
      </c>
      <c r="T287" s="196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97" t="s">
        <v>188</v>
      </c>
      <c r="AT287" s="197" t="s">
        <v>147</v>
      </c>
      <c r="AU287" s="197" t="s">
        <v>87</v>
      </c>
      <c r="AY287" s="17" t="s">
        <v>146</v>
      </c>
      <c r="BE287" s="198">
        <f>IF(N287="základní",J287,0)</f>
        <v>0</v>
      </c>
      <c r="BF287" s="198">
        <f>IF(N287="snížená",J287,0)</f>
        <v>0</v>
      </c>
      <c r="BG287" s="198">
        <f>IF(N287="zákl. přenesená",J287,0)</f>
        <v>0</v>
      </c>
      <c r="BH287" s="198">
        <f>IF(N287="sníž. přenesená",J287,0)</f>
        <v>0</v>
      </c>
      <c r="BI287" s="198">
        <f>IF(N287="nulová",J287,0)</f>
        <v>0</v>
      </c>
      <c r="BJ287" s="17" t="s">
        <v>85</v>
      </c>
      <c r="BK287" s="198">
        <f>ROUND(I287*H287,2)</f>
        <v>0</v>
      </c>
      <c r="BL287" s="17" t="s">
        <v>188</v>
      </c>
      <c r="BM287" s="197" t="s">
        <v>1937</v>
      </c>
    </row>
    <row r="288" spans="1:65" s="2" customFormat="1" ht="21.75" customHeight="1">
      <c r="A288" s="34"/>
      <c r="B288" s="35"/>
      <c r="C288" s="185" t="s">
        <v>1211</v>
      </c>
      <c r="D288" s="185" t="s">
        <v>147</v>
      </c>
      <c r="E288" s="186" t="s">
        <v>1938</v>
      </c>
      <c r="F288" s="187" t="s">
        <v>1939</v>
      </c>
      <c r="G288" s="188" t="s">
        <v>324</v>
      </c>
      <c r="H288" s="250"/>
      <c r="I288" s="190"/>
      <c r="J288" s="191">
        <f>ROUND(I288*H288,2)</f>
        <v>0</v>
      </c>
      <c r="K288" s="192"/>
      <c r="L288" s="39"/>
      <c r="M288" s="193" t="s">
        <v>1</v>
      </c>
      <c r="N288" s="194" t="s">
        <v>42</v>
      </c>
      <c r="O288" s="71"/>
      <c r="P288" s="195">
        <f>O288*H288</f>
        <v>0</v>
      </c>
      <c r="Q288" s="195">
        <v>0</v>
      </c>
      <c r="R288" s="195">
        <f>Q288*H288</f>
        <v>0</v>
      </c>
      <c r="S288" s="195">
        <v>0</v>
      </c>
      <c r="T288" s="196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97" t="s">
        <v>188</v>
      </c>
      <c r="AT288" s="197" t="s">
        <v>147</v>
      </c>
      <c r="AU288" s="197" t="s">
        <v>87</v>
      </c>
      <c r="AY288" s="17" t="s">
        <v>146</v>
      </c>
      <c r="BE288" s="198">
        <f>IF(N288="základní",J288,0)</f>
        <v>0</v>
      </c>
      <c r="BF288" s="198">
        <f>IF(N288="snížená",J288,0)</f>
        <v>0</v>
      </c>
      <c r="BG288" s="198">
        <f>IF(N288="zákl. přenesená",J288,0)</f>
        <v>0</v>
      </c>
      <c r="BH288" s="198">
        <f>IF(N288="sníž. přenesená",J288,0)</f>
        <v>0</v>
      </c>
      <c r="BI288" s="198">
        <f>IF(N288="nulová",J288,0)</f>
        <v>0</v>
      </c>
      <c r="BJ288" s="17" t="s">
        <v>85</v>
      </c>
      <c r="BK288" s="198">
        <f>ROUND(I288*H288,2)</f>
        <v>0</v>
      </c>
      <c r="BL288" s="17" t="s">
        <v>188</v>
      </c>
      <c r="BM288" s="197" t="s">
        <v>1940</v>
      </c>
    </row>
    <row r="289" spans="1:65" s="12" customFormat="1" ht="22.9" customHeight="1">
      <c r="B289" s="171"/>
      <c r="C289" s="172"/>
      <c r="D289" s="173" t="s">
        <v>76</v>
      </c>
      <c r="E289" s="204" t="s">
        <v>1941</v>
      </c>
      <c r="F289" s="204" t="s">
        <v>1942</v>
      </c>
      <c r="G289" s="172"/>
      <c r="H289" s="172"/>
      <c r="I289" s="175"/>
      <c r="J289" s="205">
        <f>BK289</f>
        <v>0</v>
      </c>
      <c r="K289" s="172"/>
      <c r="L289" s="177"/>
      <c r="M289" s="178"/>
      <c r="N289" s="179"/>
      <c r="O289" s="179"/>
      <c r="P289" s="180">
        <f>SUM(P290:P291)</f>
        <v>0</v>
      </c>
      <c r="Q289" s="179"/>
      <c r="R289" s="180">
        <f>SUM(R290:R291)</f>
        <v>4.0000000000000002E-4</v>
      </c>
      <c r="S289" s="179"/>
      <c r="T289" s="181">
        <f>SUM(T290:T291)</f>
        <v>6.4000000000000001E-2</v>
      </c>
      <c r="AR289" s="182" t="s">
        <v>87</v>
      </c>
      <c r="AT289" s="183" t="s">
        <v>76</v>
      </c>
      <c r="AU289" s="183" t="s">
        <v>85</v>
      </c>
      <c r="AY289" s="182" t="s">
        <v>146</v>
      </c>
      <c r="BK289" s="184">
        <f>SUM(BK290:BK291)</f>
        <v>0</v>
      </c>
    </row>
    <row r="290" spans="1:65" s="2" customFormat="1" ht="21.75" customHeight="1">
      <c r="A290" s="34"/>
      <c r="B290" s="35"/>
      <c r="C290" s="185" t="s">
        <v>1215</v>
      </c>
      <c r="D290" s="185" t="s">
        <v>147</v>
      </c>
      <c r="E290" s="186" t="s">
        <v>1943</v>
      </c>
      <c r="F290" s="187" t="s">
        <v>1944</v>
      </c>
      <c r="G290" s="188" t="s">
        <v>249</v>
      </c>
      <c r="H290" s="189">
        <v>20</v>
      </c>
      <c r="I290" s="190"/>
      <c r="J290" s="191">
        <f>ROUND(I290*H290,2)</f>
        <v>0</v>
      </c>
      <c r="K290" s="192"/>
      <c r="L290" s="39"/>
      <c r="M290" s="193" t="s">
        <v>1</v>
      </c>
      <c r="N290" s="194" t="s">
        <v>42</v>
      </c>
      <c r="O290" s="71"/>
      <c r="P290" s="195">
        <f>O290*H290</f>
        <v>0</v>
      </c>
      <c r="Q290" s="195">
        <v>2.0000000000000002E-5</v>
      </c>
      <c r="R290" s="195">
        <f>Q290*H290</f>
        <v>4.0000000000000002E-4</v>
      </c>
      <c r="S290" s="195">
        <v>3.2000000000000002E-3</v>
      </c>
      <c r="T290" s="196">
        <f>S290*H290</f>
        <v>6.4000000000000001E-2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97" t="s">
        <v>188</v>
      </c>
      <c r="AT290" s="197" t="s">
        <v>147</v>
      </c>
      <c r="AU290" s="197" t="s">
        <v>87</v>
      </c>
      <c r="AY290" s="17" t="s">
        <v>146</v>
      </c>
      <c r="BE290" s="198">
        <f>IF(N290="základní",J290,0)</f>
        <v>0</v>
      </c>
      <c r="BF290" s="198">
        <f>IF(N290="snížená",J290,0)</f>
        <v>0</v>
      </c>
      <c r="BG290" s="198">
        <f>IF(N290="zákl. přenesená",J290,0)</f>
        <v>0</v>
      </c>
      <c r="BH290" s="198">
        <f>IF(N290="sníž. přenesená",J290,0)</f>
        <v>0</v>
      </c>
      <c r="BI290" s="198">
        <f>IF(N290="nulová",J290,0)</f>
        <v>0</v>
      </c>
      <c r="BJ290" s="17" t="s">
        <v>85</v>
      </c>
      <c r="BK290" s="198">
        <f>ROUND(I290*H290,2)</f>
        <v>0</v>
      </c>
      <c r="BL290" s="17" t="s">
        <v>188</v>
      </c>
      <c r="BM290" s="197" t="s">
        <v>1945</v>
      </c>
    </row>
    <row r="291" spans="1:65" s="2" customFormat="1" ht="21.75" customHeight="1">
      <c r="A291" s="34"/>
      <c r="B291" s="35"/>
      <c r="C291" s="185" t="s">
        <v>1220</v>
      </c>
      <c r="D291" s="185" t="s">
        <v>147</v>
      </c>
      <c r="E291" s="186" t="s">
        <v>1946</v>
      </c>
      <c r="F291" s="187" t="s">
        <v>1947</v>
      </c>
      <c r="G291" s="188" t="s">
        <v>324</v>
      </c>
      <c r="H291" s="250"/>
      <c r="I291" s="190"/>
      <c r="J291" s="191">
        <f>ROUND(I291*H291,2)</f>
        <v>0</v>
      </c>
      <c r="K291" s="192"/>
      <c r="L291" s="39"/>
      <c r="M291" s="193" t="s">
        <v>1</v>
      </c>
      <c r="N291" s="194" t="s">
        <v>42</v>
      </c>
      <c r="O291" s="71"/>
      <c r="P291" s="195">
        <f>O291*H291</f>
        <v>0</v>
      </c>
      <c r="Q291" s="195">
        <v>0</v>
      </c>
      <c r="R291" s="195">
        <f>Q291*H291</f>
        <v>0</v>
      </c>
      <c r="S291" s="195">
        <v>0</v>
      </c>
      <c r="T291" s="196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97" t="s">
        <v>188</v>
      </c>
      <c r="AT291" s="197" t="s">
        <v>147</v>
      </c>
      <c r="AU291" s="197" t="s">
        <v>87</v>
      </c>
      <c r="AY291" s="17" t="s">
        <v>146</v>
      </c>
      <c r="BE291" s="198">
        <f>IF(N291="základní",J291,0)</f>
        <v>0</v>
      </c>
      <c r="BF291" s="198">
        <f>IF(N291="snížená",J291,0)</f>
        <v>0</v>
      </c>
      <c r="BG291" s="198">
        <f>IF(N291="zákl. přenesená",J291,0)</f>
        <v>0</v>
      </c>
      <c r="BH291" s="198">
        <f>IF(N291="sníž. přenesená",J291,0)</f>
        <v>0</v>
      </c>
      <c r="BI291" s="198">
        <f>IF(N291="nulová",J291,0)</f>
        <v>0</v>
      </c>
      <c r="BJ291" s="17" t="s">
        <v>85</v>
      </c>
      <c r="BK291" s="198">
        <f>ROUND(I291*H291,2)</f>
        <v>0</v>
      </c>
      <c r="BL291" s="17" t="s">
        <v>188</v>
      </c>
      <c r="BM291" s="197" t="s">
        <v>1948</v>
      </c>
    </row>
    <row r="292" spans="1:65" s="12" customFormat="1" ht="22.9" customHeight="1">
      <c r="B292" s="171"/>
      <c r="C292" s="172"/>
      <c r="D292" s="173" t="s">
        <v>76</v>
      </c>
      <c r="E292" s="204" t="s">
        <v>1949</v>
      </c>
      <c r="F292" s="204" t="s">
        <v>1950</v>
      </c>
      <c r="G292" s="172"/>
      <c r="H292" s="172"/>
      <c r="I292" s="175"/>
      <c r="J292" s="205">
        <f>BK292</f>
        <v>0</v>
      </c>
      <c r="K292" s="172"/>
      <c r="L292" s="177"/>
      <c r="M292" s="178"/>
      <c r="N292" s="179"/>
      <c r="O292" s="179"/>
      <c r="P292" s="180">
        <f>SUM(P293:P294)</f>
        <v>0</v>
      </c>
      <c r="Q292" s="179"/>
      <c r="R292" s="180">
        <f>SUM(R293:R294)</f>
        <v>1.6000000000000001E-4</v>
      </c>
      <c r="S292" s="179"/>
      <c r="T292" s="181">
        <f>SUM(T293:T294)</f>
        <v>9.35E-2</v>
      </c>
      <c r="AR292" s="182" t="s">
        <v>87</v>
      </c>
      <c r="AT292" s="183" t="s">
        <v>76</v>
      </c>
      <c r="AU292" s="183" t="s">
        <v>85</v>
      </c>
      <c r="AY292" s="182" t="s">
        <v>146</v>
      </c>
      <c r="BK292" s="184">
        <f>SUM(BK293:BK294)</f>
        <v>0</v>
      </c>
    </row>
    <row r="293" spans="1:65" s="2" customFormat="1" ht="21.75" customHeight="1">
      <c r="A293" s="34"/>
      <c r="B293" s="35"/>
      <c r="C293" s="185" t="s">
        <v>1224</v>
      </c>
      <c r="D293" s="185" t="s">
        <v>147</v>
      </c>
      <c r="E293" s="186" t="s">
        <v>1951</v>
      </c>
      <c r="F293" s="187" t="s">
        <v>1952</v>
      </c>
      <c r="G293" s="188" t="s">
        <v>159</v>
      </c>
      <c r="H293" s="189">
        <v>2</v>
      </c>
      <c r="I293" s="190"/>
      <c r="J293" s="191">
        <f>ROUND(I293*H293,2)</f>
        <v>0</v>
      </c>
      <c r="K293" s="192"/>
      <c r="L293" s="39"/>
      <c r="M293" s="193" t="s">
        <v>1</v>
      </c>
      <c r="N293" s="194" t="s">
        <v>42</v>
      </c>
      <c r="O293" s="71"/>
      <c r="P293" s="195">
        <f>O293*H293</f>
        <v>0</v>
      </c>
      <c r="Q293" s="195">
        <v>8.0000000000000007E-5</v>
      </c>
      <c r="R293" s="195">
        <f>Q293*H293</f>
        <v>1.6000000000000001E-4</v>
      </c>
      <c r="S293" s="195">
        <v>4.675E-2</v>
      </c>
      <c r="T293" s="196">
        <f>S293*H293</f>
        <v>9.35E-2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97" t="s">
        <v>188</v>
      </c>
      <c r="AT293" s="197" t="s">
        <v>147</v>
      </c>
      <c r="AU293" s="197" t="s">
        <v>87</v>
      </c>
      <c r="AY293" s="17" t="s">
        <v>146</v>
      </c>
      <c r="BE293" s="198">
        <f>IF(N293="základní",J293,0)</f>
        <v>0</v>
      </c>
      <c r="BF293" s="198">
        <f>IF(N293="snížená",J293,0)</f>
        <v>0</v>
      </c>
      <c r="BG293" s="198">
        <f>IF(N293="zákl. přenesená",J293,0)</f>
        <v>0</v>
      </c>
      <c r="BH293" s="198">
        <f>IF(N293="sníž. přenesená",J293,0)</f>
        <v>0</v>
      </c>
      <c r="BI293" s="198">
        <f>IF(N293="nulová",J293,0)</f>
        <v>0</v>
      </c>
      <c r="BJ293" s="17" t="s">
        <v>85</v>
      </c>
      <c r="BK293" s="198">
        <f>ROUND(I293*H293,2)</f>
        <v>0</v>
      </c>
      <c r="BL293" s="17" t="s">
        <v>188</v>
      </c>
      <c r="BM293" s="197" t="s">
        <v>1953</v>
      </c>
    </row>
    <row r="294" spans="1:65" s="2" customFormat="1" ht="21.75" customHeight="1">
      <c r="A294" s="34"/>
      <c r="B294" s="35"/>
      <c r="C294" s="185" t="s">
        <v>1229</v>
      </c>
      <c r="D294" s="185" t="s">
        <v>147</v>
      </c>
      <c r="E294" s="186" t="s">
        <v>1954</v>
      </c>
      <c r="F294" s="187" t="s">
        <v>1955</v>
      </c>
      <c r="G294" s="188" t="s">
        <v>324</v>
      </c>
      <c r="H294" s="250"/>
      <c r="I294" s="190"/>
      <c r="J294" s="191">
        <f>ROUND(I294*H294,2)</f>
        <v>0</v>
      </c>
      <c r="K294" s="192"/>
      <c r="L294" s="39"/>
      <c r="M294" s="193" t="s">
        <v>1</v>
      </c>
      <c r="N294" s="194" t="s">
        <v>42</v>
      </c>
      <c r="O294" s="71"/>
      <c r="P294" s="195">
        <f>O294*H294</f>
        <v>0</v>
      </c>
      <c r="Q294" s="195">
        <v>0</v>
      </c>
      <c r="R294" s="195">
        <f>Q294*H294</f>
        <v>0</v>
      </c>
      <c r="S294" s="195">
        <v>0</v>
      </c>
      <c r="T294" s="196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97" t="s">
        <v>188</v>
      </c>
      <c r="AT294" s="197" t="s">
        <v>147</v>
      </c>
      <c r="AU294" s="197" t="s">
        <v>87</v>
      </c>
      <c r="AY294" s="17" t="s">
        <v>146</v>
      </c>
      <c r="BE294" s="198">
        <f>IF(N294="základní",J294,0)</f>
        <v>0</v>
      </c>
      <c r="BF294" s="198">
        <f>IF(N294="snížená",J294,0)</f>
        <v>0</v>
      </c>
      <c r="BG294" s="198">
        <f>IF(N294="zákl. přenesená",J294,0)</f>
        <v>0</v>
      </c>
      <c r="BH294" s="198">
        <f>IF(N294="sníž. přenesená",J294,0)</f>
        <v>0</v>
      </c>
      <c r="BI294" s="198">
        <f>IF(N294="nulová",J294,0)</f>
        <v>0</v>
      </c>
      <c r="BJ294" s="17" t="s">
        <v>85</v>
      </c>
      <c r="BK294" s="198">
        <f>ROUND(I294*H294,2)</f>
        <v>0</v>
      </c>
      <c r="BL294" s="17" t="s">
        <v>188</v>
      </c>
      <c r="BM294" s="197" t="s">
        <v>1956</v>
      </c>
    </row>
    <row r="295" spans="1:65" s="12" customFormat="1" ht="22.9" customHeight="1">
      <c r="B295" s="171"/>
      <c r="C295" s="172"/>
      <c r="D295" s="173" t="s">
        <v>76</v>
      </c>
      <c r="E295" s="204" t="s">
        <v>1957</v>
      </c>
      <c r="F295" s="204" t="s">
        <v>1958</v>
      </c>
      <c r="G295" s="172"/>
      <c r="H295" s="172"/>
      <c r="I295" s="175"/>
      <c r="J295" s="205">
        <f>BK295</f>
        <v>0</v>
      </c>
      <c r="K295" s="172"/>
      <c r="L295" s="177"/>
      <c r="M295" s="178"/>
      <c r="N295" s="179"/>
      <c r="O295" s="179"/>
      <c r="P295" s="180">
        <f>SUM(P296:P299)</f>
        <v>0</v>
      </c>
      <c r="Q295" s="179"/>
      <c r="R295" s="180">
        <f>SUM(R296:R299)</f>
        <v>0.33391999999999999</v>
      </c>
      <c r="S295" s="179"/>
      <c r="T295" s="181">
        <f>SUM(T296:T299)</f>
        <v>0</v>
      </c>
      <c r="AR295" s="182" t="s">
        <v>87</v>
      </c>
      <c r="AT295" s="183" t="s">
        <v>76</v>
      </c>
      <c r="AU295" s="183" t="s">
        <v>85</v>
      </c>
      <c r="AY295" s="182" t="s">
        <v>146</v>
      </c>
      <c r="BK295" s="184">
        <f>SUM(BK296:BK299)</f>
        <v>0</v>
      </c>
    </row>
    <row r="296" spans="1:65" s="2" customFormat="1" ht="21.75" customHeight="1">
      <c r="A296" s="34"/>
      <c r="B296" s="35"/>
      <c r="C296" s="185" t="s">
        <v>1234</v>
      </c>
      <c r="D296" s="185" t="s">
        <v>147</v>
      </c>
      <c r="E296" s="186" t="s">
        <v>1959</v>
      </c>
      <c r="F296" s="187" t="s">
        <v>1960</v>
      </c>
      <c r="G296" s="188" t="s">
        <v>181</v>
      </c>
      <c r="H296" s="189">
        <v>16</v>
      </c>
      <c r="I296" s="190"/>
      <c r="J296" s="191">
        <f>ROUND(I296*H296,2)</f>
        <v>0</v>
      </c>
      <c r="K296" s="192"/>
      <c r="L296" s="39"/>
      <c r="M296" s="193" t="s">
        <v>1</v>
      </c>
      <c r="N296" s="194" t="s">
        <v>42</v>
      </c>
      <c r="O296" s="71"/>
      <c r="P296" s="195">
        <f>O296*H296</f>
        <v>0</v>
      </c>
      <c r="Q296" s="195">
        <v>2.0379999999999999E-2</v>
      </c>
      <c r="R296" s="195">
        <f>Q296*H296</f>
        <v>0.32607999999999998</v>
      </c>
      <c r="S296" s="195">
        <v>0</v>
      </c>
      <c r="T296" s="196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97" t="s">
        <v>188</v>
      </c>
      <c r="AT296" s="197" t="s">
        <v>147</v>
      </c>
      <c r="AU296" s="197" t="s">
        <v>87</v>
      </c>
      <c r="AY296" s="17" t="s">
        <v>146</v>
      </c>
      <c r="BE296" s="198">
        <f>IF(N296="základní",J296,0)</f>
        <v>0</v>
      </c>
      <c r="BF296" s="198">
        <f>IF(N296="snížená",J296,0)</f>
        <v>0</v>
      </c>
      <c r="BG296" s="198">
        <f>IF(N296="zákl. přenesená",J296,0)</f>
        <v>0</v>
      </c>
      <c r="BH296" s="198">
        <f>IF(N296="sníž. přenesená",J296,0)</f>
        <v>0</v>
      </c>
      <c r="BI296" s="198">
        <f>IF(N296="nulová",J296,0)</f>
        <v>0</v>
      </c>
      <c r="BJ296" s="17" t="s">
        <v>85</v>
      </c>
      <c r="BK296" s="198">
        <f>ROUND(I296*H296,2)</f>
        <v>0</v>
      </c>
      <c r="BL296" s="17" t="s">
        <v>188</v>
      </c>
      <c r="BM296" s="197" t="s">
        <v>1961</v>
      </c>
    </row>
    <row r="297" spans="1:65" s="2" customFormat="1" ht="21.75" customHeight="1">
      <c r="A297" s="34"/>
      <c r="B297" s="35"/>
      <c r="C297" s="185" t="s">
        <v>1238</v>
      </c>
      <c r="D297" s="185" t="s">
        <v>147</v>
      </c>
      <c r="E297" s="186" t="s">
        <v>1962</v>
      </c>
      <c r="F297" s="187" t="s">
        <v>1963</v>
      </c>
      <c r="G297" s="188" t="s">
        <v>249</v>
      </c>
      <c r="H297" s="189">
        <v>24</v>
      </c>
      <c r="I297" s="190"/>
      <c r="J297" s="191">
        <f>ROUND(I297*H297,2)</f>
        <v>0</v>
      </c>
      <c r="K297" s="192"/>
      <c r="L297" s="39"/>
      <c r="M297" s="193" t="s">
        <v>1</v>
      </c>
      <c r="N297" s="194" t="s">
        <v>42</v>
      </c>
      <c r="O297" s="71"/>
      <c r="P297" s="195">
        <f>O297*H297</f>
        <v>0</v>
      </c>
      <c r="Q297" s="195">
        <v>2.5999999999999998E-4</v>
      </c>
      <c r="R297" s="195">
        <f>Q297*H297</f>
        <v>6.239999999999999E-3</v>
      </c>
      <c r="S297" s="195">
        <v>0</v>
      </c>
      <c r="T297" s="196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97" t="s">
        <v>188</v>
      </c>
      <c r="AT297" s="197" t="s">
        <v>147</v>
      </c>
      <c r="AU297" s="197" t="s">
        <v>87</v>
      </c>
      <c r="AY297" s="17" t="s">
        <v>146</v>
      </c>
      <c r="BE297" s="198">
        <f>IF(N297="základní",J297,0)</f>
        <v>0</v>
      </c>
      <c r="BF297" s="198">
        <f>IF(N297="snížená",J297,0)</f>
        <v>0</v>
      </c>
      <c r="BG297" s="198">
        <f>IF(N297="zákl. přenesená",J297,0)</f>
        <v>0</v>
      </c>
      <c r="BH297" s="198">
        <f>IF(N297="sníž. přenesená",J297,0)</f>
        <v>0</v>
      </c>
      <c r="BI297" s="198">
        <f>IF(N297="nulová",J297,0)</f>
        <v>0</v>
      </c>
      <c r="BJ297" s="17" t="s">
        <v>85</v>
      </c>
      <c r="BK297" s="198">
        <f>ROUND(I297*H297,2)</f>
        <v>0</v>
      </c>
      <c r="BL297" s="17" t="s">
        <v>188</v>
      </c>
      <c r="BM297" s="197" t="s">
        <v>1964</v>
      </c>
    </row>
    <row r="298" spans="1:65" s="2" customFormat="1" ht="16.5" customHeight="1">
      <c r="A298" s="34"/>
      <c r="B298" s="35"/>
      <c r="C298" s="185" t="s">
        <v>1243</v>
      </c>
      <c r="D298" s="185" t="s">
        <v>147</v>
      </c>
      <c r="E298" s="186" t="s">
        <v>1965</v>
      </c>
      <c r="F298" s="187" t="s">
        <v>1966</v>
      </c>
      <c r="G298" s="188" t="s">
        <v>181</v>
      </c>
      <c r="H298" s="189">
        <v>16</v>
      </c>
      <c r="I298" s="190"/>
      <c r="J298" s="191">
        <f>ROUND(I298*H298,2)</f>
        <v>0</v>
      </c>
      <c r="K298" s="192"/>
      <c r="L298" s="39"/>
      <c r="M298" s="193" t="s">
        <v>1</v>
      </c>
      <c r="N298" s="194" t="s">
        <v>42</v>
      </c>
      <c r="O298" s="71"/>
      <c r="P298" s="195">
        <f>O298*H298</f>
        <v>0</v>
      </c>
      <c r="Q298" s="195">
        <v>1E-4</v>
      </c>
      <c r="R298" s="195">
        <f>Q298*H298</f>
        <v>1.6000000000000001E-3</v>
      </c>
      <c r="S298" s="195">
        <v>0</v>
      </c>
      <c r="T298" s="196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97" t="s">
        <v>188</v>
      </c>
      <c r="AT298" s="197" t="s">
        <v>147</v>
      </c>
      <c r="AU298" s="197" t="s">
        <v>87</v>
      </c>
      <c r="AY298" s="17" t="s">
        <v>146</v>
      </c>
      <c r="BE298" s="198">
        <f>IF(N298="základní",J298,0)</f>
        <v>0</v>
      </c>
      <c r="BF298" s="198">
        <f>IF(N298="snížená",J298,0)</f>
        <v>0</v>
      </c>
      <c r="BG298" s="198">
        <f>IF(N298="zákl. přenesená",J298,0)</f>
        <v>0</v>
      </c>
      <c r="BH298" s="198">
        <f>IF(N298="sníž. přenesená",J298,0)</f>
        <v>0</v>
      </c>
      <c r="BI298" s="198">
        <f>IF(N298="nulová",J298,0)</f>
        <v>0</v>
      </c>
      <c r="BJ298" s="17" t="s">
        <v>85</v>
      </c>
      <c r="BK298" s="198">
        <f>ROUND(I298*H298,2)</f>
        <v>0</v>
      </c>
      <c r="BL298" s="17" t="s">
        <v>188</v>
      </c>
      <c r="BM298" s="197" t="s">
        <v>1967</v>
      </c>
    </row>
    <row r="299" spans="1:65" s="2" customFormat="1" ht="21.75" customHeight="1">
      <c r="A299" s="34"/>
      <c r="B299" s="35"/>
      <c r="C299" s="185" t="s">
        <v>1247</v>
      </c>
      <c r="D299" s="185" t="s">
        <v>147</v>
      </c>
      <c r="E299" s="186" t="s">
        <v>1968</v>
      </c>
      <c r="F299" s="187" t="s">
        <v>1969</v>
      </c>
      <c r="G299" s="188" t="s">
        <v>324</v>
      </c>
      <c r="H299" s="250"/>
      <c r="I299" s="190"/>
      <c r="J299" s="191">
        <f>ROUND(I299*H299,2)</f>
        <v>0</v>
      </c>
      <c r="K299" s="192"/>
      <c r="L299" s="39"/>
      <c r="M299" s="193" t="s">
        <v>1</v>
      </c>
      <c r="N299" s="194" t="s">
        <v>42</v>
      </c>
      <c r="O299" s="71"/>
      <c r="P299" s="195">
        <f>O299*H299</f>
        <v>0</v>
      </c>
      <c r="Q299" s="195">
        <v>0</v>
      </c>
      <c r="R299" s="195">
        <f>Q299*H299</f>
        <v>0</v>
      </c>
      <c r="S299" s="195">
        <v>0</v>
      </c>
      <c r="T299" s="196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97" t="s">
        <v>188</v>
      </c>
      <c r="AT299" s="197" t="s">
        <v>147</v>
      </c>
      <c r="AU299" s="197" t="s">
        <v>87</v>
      </c>
      <c r="AY299" s="17" t="s">
        <v>146</v>
      </c>
      <c r="BE299" s="198">
        <f>IF(N299="základní",J299,0)</f>
        <v>0</v>
      </c>
      <c r="BF299" s="198">
        <f>IF(N299="snížená",J299,0)</f>
        <v>0</v>
      </c>
      <c r="BG299" s="198">
        <f>IF(N299="zákl. přenesená",J299,0)</f>
        <v>0</v>
      </c>
      <c r="BH299" s="198">
        <f>IF(N299="sníž. přenesená",J299,0)</f>
        <v>0</v>
      </c>
      <c r="BI299" s="198">
        <f>IF(N299="nulová",J299,0)</f>
        <v>0</v>
      </c>
      <c r="BJ299" s="17" t="s">
        <v>85</v>
      </c>
      <c r="BK299" s="198">
        <f>ROUND(I299*H299,2)</f>
        <v>0</v>
      </c>
      <c r="BL299" s="17" t="s">
        <v>188</v>
      </c>
      <c r="BM299" s="197" t="s">
        <v>1970</v>
      </c>
    </row>
    <row r="300" spans="1:65" s="12" customFormat="1" ht="22.9" customHeight="1">
      <c r="B300" s="171"/>
      <c r="C300" s="172"/>
      <c r="D300" s="173" t="s">
        <v>76</v>
      </c>
      <c r="E300" s="204" t="s">
        <v>741</v>
      </c>
      <c r="F300" s="204" t="s">
        <v>742</v>
      </c>
      <c r="G300" s="172"/>
      <c r="H300" s="172"/>
      <c r="I300" s="175"/>
      <c r="J300" s="205">
        <f>BK300</f>
        <v>0</v>
      </c>
      <c r="K300" s="172"/>
      <c r="L300" s="177"/>
      <c r="M300" s="178"/>
      <c r="N300" s="179"/>
      <c r="O300" s="179"/>
      <c r="P300" s="180">
        <f>SUM(P301:P302)</f>
        <v>0</v>
      </c>
      <c r="Q300" s="179"/>
      <c r="R300" s="180">
        <f>SUM(R301:R302)</f>
        <v>0</v>
      </c>
      <c r="S300" s="179"/>
      <c r="T300" s="181">
        <f>SUM(T301:T302)</f>
        <v>0.01</v>
      </c>
      <c r="AR300" s="182" t="s">
        <v>87</v>
      </c>
      <c r="AT300" s="183" t="s">
        <v>76</v>
      </c>
      <c r="AU300" s="183" t="s">
        <v>85</v>
      </c>
      <c r="AY300" s="182" t="s">
        <v>146</v>
      </c>
      <c r="BK300" s="184">
        <f>SUM(BK301:BK302)</f>
        <v>0</v>
      </c>
    </row>
    <row r="301" spans="1:65" s="2" customFormat="1" ht="21.75" customHeight="1">
      <c r="A301" s="34"/>
      <c r="B301" s="35"/>
      <c r="C301" s="185" t="s">
        <v>1252</v>
      </c>
      <c r="D301" s="185" t="s">
        <v>147</v>
      </c>
      <c r="E301" s="186" t="s">
        <v>1268</v>
      </c>
      <c r="F301" s="187" t="s">
        <v>1269</v>
      </c>
      <c r="G301" s="188" t="s">
        <v>1270</v>
      </c>
      <c r="H301" s="189">
        <v>10</v>
      </c>
      <c r="I301" s="190"/>
      <c r="J301" s="191">
        <f>ROUND(I301*H301,2)</f>
        <v>0</v>
      </c>
      <c r="K301" s="192"/>
      <c r="L301" s="39"/>
      <c r="M301" s="193" t="s">
        <v>1</v>
      </c>
      <c r="N301" s="194" t="s">
        <v>42</v>
      </c>
      <c r="O301" s="71"/>
      <c r="P301" s="195">
        <f>O301*H301</f>
        <v>0</v>
      </c>
      <c r="Q301" s="195">
        <v>0</v>
      </c>
      <c r="R301" s="195">
        <f>Q301*H301</f>
        <v>0</v>
      </c>
      <c r="S301" s="195">
        <v>1E-3</v>
      </c>
      <c r="T301" s="196">
        <f>S301*H301</f>
        <v>0.01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97" t="s">
        <v>188</v>
      </c>
      <c r="AT301" s="197" t="s">
        <v>147</v>
      </c>
      <c r="AU301" s="197" t="s">
        <v>87</v>
      </c>
      <c r="AY301" s="17" t="s">
        <v>146</v>
      </c>
      <c r="BE301" s="198">
        <f>IF(N301="základní",J301,0)</f>
        <v>0</v>
      </c>
      <c r="BF301" s="198">
        <f>IF(N301="snížená",J301,0)</f>
        <v>0</v>
      </c>
      <c r="BG301" s="198">
        <f>IF(N301="zákl. přenesená",J301,0)</f>
        <v>0</v>
      </c>
      <c r="BH301" s="198">
        <f>IF(N301="sníž. přenesená",J301,0)</f>
        <v>0</v>
      </c>
      <c r="BI301" s="198">
        <f>IF(N301="nulová",J301,0)</f>
        <v>0</v>
      </c>
      <c r="BJ301" s="17" t="s">
        <v>85</v>
      </c>
      <c r="BK301" s="198">
        <f>ROUND(I301*H301,2)</f>
        <v>0</v>
      </c>
      <c r="BL301" s="17" t="s">
        <v>188</v>
      </c>
      <c r="BM301" s="197" t="s">
        <v>1971</v>
      </c>
    </row>
    <row r="302" spans="1:65" s="2" customFormat="1" ht="21.75" customHeight="1">
      <c r="A302" s="34"/>
      <c r="B302" s="35"/>
      <c r="C302" s="185" t="s">
        <v>1256</v>
      </c>
      <c r="D302" s="185" t="s">
        <v>147</v>
      </c>
      <c r="E302" s="186" t="s">
        <v>754</v>
      </c>
      <c r="F302" s="187" t="s">
        <v>755</v>
      </c>
      <c r="G302" s="188" t="s">
        <v>324</v>
      </c>
      <c r="H302" s="250"/>
      <c r="I302" s="190"/>
      <c r="J302" s="191">
        <f>ROUND(I302*H302,2)</f>
        <v>0</v>
      </c>
      <c r="K302" s="192"/>
      <c r="L302" s="39"/>
      <c r="M302" s="193" t="s">
        <v>1</v>
      </c>
      <c r="N302" s="194" t="s">
        <v>42</v>
      </c>
      <c r="O302" s="71"/>
      <c r="P302" s="195">
        <f>O302*H302</f>
        <v>0</v>
      </c>
      <c r="Q302" s="195">
        <v>0</v>
      </c>
      <c r="R302" s="195">
        <f>Q302*H302</f>
        <v>0</v>
      </c>
      <c r="S302" s="195">
        <v>0</v>
      </c>
      <c r="T302" s="196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97" t="s">
        <v>188</v>
      </c>
      <c r="AT302" s="197" t="s">
        <v>147</v>
      </c>
      <c r="AU302" s="197" t="s">
        <v>87</v>
      </c>
      <c r="AY302" s="17" t="s">
        <v>146</v>
      </c>
      <c r="BE302" s="198">
        <f>IF(N302="základní",J302,0)</f>
        <v>0</v>
      </c>
      <c r="BF302" s="198">
        <f>IF(N302="snížená",J302,0)</f>
        <v>0</v>
      </c>
      <c r="BG302" s="198">
        <f>IF(N302="zákl. přenesená",J302,0)</f>
        <v>0</v>
      </c>
      <c r="BH302" s="198">
        <f>IF(N302="sníž. přenesená",J302,0)</f>
        <v>0</v>
      </c>
      <c r="BI302" s="198">
        <f>IF(N302="nulová",J302,0)</f>
        <v>0</v>
      </c>
      <c r="BJ302" s="17" t="s">
        <v>85</v>
      </c>
      <c r="BK302" s="198">
        <f>ROUND(I302*H302,2)</f>
        <v>0</v>
      </c>
      <c r="BL302" s="17" t="s">
        <v>188</v>
      </c>
      <c r="BM302" s="197" t="s">
        <v>1972</v>
      </c>
    </row>
    <row r="303" spans="1:65" s="12" customFormat="1" ht="22.9" customHeight="1">
      <c r="B303" s="171"/>
      <c r="C303" s="172"/>
      <c r="D303" s="173" t="s">
        <v>76</v>
      </c>
      <c r="E303" s="204" t="s">
        <v>1973</v>
      </c>
      <c r="F303" s="204" t="s">
        <v>1974</v>
      </c>
      <c r="G303" s="172"/>
      <c r="H303" s="172"/>
      <c r="I303" s="175"/>
      <c r="J303" s="205">
        <f>BK303</f>
        <v>0</v>
      </c>
      <c r="K303" s="172"/>
      <c r="L303" s="177"/>
      <c r="M303" s="178"/>
      <c r="N303" s="179"/>
      <c r="O303" s="179"/>
      <c r="P303" s="180">
        <f>SUM(P304:P309)</f>
        <v>0</v>
      </c>
      <c r="Q303" s="179"/>
      <c r="R303" s="180">
        <f>SUM(R304:R309)</f>
        <v>0.40144000000000002</v>
      </c>
      <c r="S303" s="179"/>
      <c r="T303" s="181">
        <f>SUM(T304:T309)</f>
        <v>0</v>
      </c>
      <c r="AR303" s="182" t="s">
        <v>87</v>
      </c>
      <c r="AT303" s="183" t="s">
        <v>76</v>
      </c>
      <c r="AU303" s="183" t="s">
        <v>85</v>
      </c>
      <c r="AY303" s="182" t="s">
        <v>146</v>
      </c>
      <c r="BK303" s="184">
        <f>SUM(BK304:BK309)</f>
        <v>0</v>
      </c>
    </row>
    <row r="304" spans="1:65" s="2" customFormat="1" ht="21.75" customHeight="1">
      <c r="A304" s="34"/>
      <c r="B304" s="35"/>
      <c r="C304" s="185" t="s">
        <v>1262</v>
      </c>
      <c r="D304" s="185" t="s">
        <v>147</v>
      </c>
      <c r="E304" s="186" t="s">
        <v>1975</v>
      </c>
      <c r="F304" s="187" t="s">
        <v>1976</v>
      </c>
      <c r="G304" s="188" t="s">
        <v>181</v>
      </c>
      <c r="H304" s="189">
        <v>16</v>
      </c>
      <c r="I304" s="190"/>
      <c r="J304" s="191">
        <f>ROUND(I304*H304,2)</f>
        <v>0</v>
      </c>
      <c r="K304" s="192"/>
      <c r="L304" s="39"/>
      <c r="M304" s="193" t="s">
        <v>1</v>
      </c>
      <c r="N304" s="194" t="s">
        <v>42</v>
      </c>
      <c r="O304" s="71"/>
      <c r="P304" s="195">
        <f>O304*H304</f>
        <v>0</v>
      </c>
      <c r="Q304" s="195">
        <v>3.6700000000000001E-3</v>
      </c>
      <c r="R304" s="195">
        <f>Q304*H304</f>
        <v>5.8720000000000001E-2</v>
      </c>
      <c r="S304" s="195">
        <v>0</v>
      </c>
      <c r="T304" s="196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97" t="s">
        <v>188</v>
      </c>
      <c r="AT304" s="197" t="s">
        <v>147</v>
      </c>
      <c r="AU304" s="197" t="s">
        <v>87</v>
      </c>
      <c r="AY304" s="17" t="s">
        <v>146</v>
      </c>
      <c r="BE304" s="198">
        <f>IF(N304="základní",J304,0)</f>
        <v>0</v>
      </c>
      <c r="BF304" s="198">
        <f>IF(N304="snížená",J304,0)</f>
        <v>0</v>
      </c>
      <c r="BG304" s="198">
        <f>IF(N304="zákl. přenesená",J304,0)</f>
        <v>0</v>
      </c>
      <c r="BH304" s="198">
        <f>IF(N304="sníž. přenesená",J304,0)</f>
        <v>0</v>
      </c>
      <c r="BI304" s="198">
        <f>IF(N304="nulová",J304,0)</f>
        <v>0</v>
      </c>
      <c r="BJ304" s="17" t="s">
        <v>85</v>
      </c>
      <c r="BK304" s="198">
        <f>ROUND(I304*H304,2)</f>
        <v>0</v>
      </c>
      <c r="BL304" s="17" t="s">
        <v>188</v>
      </c>
      <c r="BM304" s="197" t="s">
        <v>1977</v>
      </c>
    </row>
    <row r="305" spans="1:65" s="2" customFormat="1" ht="33" customHeight="1">
      <c r="A305" s="34"/>
      <c r="B305" s="35"/>
      <c r="C305" s="217" t="s">
        <v>1267</v>
      </c>
      <c r="D305" s="217" t="s">
        <v>235</v>
      </c>
      <c r="E305" s="218" t="s">
        <v>1978</v>
      </c>
      <c r="F305" s="219" t="s">
        <v>1979</v>
      </c>
      <c r="G305" s="220" t="s">
        <v>181</v>
      </c>
      <c r="H305" s="221">
        <v>17.600000000000001</v>
      </c>
      <c r="I305" s="222"/>
      <c r="J305" s="223">
        <f>ROUND(I305*H305,2)</f>
        <v>0</v>
      </c>
      <c r="K305" s="224"/>
      <c r="L305" s="225"/>
      <c r="M305" s="226" t="s">
        <v>1</v>
      </c>
      <c r="N305" s="227" t="s">
        <v>42</v>
      </c>
      <c r="O305" s="71"/>
      <c r="P305" s="195">
        <f>O305*H305</f>
        <v>0</v>
      </c>
      <c r="Q305" s="195">
        <v>1.9199999999999998E-2</v>
      </c>
      <c r="R305" s="195">
        <f>Q305*H305</f>
        <v>0.33792</v>
      </c>
      <c r="S305" s="195">
        <v>0</v>
      </c>
      <c r="T305" s="196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97" t="s">
        <v>238</v>
      </c>
      <c r="AT305" s="197" t="s">
        <v>235</v>
      </c>
      <c r="AU305" s="197" t="s">
        <v>87</v>
      </c>
      <c r="AY305" s="17" t="s">
        <v>146</v>
      </c>
      <c r="BE305" s="198">
        <f>IF(N305="základní",J305,0)</f>
        <v>0</v>
      </c>
      <c r="BF305" s="198">
        <f>IF(N305="snížená",J305,0)</f>
        <v>0</v>
      </c>
      <c r="BG305" s="198">
        <f>IF(N305="zákl. přenesená",J305,0)</f>
        <v>0</v>
      </c>
      <c r="BH305" s="198">
        <f>IF(N305="sníž. přenesená",J305,0)</f>
        <v>0</v>
      </c>
      <c r="BI305" s="198">
        <f>IF(N305="nulová",J305,0)</f>
        <v>0</v>
      </c>
      <c r="BJ305" s="17" t="s">
        <v>85</v>
      </c>
      <c r="BK305" s="198">
        <f>ROUND(I305*H305,2)</f>
        <v>0</v>
      </c>
      <c r="BL305" s="17" t="s">
        <v>188</v>
      </c>
      <c r="BM305" s="197" t="s">
        <v>1980</v>
      </c>
    </row>
    <row r="306" spans="1:65" s="2" customFormat="1" ht="19.5">
      <c r="A306" s="34"/>
      <c r="B306" s="35"/>
      <c r="C306" s="36"/>
      <c r="D306" s="199" t="s">
        <v>151</v>
      </c>
      <c r="E306" s="36"/>
      <c r="F306" s="200" t="s">
        <v>1981</v>
      </c>
      <c r="G306" s="36"/>
      <c r="H306" s="36"/>
      <c r="I306" s="201"/>
      <c r="J306" s="36"/>
      <c r="K306" s="36"/>
      <c r="L306" s="39"/>
      <c r="M306" s="202"/>
      <c r="N306" s="203"/>
      <c r="O306" s="71"/>
      <c r="P306" s="71"/>
      <c r="Q306" s="71"/>
      <c r="R306" s="71"/>
      <c r="S306" s="71"/>
      <c r="T306" s="72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T306" s="17" t="s">
        <v>151</v>
      </c>
      <c r="AU306" s="17" t="s">
        <v>87</v>
      </c>
    </row>
    <row r="307" spans="1:65" s="13" customFormat="1">
      <c r="B307" s="206"/>
      <c r="C307" s="207"/>
      <c r="D307" s="199" t="s">
        <v>176</v>
      </c>
      <c r="E307" s="207"/>
      <c r="F307" s="209" t="s">
        <v>1982</v>
      </c>
      <c r="G307" s="207"/>
      <c r="H307" s="210">
        <v>17.600000000000001</v>
      </c>
      <c r="I307" s="211"/>
      <c r="J307" s="207"/>
      <c r="K307" s="207"/>
      <c r="L307" s="212"/>
      <c r="M307" s="213"/>
      <c r="N307" s="214"/>
      <c r="O307" s="214"/>
      <c r="P307" s="214"/>
      <c r="Q307" s="214"/>
      <c r="R307" s="214"/>
      <c r="S307" s="214"/>
      <c r="T307" s="215"/>
      <c r="AT307" s="216" t="s">
        <v>176</v>
      </c>
      <c r="AU307" s="216" t="s">
        <v>87</v>
      </c>
      <c r="AV307" s="13" t="s">
        <v>87</v>
      </c>
      <c r="AW307" s="13" t="s">
        <v>4</v>
      </c>
      <c r="AX307" s="13" t="s">
        <v>85</v>
      </c>
      <c r="AY307" s="216" t="s">
        <v>146</v>
      </c>
    </row>
    <row r="308" spans="1:65" s="2" customFormat="1" ht="16.5" customHeight="1">
      <c r="A308" s="34"/>
      <c r="B308" s="35"/>
      <c r="C308" s="185" t="s">
        <v>1272</v>
      </c>
      <c r="D308" s="185" t="s">
        <v>147</v>
      </c>
      <c r="E308" s="186" t="s">
        <v>1983</v>
      </c>
      <c r="F308" s="187" t="s">
        <v>1984</v>
      </c>
      <c r="G308" s="188" t="s">
        <v>181</v>
      </c>
      <c r="H308" s="189">
        <v>16</v>
      </c>
      <c r="I308" s="190"/>
      <c r="J308" s="191">
        <f>ROUND(I308*H308,2)</f>
        <v>0</v>
      </c>
      <c r="K308" s="192"/>
      <c r="L308" s="39"/>
      <c r="M308" s="193" t="s">
        <v>1</v>
      </c>
      <c r="N308" s="194" t="s">
        <v>42</v>
      </c>
      <c r="O308" s="71"/>
      <c r="P308" s="195">
        <f>O308*H308</f>
        <v>0</v>
      </c>
      <c r="Q308" s="195">
        <v>2.9999999999999997E-4</v>
      </c>
      <c r="R308" s="195">
        <f>Q308*H308</f>
        <v>4.7999999999999996E-3</v>
      </c>
      <c r="S308" s="195">
        <v>0</v>
      </c>
      <c r="T308" s="196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97" t="s">
        <v>188</v>
      </c>
      <c r="AT308" s="197" t="s">
        <v>147</v>
      </c>
      <c r="AU308" s="197" t="s">
        <v>87</v>
      </c>
      <c r="AY308" s="17" t="s">
        <v>146</v>
      </c>
      <c r="BE308" s="198">
        <f>IF(N308="základní",J308,0)</f>
        <v>0</v>
      </c>
      <c r="BF308" s="198">
        <f>IF(N308="snížená",J308,0)</f>
        <v>0</v>
      </c>
      <c r="BG308" s="198">
        <f>IF(N308="zákl. přenesená",J308,0)</f>
        <v>0</v>
      </c>
      <c r="BH308" s="198">
        <f>IF(N308="sníž. přenesená",J308,0)</f>
        <v>0</v>
      </c>
      <c r="BI308" s="198">
        <f>IF(N308="nulová",J308,0)</f>
        <v>0</v>
      </c>
      <c r="BJ308" s="17" t="s">
        <v>85</v>
      </c>
      <c r="BK308" s="198">
        <f>ROUND(I308*H308,2)</f>
        <v>0</v>
      </c>
      <c r="BL308" s="17" t="s">
        <v>188</v>
      </c>
      <c r="BM308" s="197" t="s">
        <v>1985</v>
      </c>
    </row>
    <row r="309" spans="1:65" s="2" customFormat="1" ht="21.75" customHeight="1">
      <c r="A309" s="34"/>
      <c r="B309" s="35"/>
      <c r="C309" s="185" t="s">
        <v>1277</v>
      </c>
      <c r="D309" s="185" t="s">
        <v>147</v>
      </c>
      <c r="E309" s="186" t="s">
        <v>1986</v>
      </c>
      <c r="F309" s="187" t="s">
        <v>1987</v>
      </c>
      <c r="G309" s="188" t="s">
        <v>324</v>
      </c>
      <c r="H309" s="250"/>
      <c r="I309" s="190"/>
      <c r="J309" s="191">
        <f>ROUND(I309*H309,2)</f>
        <v>0</v>
      </c>
      <c r="K309" s="192"/>
      <c r="L309" s="39"/>
      <c r="M309" s="193" t="s">
        <v>1</v>
      </c>
      <c r="N309" s="194" t="s">
        <v>42</v>
      </c>
      <c r="O309" s="71"/>
      <c r="P309" s="195">
        <f>O309*H309</f>
        <v>0</v>
      </c>
      <c r="Q309" s="195">
        <v>0</v>
      </c>
      <c r="R309" s="195">
        <f>Q309*H309</f>
        <v>0</v>
      </c>
      <c r="S309" s="195">
        <v>0</v>
      </c>
      <c r="T309" s="196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97" t="s">
        <v>188</v>
      </c>
      <c r="AT309" s="197" t="s">
        <v>147</v>
      </c>
      <c r="AU309" s="197" t="s">
        <v>87</v>
      </c>
      <c r="AY309" s="17" t="s">
        <v>146</v>
      </c>
      <c r="BE309" s="198">
        <f>IF(N309="základní",J309,0)</f>
        <v>0</v>
      </c>
      <c r="BF309" s="198">
        <f>IF(N309="snížená",J309,0)</f>
        <v>0</v>
      </c>
      <c r="BG309" s="198">
        <f>IF(N309="zákl. přenesená",J309,0)</f>
        <v>0</v>
      </c>
      <c r="BH309" s="198">
        <f>IF(N309="sníž. přenesená",J309,0)</f>
        <v>0</v>
      </c>
      <c r="BI309" s="198">
        <f>IF(N309="nulová",J309,0)</f>
        <v>0</v>
      </c>
      <c r="BJ309" s="17" t="s">
        <v>85</v>
      </c>
      <c r="BK309" s="198">
        <f>ROUND(I309*H309,2)</f>
        <v>0</v>
      </c>
      <c r="BL309" s="17" t="s">
        <v>188</v>
      </c>
      <c r="BM309" s="197" t="s">
        <v>1988</v>
      </c>
    </row>
    <row r="310" spans="1:65" s="12" customFormat="1" ht="22.9" customHeight="1">
      <c r="B310" s="171"/>
      <c r="C310" s="172"/>
      <c r="D310" s="173" t="s">
        <v>76</v>
      </c>
      <c r="E310" s="204" t="s">
        <v>1989</v>
      </c>
      <c r="F310" s="204" t="s">
        <v>1990</v>
      </c>
      <c r="G310" s="172"/>
      <c r="H310" s="172"/>
      <c r="I310" s="175"/>
      <c r="J310" s="205">
        <f>BK310</f>
        <v>0</v>
      </c>
      <c r="K310" s="172"/>
      <c r="L310" s="177"/>
      <c r="M310" s="178"/>
      <c r="N310" s="179"/>
      <c r="O310" s="179"/>
      <c r="P310" s="180">
        <f>SUM(P311:P317)</f>
        <v>0</v>
      </c>
      <c r="Q310" s="179"/>
      <c r="R310" s="180">
        <f>SUM(R311:R317)</f>
        <v>0.92347199999999996</v>
      </c>
      <c r="S310" s="179"/>
      <c r="T310" s="181">
        <f>SUM(T311:T317)</f>
        <v>0</v>
      </c>
      <c r="AR310" s="182" t="s">
        <v>87</v>
      </c>
      <c r="AT310" s="183" t="s">
        <v>76</v>
      </c>
      <c r="AU310" s="183" t="s">
        <v>85</v>
      </c>
      <c r="AY310" s="182" t="s">
        <v>146</v>
      </c>
      <c r="BK310" s="184">
        <f>SUM(BK311:BK317)</f>
        <v>0</v>
      </c>
    </row>
    <row r="311" spans="1:65" s="2" customFormat="1" ht="21.75" customHeight="1">
      <c r="A311" s="34"/>
      <c r="B311" s="35"/>
      <c r="C311" s="185" t="s">
        <v>1279</v>
      </c>
      <c r="D311" s="185" t="s">
        <v>147</v>
      </c>
      <c r="E311" s="186" t="s">
        <v>1991</v>
      </c>
      <c r="F311" s="187" t="s">
        <v>1992</v>
      </c>
      <c r="G311" s="188" t="s">
        <v>181</v>
      </c>
      <c r="H311" s="189">
        <v>52.8</v>
      </c>
      <c r="I311" s="190"/>
      <c r="J311" s="191">
        <f>ROUND(I311*H311,2)</f>
        <v>0</v>
      </c>
      <c r="K311" s="192"/>
      <c r="L311" s="39"/>
      <c r="M311" s="193" t="s">
        <v>1</v>
      </c>
      <c r="N311" s="194" t="s">
        <v>42</v>
      </c>
      <c r="O311" s="71"/>
      <c r="P311" s="195">
        <f>O311*H311</f>
        <v>0</v>
      </c>
      <c r="Q311" s="195">
        <v>3.0000000000000001E-3</v>
      </c>
      <c r="R311" s="195">
        <f>Q311*H311</f>
        <v>0.15839999999999999</v>
      </c>
      <c r="S311" s="195">
        <v>0</v>
      </c>
      <c r="T311" s="196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97" t="s">
        <v>188</v>
      </c>
      <c r="AT311" s="197" t="s">
        <v>147</v>
      </c>
      <c r="AU311" s="197" t="s">
        <v>87</v>
      </c>
      <c r="AY311" s="17" t="s">
        <v>146</v>
      </c>
      <c r="BE311" s="198">
        <f>IF(N311="základní",J311,0)</f>
        <v>0</v>
      </c>
      <c r="BF311" s="198">
        <f>IF(N311="snížená",J311,0)</f>
        <v>0</v>
      </c>
      <c r="BG311" s="198">
        <f>IF(N311="zákl. přenesená",J311,0)</f>
        <v>0</v>
      </c>
      <c r="BH311" s="198">
        <f>IF(N311="sníž. přenesená",J311,0)</f>
        <v>0</v>
      </c>
      <c r="BI311" s="198">
        <f>IF(N311="nulová",J311,0)</f>
        <v>0</v>
      </c>
      <c r="BJ311" s="17" t="s">
        <v>85</v>
      </c>
      <c r="BK311" s="198">
        <f>ROUND(I311*H311,2)</f>
        <v>0</v>
      </c>
      <c r="BL311" s="17" t="s">
        <v>188</v>
      </c>
      <c r="BM311" s="197" t="s">
        <v>1993</v>
      </c>
    </row>
    <row r="312" spans="1:65" s="13" customFormat="1">
      <c r="B312" s="206"/>
      <c r="C312" s="207"/>
      <c r="D312" s="199" t="s">
        <v>176</v>
      </c>
      <c r="E312" s="208" t="s">
        <v>1</v>
      </c>
      <c r="F312" s="209" t="s">
        <v>1994</v>
      </c>
      <c r="G312" s="207"/>
      <c r="H312" s="210">
        <v>52.8</v>
      </c>
      <c r="I312" s="211"/>
      <c r="J312" s="207"/>
      <c r="K312" s="207"/>
      <c r="L312" s="212"/>
      <c r="M312" s="213"/>
      <c r="N312" s="214"/>
      <c r="O312" s="214"/>
      <c r="P312" s="214"/>
      <c r="Q312" s="214"/>
      <c r="R312" s="214"/>
      <c r="S312" s="214"/>
      <c r="T312" s="215"/>
      <c r="AT312" s="216" t="s">
        <v>176</v>
      </c>
      <c r="AU312" s="216" t="s">
        <v>87</v>
      </c>
      <c r="AV312" s="13" t="s">
        <v>87</v>
      </c>
      <c r="AW312" s="13" t="s">
        <v>34</v>
      </c>
      <c r="AX312" s="13" t="s">
        <v>85</v>
      </c>
      <c r="AY312" s="216" t="s">
        <v>146</v>
      </c>
    </row>
    <row r="313" spans="1:65" s="2" customFormat="1" ht="21.75" customHeight="1">
      <c r="A313" s="34"/>
      <c r="B313" s="35"/>
      <c r="C313" s="217" t="s">
        <v>1283</v>
      </c>
      <c r="D313" s="217" t="s">
        <v>235</v>
      </c>
      <c r="E313" s="218" t="s">
        <v>1995</v>
      </c>
      <c r="F313" s="219" t="s">
        <v>1996</v>
      </c>
      <c r="G313" s="220" t="s">
        <v>181</v>
      </c>
      <c r="H313" s="221">
        <v>58.08</v>
      </c>
      <c r="I313" s="222"/>
      <c r="J313" s="223">
        <f>ROUND(I313*H313,2)</f>
        <v>0</v>
      </c>
      <c r="K313" s="224"/>
      <c r="L313" s="225"/>
      <c r="M313" s="226" t="s">
        <v>1</v>
      </c>
      <c r="N313" s="227" t="s">
        <v>42</v>
      </c>
      <c r="O313" s="71"/>
      <c r="P313" s="195">
        <f>O313*H313</f>
        <v>0</v>
      </c>
      <c r="Q313" s="195">
        <v>1.29E-2</v>
      </c>
      <c r="R313" s="195">
        <f>Q313*H313</f>
        <v>0.74923200000000001</v>
      </c>
      <c r="S313" s="195">
        <v>0</v>
      </c>
      <c r="T313" s="196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97" t="s">
        <v>238</v>
      </c>
      <c r="AT313" s="197" t="s">
        <v>235</v>
      </c>
      <c r="AU313" s="197" t="s">
        <v>87</v>
      </c>
      <c r="AY313" s="17" t="s">
        <v>146</v>
      </c>
      <c r="BE313" s="198">
        <f>IF(N313="základní",J313,0)</f>
        <v>0</v>
      </c>
      <c r="BF313" s="198">
        <f>IF(N313="snížená",J313,0)</f>
        <v>0</v>
      </c>
      <c r="BG313" s="198">
        <f>IF(N313="zákl. přenesená",J313,0)</f>
        <v>0</v>
      </c>
      <c r="BH313" s="198">
        <f>IF(N313="sníž. přenesená",J313,0)</f>
        <v>0</v>
      </c>
      <c r="BI313" s="198">
        <f>IF(N313="nulová",J313,0)</f>
        <v>0</v>
      </c>
      <c r="BJ313" s="17" t="s">
        <v>85</v>
      </c>
      <c r="BK313" s="198">
        <f>ROUND(I313*H313,2)</f>
        <v>0</v>
      </c>
      <c r="BL313" s="17" t="s">
        <v>188</v>
      </c>
      <c r="BM313" s="197" t="s">
        <v>1997</v>
      </c>
    </row>
    <row r="314" spans="1:65" s="2" customFormat="1" ht="19.5">
      <c r="A314" s="34"/>
      <c r="B314" s="35"/>
      <c r="C314" s="36"/>
      <c r="D314" s="199" t="s">
        <v>151</v>
      </c>
      <c r="E314" s="36"/>
      <c r="F314" s="200" t="s">
        <v>1998</v>
      </c>
      <c r="G314" s="36"/>
      <c r="H314" s="36"/>
      <c r="I314" s="201"/>
      <c r="J314" s="36"/>
      <c r="K314" s="36"/>
      <c r="L314" s="39"/>
      <c r="M314" s="202"/>
      <c r="N314" s="203"/>
      <c r="O314" s="71"/>
      <c r="P314" s="71"/>
      <c r="Q314" s="71"/>
      <c r="R314" s="71"/>
      <c r="S314" s="71"/>
      <c r="T314" s="72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7" t="s">
        <v>151</v>
      </c>
      <c r="AU314" s="17" t="s">
        <v>87</v>
      </c>
    </row>
    <row r="315" spans="1:65" s="13" customFormat="1">
      <c r="B315" s="206"/>
      <c r="C315" s="207"/>
      <c r="D315" s="199" t="s">
        <v>176</v>
      </c>
      <c r="E315" s="207"/>
      <c r="F315" s="209" t="s">
        <v>1999</v>
      </c>
      <c r="G315" s="207"/>
      <c r="H315" s="210">
        <v>58.08</v>
      </c>
      <c r="I315" s="211"/>
      <c r="J315" s="207"/>
      <c r="K315" s="207"/>
      <c r="L315" s="212"/>
      <c r="M315" s="213"/>
      <c r="N315" s="214"/>
      <c r="O315" s="214"/>
      <c r="P315" s="214"/>
      <c r="Q315" s="214"/>
      <c r="R315" s="214"/>
      <c r="S315" s="214"/>
      <c r="T315" s="215"/>
      <c r="AT315" s="216" t="s">
        <v>176</v>
      </c>
      <c r="AU315" s="216" t="s">
        <v>87</v>
      </c>
      <c r="AV315" s="13" t="s">
        <v>87</v>
      </c>
      <c r="AW315" s="13" t="s">
        <v>4</v>
      </c>
      <c r="AX315" s="13" t="s">
        <v>85</v>
      </c>
      <c r="AY315" s="216" t="s">
        <v>146</v>
      </c>
    </row>
    <row r="316" spans="1:65" s="2" customFormat="1" ht="16.5" customHeight="1">
      <c r="A316" s="34"/>
      <c r="B316" s="35"/>
      <c r="C316" s="185" t="s">
        <v>1287</v>
      </c>
      <c r="D316" s="185" t="s">
        <v>147</v>
      </c>
      <c r="E316" s="186" t="s">
        <v>2000</v>
      </c>
      <c r="F316" s="187" t="s">
        <v>2001</v>
      </c>
      <c r="G316" s="188" t="s">
        <v>181</v>
      </c>
      <c r="H316" s="189">
        <v>52.8</v>
      </c>
      <c r="I316" s="190"/>
      <c r="J316" s="191">
        <f>ROUND(I316*H316,2)</f>
        <v>0</v>
      </c>
      <c r="K316" s="192"/>
      <c r="L316" s="39"/>
      <c r="M316" s="193" t="s">
        <v>1</v>
      </c>
      <c r="N316" s="194" t="s">
        <v>42</v>
      </c>
      <c r="O316" s="71"/>
      <c r="P316" s="195">
        <f>O316*H316</f>
        <v>0</v>
      </c>
      <c r="Q316" s="195">
        <v>2.9999999999999997E-4</v>
      </c>
      <c r="R316" s="195">
        <f>Q316*H316</f>
        <v>1.5839999999999996E-2</v>
      </c>
      <c r="S316" s="195">
        <v>0</v>
      </c>
      <c r="T316" s="196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97" t="s">
        <v>188</v>
      </c>
      <c r="AT316" s="197" t="s">
        <v>147</v>
      </c>
      <c r="AU316" s="197" t="s">
        <v>87</v>
      </c>
      <c r="AY316" s="17" t="s">
        <v>146</v>
      </c>
      <c r="BE316" s="198">
        <f>IF(N316="základní",J316,0)</f>
        <v>0</v>
      </c>
      <c r="BF316" s="198">
        <f>IF(N316="snížená",J316,0)</f>
        <v>0</v>
      </c>
      <c r="BG316" s="198">
        <f>IF(N316="zákl. přenesená",J316,0)</f>
        <v>0</v>
      </c>
      <c r="BH316" s="198">
        <f>IF(N316="sníž. přenesená",J316,0)</f>
        <v>0</v>
      </c>
      <c r="BI316" s="198">
        <f>IF(N316="nulová",J316,0)</f>
        <v>0</v>
      </c>
      <c r="BJ316" s="17" t="s">
        <v>85</v>
      </c>
      <c r="BK316" s="198">
        <f>ROUND(I316*H316,2)</f>
        <v>0</v>
      </c>
      <c r="BL316" s="17" t="s">
        <v>188</v>
      </c>
      <c r="BM316" s="197" t="s">
        <v>2002</v>
      </c>
    </row>
    <row r="317" spans="1:65" s="2" customFormat="1" ht="21.75" customHeight="1">
      <c r="A317" s="34"/>
      <c r="B317" s="35"/>
      <c r="C317" s="185" t="s">
        <v>1292</v>
      </c>
      <c r="D317" s="185" t="s">
        <v>147</v>
      </c>
      <c r="E317" s="186" t="s">
        <v>2003</v>
      </c>
      <c r="F317" s="187" t="s">
        <v>2004</v>
      </c>
      <c r="G317" s="188" t="s">
        <v>324</v>
      </c>
      <c r="H317" s="250"/>
      <c r="I317" s="190"/>
      <c r="J317" s="191">
        <f>ROUND(I317*H317,2)</f>
        <v>0</v>
      </c>
      <c r="K317" s="192"/>
      <c r="L317" s="39"/>
      <c r="M317" s="193" t="s">
        <v>1</v>
      </c>
      <c r="N317" s="194" t="s">
        <v>42</v>
      </c>
      <c r="O317" s="71"/>
      <c r="P317" s="195">
        <f>O317*H317</f>
        <v>0</v>
      </c>
      <c r="Q317" s="195">
        <v>0</v>
      </c>
      <c r="R317" s="195">
        <f>Q317*H317</f>
        <v>0</v>
      </c>
      <c r="S317" s="195">
        <v>0</v>
      </c>
      <c r="T317" s="196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97" t="s">
        <v>188</v>
      </c>
      <c r="AT317" s="197" t="s">
        <v>147</v>
      </c>
      <c r="AU317" s="197" t="s">
        <v>87</v>
      </c>
      <c r="AY317" s="17" t="s">
        <v>146</v>
      </c>
      <c r="BE317" s="198">
        <f>IF(N317="základní",J317,0)</f>
        <v>0</v>
      </c>
      <c r="BF317" s="198">
        <f>IF(N317="snížená",J317,0)</f>
        <v>0</v>
      </c>
      <c r="BG317" s="198">
        <f>IF(N317="zákl. přenesená",J317,0)</f>
        <v>0</v>
      </c>
      <c r="BH317" s="198">
        <f>IF(N317="sníž. přenesená",J317,0)</f>
        <v>0</v>
      </c>
      <c r="BI317" s="198">
        <f>IF(N317="nulová",J317,0)</f>
        <v>0</v>
      </c>
      <c r="BJ317" s="17" t="s">
        <v>85</v>
      </c>
      <c r="BK317" s="198">
        <f>ROUND(I317*H317,2)</f>
        <v>0</v>
      </c>
      <c r="BL317" s="17" t="s">
        <v>188</v>
      </c>
      <c r="BM317" s="197" t="s">
        <v>2005</v>
      </c>
    </row>
    <row r="318" spans="1:65" s="12" customFormat="1" ht="22.9" customHeight="1">
      <c r="B318" s="171"/>
      <c r="C318" s="172"/>
      <c r="D318" s="173" t="s">
        <v>76</v>
      </c>
      <c r="E318" s="204" t="s">
        <v>509</v>
      </c>
      <c r="F318" s="204" t="s">
        <v>1276</v>
      </c>
      <c r="G318" s="172"/>
      <c r="H318" s="172"/>
      <c r="I318" s="175"/>
      <c r="J318" s="205">
        <f>BK318</f>
        <v>0</v>
      </c>
      <c r="K318" s="172"/>
      <c r="L318" s="177"/>
      <c r="M318" s="178"/>
      <c r="N318" s="179"/>
      <c r="O318" s="179"/>
      <c r="P318" s="180">
        <f>SUM(P319:P321)</f>
        <v>0</v>
      </c>
      <c r="Q318" s="179"/>
      <c r="R318" s="180">
        <f>SUM(R319:R321)</f>
        <v>6.6E-3</v>
      </c>
      <c r="S318" s="179"/>
      <c r="T318" s="181">
        <f>SUM(T319:T321)</f>
        <v>0</v>
      </c>
      <c r="AR318" s="182" t="s">
        <v>87</v>
      </c>
      <c r="AT318" s="183" t="s">
        <v>76</v>
      </c>
      <c r="AU318" s="183" t="s">
        <v>85</v>
      </c>
      <c r="AY318" s="182" t="s">
        <v>146</v>
      </c>
      <c r="BK318" s="184">
        <f>SUM(BK319:BK321)</f>
        <v>0</v>
      </c>
    </row>
    <row r="319" spans="1:65" s="2" customFormat="1" ht="21.75" customHeight="1">
      <c r="A319" s="34"/>
      <c r="B319" s="35"/>
      <c r="C319" s="185" t="s">
        <v>1296</v>
      </c>
      <c r="D319" s="185" t="s">
        <v>147</v>
      </c>
      <c r="E319" s="186" t="s">
        <v>2006</v>
      </c>
      <c r="F319" s="187" t="s">
        <v>2007</v>
      </c>
      <c r="G319" s="188" t="s">
        <v>181</v>
      </c>
      <c r="H319" s="189">
        <v>10</v>
      </c>
      <c r="I319" s="190"/>
      <c r="J319" s="191">
        <f>ROUND(I319*H319,2)</f>
        <v>0</v>
      </c>
      <c r="K319" s="192"/>
      <c r="L319" s="39"/>
      <c r="M319" s="193" t="s">
        <v>1</v>
      </c>
      <c r="N319" s="194" t="s">
        <v>42</v>
      </c>
      <c r="O319" s="71"/>
      <c r="P319" s="195">
        <f>O319*H319</f>
        <v>0</v>
      </c>
      <c r="Q319" s="195">
        <v>0</v>
      </c>
      <c r="R319" s="195">
        <f>Q319*H319</f>
        <v>0</v>
      </c>
      <c r="S319" s="195">
        <v>0</v>
      </c>
      <c r="T319" s="196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97" t="s">
        <v>188</v>
      </c>
      <c r="AT319" s="197" t="s">
        <v>147</v>
      </c>
      <c r="AU319" s="197" t="s">
        <v>87</v>
      </c>
      <c r="AY319" s="17" t="s">
        <v>146</v>
      </c>
      <c r="BE319" s="198">
        <f>IF(N319="základní",J319,0)</f>
        <v>0</v>
      </c>
      <c r="BF319" s="198">
        <f>IF(N319="snížená",J319,0)</f>
        <v>0</v>
      </c>
      <c r="BG319" s="198">
        <f>IF(N319="zákl. přenesená",J319,0)</f>
        <v>0</v>
      </c>
      <c r="BH319" s="198">
        <f>IF(N319="sníž. přenesená",J319,0)</f>
        <v>0</v>
      </c>
      <c r="BI319" s="198">
        <f>IF(N319="nulová",J319,0)</f>
        <v>0</v>
      </c>
      <c r="BJ319" s="17" t="s">
        <v>85</v>
      </c>
      <c r="BK319" s="198">
        <f>ROUND(I319*H319,2)</f>
        <v>0</v>
      </c>
      <c r="BL319" s="17" t="s">
        <v>188</v>
      </c>
      <c r="BM319" s="197" t="s">
        <v>2008</v>
      </c>
    </row>
    <row r="320" spans="1:65" s="13" customFormat="1">
      <c r="B320" s="206"/>
      <c r="C320" s="207"/>
      <c r="D320" s="199" t="s">
        <v>176</v>
      </c>
      <c r="E320" s="208" t="s">
        <v>1</v>
      </c>
      <c r="F320" s="209" t="s">
        <v>2009</v>
      </c>
      <c r="G320" s="207"/>
      <c r="H320" s="210">
        <v>10</v>
      </c>
      <c r="I320" s="211"/>
      <c r="J320" s="207"/>
      <c r="K320" s="207"/>
      <c r="L320" s="212"/>
      <c r="M320" s="213"/>
      <c r="N320" s="214"/>
      <c r="O320" s="214"/>
      <c r="P320" s="214"/>
      <c r="Q320" s="214"/>
      <c r="R320" s="214"/>
      <c r="S320" s="214"/>
      <c r="T320" s="215"/>
      <c r="AT320" s="216" t="s">
        <v>176</v>
      </c>
      <c r="AU320" s="216" t="s">
        <v>87</v>
      </c>
      <c r="AV320" s="13" t="s">
        <v>87</v>
      </c>
      <c r="AW320" s="13" t="s">
        <v>34</v>
      </c>
      <c r="AX320" s="13" t="s">
        <v>85</v>
      </c>
      <c r="AY320" s="216" t="s">
        <v>146</v>
      </c>
    </row>
    <row r="321" spans="1:65" s="2" customFormat="1" ht="21.75" customHeight="1">
      <c r="A321" s="34"/>
      <c r="B321" s="35"/>
      <c r="C321" s="185" t="s">
        <v>1300</v>
      </c>
      <c r="D321" s="185" t="s">
        <v>147</v>
      </c>
      <c r="E321" s="186" t="s">
        <v>1280</v>
      </c>
      <c r="F321" s="187" t="s">
        <v>1281</v>
      </c>
      <c r="G321" s="188" t="s">
        <v>181</v>
      </c>
      <c r="H321" s="189">
        <v>10</v>
      </c>
      <c r="I321" s="190"/>
      <c r="J321" s="191">
        <f>ROUND(I321*H321,2)</f>
        <v>0</v>
      </c>
      <c r="K321" s="192"/>
      <c r="L321" s="39"/>
      <c r="M321" s="193" t="s">
        <v>1</v>
      </c>
      <c r="N321" s="194" t="s">
        <v>42</v>
      </c>
      <c r="O321" s="71"/>
      <c r="P321" s="195">
        <f>O321*H321</f>
        <v>0</v>
      </c>
      <c r="Q321" s="195">
        <v>6.6E-4</v>
      </c>
      <c r="R321" s="195">
        <f>Q321*H321</f>
        <v>6.6E-3</v>
      </c>
      <c r="S321" s="195">
        <v>0</v>
      </c>
      <c r="T321" s="196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97" t="s">
        <v>188</v>
      </c>
      <c r="AT321" s="197" t="s">
        <v>147</v>
      </c>
      <c r="AU321" s="197" t="s">
        <v>87</v>
      </c>
      <c r="AY321" s="17" t="s">
        <v>146</v>
      </c>
      <c r="BE321" s="198">
        <f>IF(N321="základní",J321,0)</f>
        <v>0</v>
      </c>
      <c r="BF321" s="198">
        <f>IF(N321="snížená",J321,0)</f>
        <v>0</v>
      </c>
      <c r="BG321" s="198">
        <f>IF(N321="zákl. přenesená",J321,0)</f>
        <v>0</v>
      </c>
      <c r="BH321" s="198">
        <f>IF(N321="sníž. přenesená",J321,0)</f>
        <v>0</v>
      </c>
      <c r="BI321" s="198">
        <f>IF(N321="nulová",J321,0)</f>
        <v>0</v>
      </c>
      <c r="BJ321" s="17" t="s">
        <v>85</v>
      </c>
      <c r="BK321" s="198">
        <f>ROUND(I321*H321,2)</f>
        <v>0</v>
      </c>
      <c r="BL321" s="17" t="s">
        <v>188</v>
      </c>
      <c r="BM321" s="197" t="s">
        <v>2010</v>
      </c>
    </row>
    <row r="322" spans="1:65" s="12" customFormat="1" ht="22.9" customHeight="1">
      <c r="B322" s="171"/>
      <c r="C322" s="172"/>
      <c r="D322" s="173" t="s">
        <v>76</v>
      </c>
      <c r="E322" s="204" t="s">
        <v>2011</v>
      </c>
      <c r="F322" s="204" t="s">
        <v>2012</v>
      </c>
      <c r="G322" s="172"/>
      <c r="H322" s="172"/>
      <c r="I322" s="175"/>
      <c r="J322" s="205">
        <f>BK322</f>
        <v>0</v>
      </c>
      <c r="K322" s="172"/>
      <c r="L322" s="177"/>
      <c r="M322" s="178"/>
      <c r="N322" s="179"/>
      <c r="O322" s="179"/>
      <c r="P322" s="180">
        <f>SUM(P323:P327)</f>
        <v>0</v>
      </c>
      <c r="Q322" s="179"/>
      <c r="R322" s="180">
        <f>SUM(R323:R327)</f>
        <v>7.2031999999999999E-2</v>
      </c>
      <c r="S322" s="179"/>
      <c r="T322" s="181">
        <f>SUM(T323:T327)</f>
        <v>1.3887999999999999E-2</v>
      </c>
      <c r="AR322" s="182" t="s">
        <v>87</v>
      </c>
      <c r="AT322" s="183" t="s">
        <v>76</v>
      </c>
      <c r="AU322" s="183" t="s">
        <v>85</v>
      </c>
      <c r="AY322" s="182" t="s">
        <v>146</v>
      </c>
      <c r="BK322" s="184">
        <f>SUM(BK323:BK327)</f>
        <v>0</v>
      </c>
    </row>
    <row r="323" spans="1:65" s="2" customFormat="1" ht="16.5" customHeight="1">
      <c r="A323" s="34"/>
      <c r="B323" s="35"/>
      <c r="C323" s="185" t="s">
        <v>1304</v>
      </c>
      <c r="D323" s="185" t="s">
        <v>147</v>
      </c>
      <c r="E323" s="186" t="s">
        <v>2013</v>
      </c>
      <c r="F323" s="187" t="s">
        <v>2014</v>
      </c>
      <c r="G323" s="188" t="s">
        <v>181</v>
      </c>
      <c r="H323" s="189">
        <v>44.8</v>
      </c>
      <c r="I323" s="190"/>
      <c r="J323" s="191">
        <f>ROUND(I323*H323,2)</f>
        <v>0</v>
      </c>
      <c r="K323" s="192"/>
      <c r="L323" s="39"/>
      <c r="M323" s="193" t="s">
        <v>1</v>
      </c>
      <c r="N323" s="194" t="s">
        <v>42</v>
      </c>
      <c r="O323" s="71"/>
      <c r="P323" s="195">
        <f>O323*H323</f>
        <v>0</v>
      </c>
      <c r="Q323" s="195">
        <v>1E-3</v>
      </c>
      <c r="R323" s="195">
        <f>Q323*H323</f>
        <v>4.48E-2</v>
      </c>
      <c r="S323" s="195">
        <v>3.1E-4</v>
      </c>
      <c r="T323" s="196">
        <f>S323*H323</f>
        <v>1.3887999999999999E-2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97" t="s">
        <v>188</v>
      </c>
      <c r="AT323" s="197" t="s">
        <v>147</v>
      </c>
      <c r="AU323" s="197" t="s">
        <v>87</v>
      </c>
      <c r="AY323" s="17" t="s">
        <v>146</v>
      </c>
      <c r="BE323" s="198">
        <f>IF(N323="základní",J323,0)</f>
        <v>0</v>
      </c>
      <c r="BF323" s="198">
        <f>IF(N323="snížená",J323,0)</f>
        <v>0</v>
      </c>
      <c r="BG323" s="198">
        <f>IF(N323="zákl. přenesená",J323,0)</f>
        <v>0</v>
      </c>
      <c r="BH323" s="198">
        <f>IF(N323="sníž. přenesená",J323,0)</f>
        <v>0</v>
      </c>
      <c r="BI323" s="198">
        <f>IF(N323="nulová",J323,0)</f>
        <v>0</v>
      </c>
      <c r="BJ323" s="17" t="s">
        <v>85</v>
      </c>
      <c r="BK323" s="198">
        <f>ROUND(I323*H323,2)</f>
        <v>0</v>
      </c>
      <c r="BL323" s="17" t="s">
        <v>188</v>
      </c>
      <c r="BM323" s="197" t="s">
        <v>2015</v>
      </c>
    </row>
    <row r="324" spans="1:65" s="13" customFormat="1">
      <c r="B324" s="206"/>
      <c r="C324" s="207"/>
      <c r="D324" s="199" t="s">
        <v>176</v>
      </c>
      <c r="E324" s="208" t="s">
        <v>1</v>
      </c>
      <c r="F324" s="209" t="s">
        <v>2016</v>
      </c>
      <c r="G324" s="207"/>
      <c r="H324" s="210">
        <v>44.8</v>
      </c>
      <c r="I324" s="211"/>
      <c r="J324" s="207"/>
      <c r="K324" s="207"/>
      <c r="L324" s="212"/>
      <c r="M324" s="213"/>
      <c r="N324" s="214"/>
      <c r="O324" s="214"/>
      <c r="P324" s="214"/>
      <c r="Q324" s="214"/>
      <c r="R324" s="214"/>
      <c r="S324" s="214"/>
      <c r="T324" s="215"/>
      <c r="AT324" s="216" t="s">
        <v>176</v>
      </c>
      <c r="AU324" s="216" t="s">
        <v>87</v>
      </c>
      <c r="AV324" s="13" t="s">
        <v>87</v>
      </c>
      <c r="AW324" s="13" t="s">
        <v>34</v>
      </c>
      <c r="AX324" s="13" t="s">
        <v>85</v>
      </c>
      <c r="AY324" s="216" t="s">
        <v>146</v>
      </c>
    </row>
    <row r="325" spans="1:65" s="2" customFormat="1" ht="21.75" customHeight="1">
      <c r="A325" s="34"/>
      <c r="B325" s="35"/>
      <c r="C325" s="185" t="s">
        <v>1310</v>
      </c>
      <c r="D325" s="185" t="s">
        <v>147</v>
      </c>
      <c r="E325" s="186" t="s">
        <v>2017</v>
      </c>
      <c r="F325" s="187" t="s">
        <v>2018</v>
      </c>
      <c r="G325" s="188" t="s">
        <v>181</v>
      </c>
      <c r="H325" s="189">
        <v>59.2</v>
      </c>
      <c r="I325" s="190"/>
      <c r="J325" s="191">
        <f>ROUND(I325*H325,2)</f>
        <v>0</v>
      </c>
      <c r="K325" s="192"/>
      <c r="L325" s="39"/>
      <c r="M325" s="193" t="s">
        <v>1</v>
      </c>
      <c r="N325" s="194" t="s">
        <v>42</v>
      </c>
      <c r="O325" s="71"/>
      <c r="P325" s="195">
        <f>O325*H325</f>
        <v>0</v>
      </c>
      <c r="Q325" s="195">
        <v>2.0000000000000001E-4</v>
      </c>
      <c r="R325" s="195">
        <f>Q325*H325</f>
        <v>1.1840000000000002E-2</v>
      </c>
      <c r="S325" s="195">
        <v>0</v>
      </c>
      <c r="T325" s="196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97" t="s">
        <v>188</v>
      </c>
      <c r="AT325" s="197" t="s">
        <v>147</v>
      </c>
      <c r="AU325" s="197" t="s">
        <v>87</v>
      </c>
      <c r="AY325" s="17" t="s">
        <v>146</v>
      </c>
      <c r="BE325" s="198">
        <f>IF(N325="základní",J325,0)</f>
        <v>0</v>
      </c>
      <c r="BF325" s="198">
        <f>IF(N325="snížená",J325,0)</f>
        <v>0</v>
      </c>
      <c r="BG325" s="198">
        <f>IF(N325="zákl. přenesená",J325,0)</f>
        <v>0</v>
      </c>
      <c r="BH325" s="198">
        <f>IF(N325="sníž. přenesená",J325,0)</f>
        <v>0</v>
      </c>
      <c r="BI325" s="198">
        <f>IF(N325="nulová",J325,0)</f>
        <v>0</v>
      </c>
      <c r="BJ325" s="17" t="s">
        <v>85</v>
      </c>
      <c r="BK325" s="198">
        <f>ROUND(I325*H325,2)</f>
        <v>0</v>
      </c>
      <c r="BL325" s="17" t="s">
        <v>188</v>
      </c>
      <c r="BM325" s="197" t="s">
        <v>2019</v>
      </c>
    </row>
    <row r="326" spans="1:65" s="13" customFormat="1">
      <c r="B326" s="206"/>
      <c r="C326" s="207"/>
      <c r="D326" s="199" t="s">
        <v>176</v>
      </c>
      <c r="E326" s="208" t="s">
        <v>1</v>
      </c>
      <c r="F326" s="209" t="s">
        <v>2020</v>
      </c>
      <c r="G326" s="207"/>
      <c r="H326" s="210">
        <v>59.2</v>
      </c>
      <c r="I326" s="211"/>
      <c r="J326" s="207"/>
      <c r="K326" s="207"/>
      <c r="L326" s="212"/>
      <c r="M326" s="213"/>
      <c r="N326" s="214"/>
      <c r="O326" s="214"/>
      <c r="P326" s="214"/>
      <c r="Q326" s="214"/>
      <c r="R326" s="214"/>
      <c r="S326" s="214"/>
      <c r="T326" s="215"/>
      <c r="AT326" s="216" t="s">
        <v>176</v>
      </c>
      <c r="AU326" s="216" t="s">
        <v>87</v>
      </c>
      <c r="AV326" s="13" t="s">
        <v>87</v>
      </c>
      <c r="AW326" s="13" t="s">
        <v>34</v>
      </c>
      <c r="AX326" s="13" t="s">
        <v>85</v>
      </c>
      <c r="AY326" s="216" t="s">
        <v>146</v>
      </c>
    </row>
    <row r="327" spans="1:65" s="2" customFormat="1" ht="33" customHeight="1">
      <c r="A327" s="34"/>
      <c r="B327" s="35"/>
      <c r="C327" s="185" t="s">
        <v>1316</v>
      </c>
      <c r="D327" s="185" t="s">
        <v>147</v>
      </c>
      <c r="E327" s="186" t="s">
        <v>2021</v>
      </c>
      <c r="F327" s="187" t="s">
        <v>2022</v>
      </c>
      <c r="G327" s="188" t="s">
        <v>181</v>
      </c>
      <c r="H327" s="189">
        <v>59.2</v>
      </c>
      <c r="I327" s="190"/>
      <c r="J327" s="191">
        <f>ROUND(I327*H327,2)</f>
        <v>0</v>
      </c>
      <c r="K327" s="192"/>
      <c r="L327" s="39"/>
      <c r="M327" s="251" t="s">
        <v>1</v>
      </c>
      <c r="N327" s="252" t="s">
        <v>42</v>
      </c>
      <c r="O327" s="253"/>
      <c r="P327" s="254">
        <f>O327*H327</f>
        <v>0</v>
      </c>
      <c r="Q327" s="254">
        <v>2.5999999999999998E-4</v>
      </c>
      <c r="R327" s="254">
        <f>Q327*H327</f>
        <v>1.5391999999999999E-2</v>
      </c>
      <c r="S327" s="254">
        <v>0</v>
      </c>
      <c r="T327" s="255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97" t="s">
        <v>188</v>
      </c>
      <c r="AT327" s="197" t="s">
        <v>147</v>
      </c>
      <c r="AU327" s="197" t="s">
        <v>87</v>
      </c>
      <c r="AY327" s="17" t="s">
        <v>146</v>
      </c>
      <c r="BE327" s="198">
        <f>IF(N327="základní",J327,0)</f>
        <v>0</v>
      </c>
      <c r="BF327" s="198">
        <f>IF(N327="snížená",J327,0)</f>
        <v>0</v>
      </c>
      <c r="BG327" s="198">
        <f>IF(N327="zákl. přenesená",J327,0)</f>
        <v>0</v>
      </c>
      <c r="BH327" s="198">
        <f>IF(N327="sníž. přenesená",J327,0)</f>
        <v>0</v>
      </c>
      <c r="BI327" s="198">
        <f>IF(N327="nulová",J327,0)</f>
        <v>0</v>
      </c>
      <c r="BJ327" s="17" t="s">
        <v>85</v>
      </c>
      <c r="BK327" s="198">
        <f>ROUND(I327*H327,2)</f>
        <v>0</v>
      </c>
      <c r="BL327" s="17" t="s">
        <v>188</v>
      </c>
      <c r="BM327" s="197" t="s">
        <v>2023</v>
      </c>
    </row>
    <row r="328" spans="1:65" s="2" customFormat="1" ht="6.95" customHeight="1">
      <c r="A328" s="34"/>
      <c r="B328" s="54"/>
      <c r="C328" s="55"/>
      <c r="D328" s="55"/>
      <c r="E328" s="55"/>
      <c r="F328" s="55"/>
      <c r="G328" s="55"/>
      <c r="H328" s="55"/>
      <c r="I328" s="55"/>
      <c r="J328" s="55"/>
      <c r="K328" s="55"/>
      <c r="L328" s="39"/>
      <c r="M328" s="34"/>
      <c r="O328" s="34"/>
      <c r="P328" s="34"/>
      <c r="Q328" s="34"/>
      <c r="R328" s="34"/>
      <c r="S328" s="34"/>
      <c r="T328" s="34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</row>
  </sheetData>
  <sheetProtection algorithmName="SHA-512" hashValue="Ianr7Qt1DOes9AiXfWS9njs39hRWcFqRA8F6+LQ5NTwqH2gZvEiUbNYcDlDH5BwZ2Ap2Js0KWwpj2ljSrca/Tw==" saltValue="zCRnQnB3E1QXlD153Mbl6w==" spinCount="100000" sheet="1" objects="1" scenarios="1" formatColumns="0" formatRows="0" autoFilter="0"/>
  <autoFilter ref="C136:K327"/>
  <mergeCells count="9">
    <mergeCell ref="E87:H87"/>
    <mergeCell ref="E127:H127"/>
    <mergeCell ref="E129:H12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710"/>
  <sheetViews>
    <sheetView showGridLines="0" workbookViewId="0">
      <selection activeCell="E18" sqref="E18:H1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AT2" s="17" t="s">
        <v>102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87</v>
      </c>
    </row>
    <row r="4" spans="1:46" s="1" customFormat="1" ht="24.95" customHeight="1">
      <c r="B4" s="20"/>
      <c r="D4" s="110" t="s">
        <v>110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06" t="str">
        <f>'Rekapitulace zakázky'!K6</f>
        <v>Velim ON - oprava</v>
      </c>
      <c r="F7" s="307"/>
      <c r="G7" s="307"/>
      <c r="H7" s="307"/>
      <c r="L7" s="20"/>
    </row>
    <row r="8" spans="1:46" s="2" customFormat="1" ht="12" customHeight="1">
      <c r="A8" s="34"/>
      <c r="B8" s="39"/>
      <c r="C8" s="34"/>
      <c r="D8" s="112" t="s">
        <v>111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8" t="s">
        <v>2024</v>
      </c>
      <c r="F9" s="309"/>
      <c r="G9" s="309"/>
      <c r="H9" s="30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zakázky'!AN8</f>
        <v>22. 2. 2021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0" t="str">
        <f>'Rekapitulace zakázky'!E14</f>
        <v>Vyplň údaj</v>
      </c>
      <c r="F18" s="311"/>
      <c r="G18" s="311"/>
      <c r="H18" s="311"/>
      <c r="I18" s="112" t="s">
        <v>28</v>
      </c>
      <c r="J18" s="30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zakázky'!E17="","",'Rekapitulace zakázky'!E17)</f>
        <v xml:space="preserve"> </v>
      </c>
      <c r="F21" s="34"/>
      <c r="G21" s="34"/>
      <c r="H21" s="34"/>
      <c r="I21" s="112" t="s">
        <v>28</v>
      </c>
      <c r="J21" s="11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35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/>
      <c r="F24" s="34"/>
      <c r="G24" s="34"/>
      <c r="H24" s="34"/>
      <c r="I24" s="112" t="s">
        <v>28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12" t="s">
        <v>1</v>
      </c>
      <c r="F27" s="312"/>
      <c r="G27" s="312"/>
      <c r="H27" s="312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ROUND(J148,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ROUND((SUM(BE148:BE709)),  2)</f>
        <v>0</v>
      </c>
      <c r="G33" s="34"/>
      <c r="H33" s="34"/>
      <c r="I33" s="124">
        <v>0.21</v>
      </c>
      <c r="J33" s="123">
        <f>ROUND(((SUM(BE148:BE709))*I33),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ROUND((SUM(BF148:BF709)),  2)</f>
        <v>0</v>
      </c>
      <c r="G34" s="34"/>
      <c r="H34" s="34"/>
      <c r="I34" s="124">
        <v>0.15</v>
      </c>
      <c r="J34" s="123">
        <f>ROUND(((SUM(BF148:BF709))*I34),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ROUND((SUM(BG148:BG709)),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ROUND((SUM(BH148:BH709)),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ROUND((SUM(BI148:BI709)),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50</v>
      </c>
      <c r="E50" s="133"/>
      <c r="F50" s="133"/>
      <c r="G50" s="132" t="s">
        <v>51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52</v>
      </c>
      <c r="E61" s="135"/>
      <c r="F61" s="136" t="s">
        <v>53</v>
      </c>
      <c r="G61" s="134" t="s">
        <v>52</v>
      </c>
      <c r="H61" s="135"/>
      <c r="I61" s="135"/>
      <c r="J61" s="137" t="s">
        <v>53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54</v>
      </c>
      <c r="E65" s="138"/>
      <c r="F65" s="138"/>
      <c r="G65" s="132" t="s">
        <v>55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52</v>
      </c>
      <c r="E76" s="135"/>
      <c r="F76" s="136" t="s">
        <v>53</v>
      </c>
      <c r="G76" s="134" t="s">
        <v>52</v>
      </c>
      <c r="H76" s="135"/>
      <c r="I76" s="135"/>
      <c r="J76" s="137" t="s">
        <v>53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113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4" t="str">
        <f>E7</f>
        <v>Velim ON - oprava</v>
      </c>
      <c r="F85" s="305"/>
      <c r="G85" s="305"/>
      <c r="H85" s="30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111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92" t="str">
        <f>E9</f>
        <v>006 - Oprava vnitřních prostor 1NP</v>
      </c>
      <c r="F87" s="303"/>
      <c r="G87" s="303"/>
      <c r="H87" s="30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žst. Velim</v>
      </c>
      <c r="G89" s="36"/>
      <c r="H89" s="36"/>
      <c r="I89" s="29" t="s">
        <v>22</v>
      </c>
      <c r="J89" s="66" t="str">
        <f>IF(J12="","",J12)</f>
        <v>22. 2. 2021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>
        <f>E24</f>
        <v>0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114</v>
      </c>
      <c r="D94" s="144"/>
      <c r="E94" s="144"/>
      <c r="F94" s="144"/>
      <c r="G94" s="144"/>
      <c r="H94" s="144"/>
      <c r="I94" s="144"/>
      <c r="J94" s="145" t="s">
        <v>115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116</v>
      </c>
      <c r="D96" s="36"/>
      <c r="E96" s="36"/>
      <c r="F96" s="36"/>
      <c r="G96" s="36"/>
      <c r="H96" s="36"/>
      <c r="I96" s="36"/>
      <c r="J96" s="84">
        <f>J148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117</v>
      </c>
    </row>
    <row r="97" spans="2:12" s="9" customFormat="1" ht="24.95" customHeight="1">
      <c r="B97" s="147"/>
      <c r="C97" s="148"/>
      <c r="D97" s="149" t="s">
        <v>119</v>
      </c>
      <c r="E97" s="150"/>
      <c r="F97" s="150"/>
      <c r="G97" s="150"/>
      <c r="H97" s="150"/>
      <c r="I97" s="150"/>
      <c r="J97" s="151">
        <f>J149</f>
        <v>0</v>
      </c>
      <c r="K97" s="148"/>
      <c r="L97" s="152"/>
    </row>
    <row r="98" spans="2:12" s="10" customFormat="1" ht="19.899999999999999" customHeight="1">
      <c r="B98" s="153"/>
      <c r="C98" s="154"/>
      <c r="D98" s="155" t="s">
        <v>2025</v>
      </c>
      <c r="E98" s="156"/>
      <c r="F98" s="156"/>
      <c r="G98" s="156"/>
      <c r="H98" s="156"/>
      <c r="I98" s="156"/>
      <c r="J98" s="157">
        <f>J150</f>
        <v>0</v>
      </c>
      <c r="K98" s="154"/>
      <c r="L98" s="158"/>
    </row>
    <row r="99" spans="2:12" s="10" customFormat="1" ht="19.899999999999999" customHeight="1">
      <c r="B99" s="153"/>
      <c r="C99" s="154"/>
      <c r="D99" s="155" t="s">
        <v>120</v>
      </c>
      <c r="E99" s="156"/>
      <c r="F99" s="156"/>
      <c r="G99" s="156"/>
      <c r="H99" s="156"/>
      <c r="I99" s="156"/>
      <c r="J99" s="157">
        <f>J168</f>
        <v>0</v>
      </c>
      <c r="K99" s="154"/>
      <c r="L99" s="158"/>
    </row>
    <row r="100" spans="2:12" s="10" customFormat="1" ht="19.899999999999999" customHeight="1">
      <c r="B100" s="153"/>
      <c r="C100" s="154"/>
      <c r="D100" s="155" t="s">
        <v>829</v>
      </c>
      <c r="E100" s="156"/>
      <c r="F100" s="156"/>
      <c r="G100" s="156"/>
      <c r="H100" s="156"/>
      <c r="I100" s="156"/>
      <c r="J100" s="157">
        <f>J171</f>
        <v>0</v>
      </c>
      <c r="K100" s="154"/>
      <c r="L100" s="158"/>
    </row>
    <row r="101" spans="2:12" s="9" customFormat="1" ht="24.95" customHeight="1">
      <c r="B101" s="147"/>
      <c r="C101" s="148"/>
      <c r="D101" s="149" t="s">
        <v>124</v>
      </c>
      <c r="E101" s="150"/>
      <c r="F101" s="150"/>
      <c r="G101" s="150"/>
      <c r="H101" s="150"/>
      <c r="I101" s="150"/>
      <c r="J101" s="151">
        <f>J278</f>
        <v>0</v>
      </c>
      <c r="K101" s="148"/>
      <c r="L101" s="152"/>
    </row>
    <row r="102" spans="2:12" s="10" customFormat="1" ht="19.899999999999999" customHeight="1">
      <c r="B102" s="153"/>
      <c r="C102" s="154"/>
      <c r="D102" s="155" t="s">
        <v>830</v>
      </c>
      <c r="E102" s="156"/>
      <c r="F102" s="156"/>
      <c r="G102" s="156"/>
      <c r="H102" s="156"/>
      <c r="I102" s="156"/>
      <c r="J102" s="157">
        <f>J279</f>
        <v>0</v>
      </c>
      <c r="K102" s="154"/>
      <c r="L102" s="158"/>
    </row>
    <row r="103" spans="2:12" s="10" customFormat="1" ht="19.899999999999999" customHeight="1">
      <c r="B103" s="153"/>
      <c r="C103" s="154"/>
      <c r="D103" s="155" t="s">
        <v>122</v>
      </c>
      <c r="E103" s="156"/>
      <c r="F103" s="156"/>
      <c r="G103" s="156"/>
      <c r="H103" s="156"/>
      <c r="I103" s="156"/>
      <c r="J103" s="157">
        <f>J312</f>
        <v>0</v>
      </c>
      <c r="K103" s="154"/>
      <c r="L103" s="158"/>
    </row>
    <row r="104" spans="2:12" s="10" customFormat="1" ht="19.899999999999999" customHeight="1">
      <c r="B104" s="153"/>
      <c r="C104" s="154"/>
      <c r="D104" s="155" t="s">
        <v>123</v>
      </c>
      <c r="E104" s="156"/>
      <c r="F104" s="156"/>
      <c r="G104" s="156"/>
      <c r="H104" s="156"/>
      <c r="I104" s="156"/>
      <c r="J104" s="157">
        <f>J328</f>
        <v>0</v>
      </c>
      <c r="K104" s="154"/>
      <c r="L104" s="158"/>
    </row>
    <row r="105" spans="2:12" s="10" customFormat="1" ht="19.899999999999999" customHeight="1">
      <c r="B105" s="153"/>
      <c r="C105" s="154"/>
      <c r="D105" s="155" t="s">
        <v>2026</v>
      </c>
      <c r="E105" s="156"/>
      <c r="F105" s="156"/>
      <c r="G105" s="156"/>
      <c r="H105" s="156"/>
      <c r="I105" s="156"/>
      <c r="J105" s="157">
        <f>J330</f>
        <v>0</v>
      </c>
      <c r="K105" s="154"/>
      <c r="L105" s="158"/>
    </row>
    <row r="106" spans="2:12" s="10" customFormat="1" ht="19.899999999999999" customHeight="1">
      <c r="B106" s="153"/>
      <c r="C106" s="154"/>
      <c r="D106" s="155" t="s">
        <v>1364</v>
      </c>
      <c r="E106" s="156"/>
      <c r="F106" s="156"/>
      <c r="G106" s="156"/>
      <c r="H106" s="156"/>
      <c r="I106" s="156"/>
      <c r="J106" s="157">
        <f>J336</f>
        <v>0</v>
      </c>
      <c r="K106" s="154"/>
      <c r="L106" s="158"/>
    </row>
    <row r="107" spans="2:12" s="10" customFormat="1" ht="19.899999999999999" customHeight="1">
      <c r="B107" s="153"/>
      <c r="C107" s="154"/>
      <c r="D107" s="155" t="s">
        <v>1620</v>
      </c>
      <c r="E107" s="156"/>
      <c r="F107" s="156"/>
      <c r="G107" s="156"/>
      <c r="H107" s="156"/>
      <c r="I107" s="156"/>
      <c r="J107" s="157">
        <f>J361</f>
        <v>0</v>
      </c>
      <c r="K107" s="154"/>
      <c r="L107" s="158"/>
    </row>
    <row r="108" spans="2:12" s="10" customFormat="1" ht="19.899999999999999" customHeight="1">
      <c r="B108" s="153"/>
      <c r="C108" s="154"/>
      <c r="D108" s="155" t="s">
        <v>1621</v>
      </c>
      <c r="E108" s="156"/>
      <c r="F108" s="156"/>
      <c r="G108" s="156"/>
      <c r="H108" s="156"/>
      <c r="I108" s="156"/>
      <c r="J108" s="157">
        <f>J366</f>
        <v>0</v>
      </c>
      <c r="K108" s="154"/>
      <c r="L108" s="158"/>
    </row>
    <row r="109" spans="2:12" s="10" customFormat="1" ht="19.899999999999999" customHeight="1">
      <c r="B109" s="153"/>
      <c r="C109" s="154"/>
      <c r="D109" s="155" t="s">
        <v>1622</v>
      </c>
      <c r="E109" s="156"/>
      <c r="F109" s="156"/>
      <c r="G109" s="156"/>
      <c r="H109" s="156"/>
      <c r="I109" s="156"/>
      <c r="J109" s="157">
        <f>J375</f>
        <v>0</v>
      </c>
      <c r="K109" s="154"/>
      <c r="L109" s="158"/>
    </row>
    <row r="110" spans="2:12" s="10" customFormat="1" ht="19.899999999999999" customHeight="1">
      <c r="B110" s="153"/>
      <c r="C110" s="154"/>
      <c r="D110" s="155" t="s">
        <v>2027</v>
      </c>
      <c r="E110" s="156"/>
      <c r="F110" s="156"/>
      <c r="G110" s="156"/>
      <c r="H110" s="156"/>
      <c r="I110" s="156"/>
      <c r="J110" s="157">
        <f>J390</f>
        <v>0</v>
      </c>
      <c r="K110" s="154"/>
      <c r="L110" s="158"/>
    </row>
    <row r="111" spans="2:12" s="10" customFormat="1" ht="19.899999999999999" customHeight="1">
      <c r="B111" s="153"/>
      <c r="C111" s="154"/>
      <c r="D111" s="155" t="s">
        <v>1623</v>
      </c>
      <c r="E111" s="156"/>
      <c r="F111" s="156"/>
      <c r="G111" s="156"/>
      <c r="H111" s="156"/>
      <c r="I111" s="156"/>
      <c r="J111" s="157">
        <f>J397</f>
        <v>0</v>
      </c>
      <c r="K111" s="154"/>
      <c r="L111" s="158"/>
    </row>
    <row r="112" spans="2:12" s="10" customFormat="1" ht="19.899999999999999" customHeight="1">
      <c r="B112" s="153"/>
      <c r="C112" s="154"/>
      <c r="D112" s="155" t="s">
        <v>2028</v>
      </c>
      <c r="E112" s="156"/>
      <c r="F112" s="156"/>
      <c r="G112" s="156"/>
      <c r="H112" s="156"/>
      <c r="I112" s="156"/>
      <c r="J112" s="157">
        <f>J410</f>
        <v>0</v>
      </c>
      <c r="K112" s="154"/>
      <c r="L112" s="158"/>
    </row>
    <row r="113" spans="2:12" s="10" customFormat="1" ht="19.899999999999999" customHeight="1">
      <c r="B113" s="153"/>
      <c r="C113" s="154"/>
      <c r="D113" s="155" t="s">
        <v>1625</v>
      </c>
      <c r="E113" s="156"/>
      <c r="F113" s="156"/>
      <c r="G113" s="156"/>
      <c r="H113" s="156"/>
      <c r="I113" s="156"/>
      <c r="J113" s="157">
        <f>J417</f>
        <v>0</v>
      </c>
      <c r="K113" s="154"/>
      <c r="L113" s="158"/>
    </row>
    <row r="114" spans="2:12" s="10" customFormat="1" ht="19.899999999999999" customHeight="1">
      <c r="B114" s="153"/>
      <c r="C114" s="154"/>
      <c r="D114" s="155" t="s">
        <v>2029</v>
      </c>
      <c r="E114" s="156"/>
      <c r="F114" s="156"/>
      <c r="G114" s="156"/>
      <c r="H114" s="156"/>
      <c r="I114" s="156"/>
      <c r="J114" s="157">
        <f>J431</f>
        <v>0</v>
      </c>
      <c r="K114" s="154"/>
      <c r="L114" s="158"/>
    </row>
    <row r="115" spans="2:12" s="10" customFormat="1" ht="19.899999999999999" customHeight="1">
      <c r="B115" s="153"/>
      <c r="C115" s="154"/>
      <c r="D115" s="155" t="s">
        <v>2030</v>
      </c>
      <c r="E115" s="156"/>
      <c r="F115" s="156"/>
      <c r="G115" s="156"/>
      <c r="H115" s="156"/>
      <c r="I115" s="156"/>
      <c r="J115" s="157">
        <f>J436</f>
        <v>0</v>
      </c>
      <c r="K115" s="154"/>
      <c r="L115" s="158"/>
    </row>
    <row r="116" spans="2:12" s="10" customFormat="1" ht="19.899999999999999" customHeight="1">
      <c r="B116" s="153"/>
      <c r="C116" s="154"/>
      <c r="D116" s="155" t="s">
        <v>1626</v>
      </c>
      <c r="E116" s="156"/>
      <c r="F116" s="156"/>
      <c r="G116" s="156"/>
      <c r="H116" s="156"/>
      <c r="I116" s="156"/>
      <c r="J116" s="157">
        <f>J454</f>
        <v>0</v>
      </c>
      <c r="K116" s="154"/>
      <c r="L116" s="158"/>
    </row>
    <row r="117" spans="2:12" s="10" customFormat="1" ht="19.899999999999999" customHeight="1">
      <c r="B117" s="153"/>
      <c r="C117" s="154"/>
      <c r="D117" s="155" t="s">
        <v>2031</v>
      </c>
      <c r="E117" s="156"/>
      <c r="F117" s="156"/>
      <c r="G117" s="156"/>
      <c r="H117" s="156"/>
      <c r="I117" s="156"/>
      <c r="J117" s="157">
        <f>J483</f>
        <v>0</v>
      </c>
      <c r="K117" s="154"/>
      <c r="L117" s="158"/>
    </row>
    <row r="118" spans="2:12" s="10" customFormat="1" ht="19.899999999999999" customHeight="1">
      <c r="B118" s="153"/>
      <c r="C118" s="154"/>
      <c r="D118" s="155" t="s">
        <v>126</v>
      </c>
      <c r="E118" s="156"/>
      <c r="F118" s="156"/>
      <c r="G118" s="156"/>
      <c r="H118" s="156"/>
      <c r="I118" s="156"/>
      <c r="J118" s="157">
        <f>J488</f>
        <v>0</v>
      </c>
      <c r="K118" s="154"/>
      <c r="L118" s="158"/>
    </row>
    <row r="119" spans="2:12" s="10" customFormat="1" ht="19.899999999999999" customHeight="1">
      <c r="B119" s="153"/>
      <c r="C119" s="154"/>
      <c r="D119" s="155" t="s">
        <v>1627</v>
      </c>
      <c r="E119" s="156"/>
      <c r="F119" s="156"/>
      <c r="G119" s="156"/>
      <c r="H119" s="156"/>
      <c r="I119" s="156"/>
      <c r="J119" s="157">
        <f>J497</f>
        <v>0</v>
      </c>
      <c r="K119" s="154"/>
      <c r="L119" s="158"/>
    </row>
    <row r="120" spans="2:12" s="10" customFormat="1" ht="19.899999999999999" customHeight="1">
      <c r="B120" s="153"/>
      <c r="C120" s="154"/>
      <c r="D120" s="155" t="s">
        <v>836</v>
      </c>
      <c r="E120" s="156"/>
      <c r="F120" s="156"/>
      <c r="G120" s="156"/>
      <c r="H120" s="156"/>
      <c r="I120" s="156"/>
      <c r="J120" s="157">
        <f>J510</f>
        <v>0</v>
      </c>
      <c r="K120" s="154"/>
      <c r="L120" s="158"/>
    </row>
    <row r="121" spans="2:12" s="10" customFormat="1" ht="19.899999999999999" customHeight="1">
      <c r="B121" s="153"/>
      <c r="C121" s="154"/>
      <c r="D121" s="155" t="s">
        <v>525</v>
      </c>
      <c r="E121" s="156"/>
      <c r="F121" s="156"/>
      <c r="G121" s="156"/>
      <c r="H121" s="156"/>
      <c r="I121" s="156"/>
      <c r="J121" s="157">
        <f>J524</f>
        <v>0</v>
      </c>
      <c r="K121" s="154"/>
      <c r="L121" s="158"/>
    </row>
    <row r="122" spans="2:12" s="10" customFormat="1" ht="19.899999999999999" customHeight="1">
      <c r="B122" s="153"/>
      <c r="C122" s="154"/>
      <c r="D122" s="155" t="s">
        <v>1628</v>
      </c>
      <c r="E122" s="156"/>
      <c r="F122" s="156"/>
      <c r="G122" s="156"/>
      <c r="H122" s="156"/>
      <c r="I122" s="156"/>
      <c r="J122" s="157">
        <f>J536</f>
        <v>0</v>
      </c>
      <c r="K122" s="154"/>
      <c r="L122" s="158"/>
    </row>
    <row r="123" spans="2:12" s="10" customFormat="1" ht="19.899999999999999" customHeight="1">
      <c r="B123" s="153"/>
      <c r="C123" s="154"/>
      <c r="D123" s="155" t="s">
        <v>2032</v>
      </c>
      <c r="E123" s="156"/>
      <c r="F123" s="156"/>
      <c r="G123" s="156"/>
      <c r="H123" s="156"/>
      <c r="I123" s="156"/>
      <c r="J123" s="157">
        <f>J591</f>
        <v>0</v>
      </c>
      <c r="K123" s="154"/>
      <c r="L123" s="158"/>
    </row>
    <row r="124" spans="2:12" s="10" customFormat="1" ht="19.899999999999999" customHeight="1">
      <c r="B124" s="153"/>
      <c r="C124" s="154"/>
      <c r="D124" s="155" t="s">
        <v>2033</v>
      </c>
      <c r="E124" s="156"/>
      <c r="F124" s="156"/>
      <c r="G124" s="156"/>
      <c r="H124" s="156"/>
      <c r="I124" s="156"/>
      <c r="J124" s="157">
        <f>J594</f>
        <v>0</v>
      </c>
      <c r="K124" s="154"/>
      <c r="L124" s="158"/>
    </row>
    <row r="125" spans="2:12" s="10" customFormat="1" ht="19.899999999999999" customHeight="1">
      <c r="B125" s="153"/>
      <c r="C125" s="154"/>
      <c r="D125" s="155" t="s">
        <v>1629</v>
      </c>
      <c r="E125" s="156"/>
      <c r="F125" s="156"/>
      <c r="G125" s="156"/>
      <c r="H125" s="156"/>
      <c r="I125" s="156"/>
      <c r="J125" s="157">
        <f>J665</f>
        <v>0</v>
      </c>
      <c r="K125" s="154"/>
      <c r="L125" s="158"/>
    </row>
    <row r="126" spans="2:12" s="10" customFormat="1" ht="19.899999999999999" customHeight="1">
      <c r="B126" s="153"/>
      <c r="C126" s="154"/>
      <c r="D126" s="155" t="s">
        <v>837</v>
      </c>
      <c r="E126" s="156"/>
      <c r="F126" s="156"/>
      <c r="G126" s="156"/>
      <c r="H126" s="156"/>
      <c r="I126" s="156"/>
      <c r="J126" s="157">
        <f>J674</f>
        <v>0</v>
      </c>
      <c r="K126" s="154"/>
      <c r="L126" s="158"/>
    </row>
    <row r="127" spans="2:12" s="10" customFormat="1" ht="19.899999999999999" customHeight="1">
      <c r="B127" s="153"/>
      <c r="C127" s="154"/>
      <c r="D127" s="155" t="s">
        <v>1630</v>
      </c>
      <c r="E127" s="156"/>
      <c r="F127" s="156"/>
      <c r="G127" s="156"/>
      <c r="H127" s="156"/>
      <c r="I127" s="156"/>
      <c r="J127" s="157">
        <f>J678</f>
        <v>0</v>
      </c>
      <c r="K127" s="154"/>
      <c r="L127" s="158"/>
    </row>
    <row r="128" spans="2:12" s="9" customFormat="1" ht="24.95" customHeight="1">
      <c r="B128" s="147"/>
      <c r="C128" s="148"/>
      <c r="D128" s="149" t="s">
        <v>527</v>
      </c>
      <c r="E128" s="150"/>
      <c r="F128" s="150"/>
      <c r="G128" s="150"/>
      <c r="H128" s="150"/>
      <c r="I128" s="150"/>
      <c r="J128" s="151">
        <f>J693</f>
        <v>0</v>
      </c>
      <c r="K128" s="148"/>
      <c r="L128" s="152"/>
    </row>
    <row r="129" spans="1:31" s="2" customFormat="1" ht="21.75" customHeight="1">
      <c r="A129" s="34"/>
      <c r="B129" s="35"/>
      <c r="C129" s="36"/>
      <c r="D129" s="36"/>
      <c r="E129" s="36"/>
      <c r="F129" s="36"/>
      <c r="G129" s="36"/>
      <c r="H129" s="36"/>
      <c r="I129" s="36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31" s="2" customFormat="1" ht="6.95" customHeight="1">
      <c r="A130" s="34"/>
      <c r="B130" s="54"/>
      <c r="C130" s="55"/>
      <c r="D130" s="55"/>
      <c r="E130" s="55"/>
      <c r="F130" s="55"/>
      <c r="G130" s="55"/>
      <c r="H130" s="55"/>
      <c r="I130" s="55"/>
      <c r="J130" s="55"/>
      <c r="K130" s="55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4" spans="1:31" s="2" customFormat="1" ht="6.95" customHeight="1">
      <c r="A134" s="34"/>
      <c r="B134" s="56"/>
      <c r="C134" s="57"/>
      <c r="D134" s="57"/>
      <c r="E134" s="57"/>
      <c r="F134" s="57"/>
      <c r="G134" s="57"/>
      <c r="H134" s="57"/>
      <c r="I134" s="57"/>
      <c r="J134" s="57"/>
      <c r="K134" s="57"/>
      <c r="L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31" s="2" customFormat="1" ht="24.95" customHeight="1">
      <c r="A135" s="34"/>
      <c r="B135" s="35"/>
      <c r="C135" s="23" t="s">
        <v>130</v>
      </c>
      <c r="D135" s="36"/>
      <c r="E135" s="36"/>
      <c r="F135" s="36"/>
      <c r="G135" s="36"/>
      <c r="H135" s="36"/>
      <c r="I135" s="36"/>
      <c r="J135" s="36"/>
      <c r="K135" s="36"/>
      <c r="L135" s="51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31" s="2" customFormat="1" ht="6.95" customHeight="1">
      <c r="A136" s="34"/>
      <c r="B136" s="35"/>
      <c r="C136" s="36"/>
      <c r="D136" s="36"/>
      <c r="E136" s="36"/>
      <c r="F136" s="36"/>
      <c r="G136" s="36"/>
      <c r="H136" s="36"/>
      <c r="I136" s="36"/>
      <c r="J136" s="36"/>
      <c r="K136" s="36"/>
      <c r="L136" s="51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pans="1:31" s="2" customFormat="1" ht="12" customHeight="1">
      <c r="A137" s="34"/>
      <c r="B137" s="35"/>
      <c r="C137" s="29" t="s">
        <v>16</v>
      </c>
      <c r="D137" s="36"/>
      <c r="E137" s="36"/>
      <c r="F137" s="36"/>
      <c r="G137" s="36"/>
      <c r="H137" s="36"/>
      <c r="I137" s="36"/>
      <c r="J137" s="36"/>
      <c r="K137" s="36"/>
      <c r="L137" s="51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  <row r="138" spans="1:31" s="2" customFormat="1" ht="16.5" customHeight="1">
      <c r="A138" s="34"/>
      <c r="B138" s="35"/>
      <c r="C138" s="36"/>
      <c r="D138" s="36"/>
      <c r="E138" s="304" t="str">
        <f>E7</f>
        <v>Velim ON - oprava</v>
      </c>
      <c r="F138" s="305"/>
      <c r="G138" s="305"/>
      <c r="H138" s="305"/>
      <c r="I138" s="36"/>
      <c r="J138" s="36"/>
      <c r="K138" s="36"/>
      <c r="L138" s="51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  <row r="139" spans="1:31" s="2" customFormat="1" ht="12" customHeight="1">
      <c r="A139" s="34"/>
      <c r="B139" s="35"/>
      <c r="C139" s="29" t="s">
        <v>111</v>
      </c>
      <c r="D139" s="36"/>
      <c r="E139" s="36"/>
      <c r="F139" s="36"/>
      <c r="G139" s="36"/>
      <c r="H139" s="36"/>
      <c r="I139" s="36"/>
      <c r="J139" s="36"/>
      <c r="K139" s="36"/>
      <c r="L139" s="51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  <row r="140" spans="1:31" s="2" customFormat="1" ht="16.5" customHeight="1">
      <c r="A140" s="34"/>
      <c r="B140" s="35"/>
      <c r="C140" s="36"/>
      <c r="D140" s="36"/>
      <c r="E140" s="292" t="str">
        <f>E9</f>
        <v>006 - Oprava vnitřních prostor 1NP</v>
      </c>
      <c r="F140" s="303"/>
      <c r="G140" s="303"/>
      <c r="H140" s="303"/>
      <c r="I140" s="36"/>
      <c r="J140" s="36"/>
      <c r="K140" s="36"/>
      <c r="L140" s="51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</row>
    <row r="141" spans="1:31" s="2" customFormat="1" ht="6.95" customHeight="1">
      <c r="A141" s="34"/>
      <c r="B141" s="35"/>
      <c r="C141" s="36"/>
      <c r="D141" s="36"/>
      <c r="E141" s="36"/>
      <c r="F141" s="36"/>
      <c r="G141" s="36"/>
      <c r="H141" s="36"/>
      <c r="I141" s="36"/>
      <c r="J141" s="36"/>
      <c r="K141" s="36"/>
      <c r="L141" s="51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  <row r="142" spans="1:31" s="2" customFormat="1" ht="12" customHeight="1">
      <c r="A142" s="34"/>
      <c r="B142" s="35"/>
      <c r="C142" s="29" t="s">
        <v>20</v>
      </c>
      <c r="D142" s="36"/>
      <c r="E142" s="36"/>
      <c r="F142" s="27" t="str">
        <f>F12</f>
        <v>žst. Velim</v>
      </c>
      <c r="G142" s="36"/>
      <c r="H142" s="36"/>
      <c r="I142" s="29" t="s">
        <v>22</v>
      </c>
      <c r="J142" s="66" t="str">
        <f>IF(J12="","",J12)</f>
        <v>22. 2. 2021</v>
      </c>
      <c r="K142" s="36"/>
      <c r="L142" s="51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</row>
    <row r="143" spans="1:31" s="2" customFormat="1" ht="6.95" customHeight="1">
      <c r="A143" s="34"/>
      <c r="B143" s="35"/>
      <c r="C143" s="36"/>
      <c r="D143" s="36"/>
      <c r="E143" s="36"/>
      <c r="F143" s="36"/>
      <c r="G143" s="36"/>
      <c r="H143" s="36"/>
      <c r="I143" s="36"/>
      <c r="J143" s="36"/>
      <c r="K143" s="36"/>
      <c r="L143" s="51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</row>
    <row r="144" spans="1:31" s="2" customFormat="1" ht="15.2" customHeight="1">
      <c r="A144" s="34"/>
      <c r="B144" s="35"/>
      <c r="C144" s="29" t="s">
        <v>24</v>
      </c>
      <c r="D144" s="36"/>
      <c r="E144" s="36"/>
      <c r="F144" s="27" t="str">
        <f>E15</f>
        <v>Správa železnic, státní organizace</v>
      </c>
      <c r="G144" s="36"/>
      <c r="H144" s="36"/>
      <c r="I144" s="29" t="s">
        <v>32</v>
      </c>
      <c r="J144" s="32" t="str">
        <f>E21</f>
        <v xml:space="preserve"> </v>
      </c>
      <c r="K144" s="36"/>
      <c r="L144" s="51"/>
      <c r="S144" s="34"/>
      <c r="T144" s="3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</row>
    <row r="145" spans="1:65" s="2" customFormat="1" ht="15.2" customHeight="1">
      <c r="A145" s="34"/>
      <c r="B145" s="35"/>
      <c r="C145" s="29" t="s">
        <v>30</v>
      </c>
      <c r="D145" s="36"/>
      <c r="E145" s="36"/>
      <c r="F145" s="27" t="str">
        <f>IF(E18="","",E18)</f>
        <v>Vyplň údaj</v>
      </c>
      <c r="G145" s="36"/>
      <c r="H145" s="36"/>
      <c r="I145" s="29" t="s">
        <v>35</v>
      </c>
      <c r="J145" s="32">
        <f>E24</f>
        <v>0</v>
      </c>
      <c r="K145" s="36"/>
      <c r="L145" s="51"/>
      <c r="S145" s="34"/>
      <c r="T145" s="3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</row>
    <row r="146" spans="1:65" s="2" customFormat="1" ht="10.35" customHeight="1">
      <c r="A146" s="34"/>
      <c r="B146" s="35"/>
      <c r="C146" s="36"/>
      <c r="D146" s="36"/>
      <c r="E146" s="36"/>
      <c r="F146" s="36"/>
      <c r="G146" s="36"/>
      <c r="H146" s="36"/>
      <c r="I146" s="36"/>
      <c r="J146" s="36"/>
      <c r="K146" s="36"/>
      <c r="L146" s="51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</row>
    <row r="147" spans="1:65" s="11" customFormat="1" ht="29.25" customHeight="1">
      <c r="A147" s="159"/>
      <c r="B147" s="160"/>
      <c r="C147" s="161" t="s">
        <v>131</v>
      </c>
      <c r="D147" s="162" t="s">
        <v>62</v>
      </c>
      <c r="E147" s="162" t="s">
        <v>58</v>
      </c>
      <c r="F147" s="162" t="s">
        <v>59</v>
      </c>
      <c r="G147" s="162" t="s">
        <v>132</v>
      </c>
      <c r="H147" s="162" t="s">
        <v>133</v>
      </c>
      <c r="I147" s="162" t="s">
        <v>134</v>
      </c>
      <c r="J147" s="163" t="s">
        <v>115</v>
      </c>
      <c r="K147" s="164" t="s">
        <v>135</v>
      </c>
      <c r="L147" s="165"/>
      <c r="M147" s="75" t="s">
        <v>1</v>
      </c>
      <c r="N147" s="76" t="s">
        <v>41</v>
      </c>
      <c r="O147" s="76" t="s">
        <v>136</v>
      </c>
      <c r="P147" s="76" t="s">
        <v>137</v>
      </c>
      <c r="Q147" s="76" t="s">
        <v>138</v>
      </c>
      <c r="R147" s="76" t="s">
        <v>139</v>
      </c>
      <c r="S147" s="76" t="s">
        <v>140</v>
      </c>
      <c r="T147" s="77" t="s">
        <v>141</v>
      </c>
      <c r="U147" s="159"/>
      <c r="V147" s="159"/>
      <c r="W147" s="159"/>
      <c r="X147" s="159"/>
      <c r="Y147" s="159"/>
      <c r="Z147" s="159"/>
      <c r="AA147" s="159"/>
      <c r="AB147" s="159"/>
      <c r="AC147" s="159"/>
      <c r="AD147" s="159"/>
      <c r="AE147" s="159"/>
    </row>
    <row r="148" spans="1:65" s="2" customFormat="1" ht="22.9" customHeight="1">
      <c r="A148" s="34"/>
      <c r="B148" s="35"/>
      <c r="C148" s="82" t="s">
        <v>142</v>
      </c>
      <c r="D148" s="36"/>
      <c r="E148" s="36"/>
      <c r="F148" s="36"/>
      <c r="G148" s="36"/>
      <c r="H148" s="36"/>
      <c r="I148" s="36"/>
      <c r="J148" s="166">
        <f>BK148</f>
        <v>0</v>
      </c>
      <c r="K148" s="36"/>
      <c r="L148" s="39"/>
      <c r="M148" s="78"/>
      <c r="N148" s="167"/>
      <c r="O148" s="79"/>
      <c r="P148" s="168">
        <f>P149+P278+P693</f>
        <v>0</v>
      </c>
      <c r="Q148" s="79"/>
      <c r="R148" s="168">
        <f>R149+R278+R693</f>
        <v>205.49249846999999</v>
      </c>
      <c r="S148" s="79"/>
      <c r="T148" s="169">
        <f>T149+T278+T693</f>
        <v>139.27556469999996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76</v>
      </c>
      <c r="AU148" s="17" t="s">
        <v>117</v>
      </c>
      <c r="BK148" s="170">
        <f>BK149+BK278+BK693</f>
        <v>0</v>
      </c>
    </row>
    <row r="149" spans="1:65" s="12" customFormat="1" ht="25.9" customHeight="1">
      <c r="B149" s="171"/>
      <c r="C149" s="172"/>
      <c r="D149" s="173" t="s">
        <v>76</v>
      </c>
      <c r="E149" s="174" t="s">
        <v>153</v>
      </c>
      <c r="F149" s="174" t="s">
        <v>154</v>
      </c>
      <c r="G149" s="172"/>
      <c r="H149" s="172"/>
      <c r="I149" s="175"/>
      <c r="J149" s="176">
        <f>BK149</f>
        <v>0</v>
      </c>
      <c r="K149" s="172"/>
      <c r="L149" s="177"/>
      <c r="M149" s="178"/>
      <c r="N149" s="179"/>
      <c r="O149" s="179"/>
      <c r="P149" s="180">
        <f>P150+P168+P171</f>
        <v>0</v>
      </c>
      <c r="Q149" s="179"/>
      <c r="R149" s="180">
        <f>R150+R168+R171</f>
        <v>190.62188538999999</v>
      </c>
      <c r="S149" s="179"/>
      <c r="T149" s="181">
        <f>T150+T168+T171</f>
        <v>0.60799999999999998</v>
      </c>
      <c r="AR149" s="182" t="s">
        <v>85</v>
      </c>
      <c r="AT149" s="183" t="s">
        <v>76</v>
      </c>
      <c r="AU149" s="183" t="s">
        <v>77</v>
      </c>
      <c r="AY149" s="182" t="s">
        <v>146</v>
      </c>
      <c r="BK149" s="184">
        <f>BK150+BK168+BK171</f>
        <v>0</v>
      </c>
    </row>
    <row r="150" spans="1:65" s="12" customFormat="1" ht="22.9" customHeight="1">
      <c r="B150" s="171"/>
      <c r="C150" s="172"/>
      <c r="D150" s="173" t="s">
        <v>76</v>
      </c>
      <c r="E150" s="204" t="s">
        <v>88</v>
      </c>
      <c r="F150" s="204" t="s">
        <v>2034</v>
      </c>
      <c r="G150" s="172"/>
      <c r="H150" s="172"/>
      <c r="I150" s="175"/>
      <c r="J150" s="205">
        <f>BK150</f>
        <v>0</v>
      </c>
      <c r="K150" s="172"/>
      <c r="L150" s="177"/>
      <c r="M150" s="178"/>
      <c r="N150" s="179"/>
      <c r="O150" s="179"/>
      <c r="P150" s="180">
        <f>SUM(P151:P167)</f>
        <v>0</v>
      </c>
      <c r="Q150" s="179"/>
      <c r="R150" s="180">
        <f>SUM(R151:R167)</f>
        <v>2.62263</v>
      </c>
      <c r="S150" s="179"/>
      <c r="T150" s="181">
        <f>SUM(T151:T167)</f>
        <v>0.60799999999999998</v>
      </c>
      <c r="AR150" s="182" t="s">
        <v>85</v>
      </c>
      <c r="AT150" s="183" t="s">
        <v>76</v>
      </c>
      <c r="AU150" s="183" t="s">
        <v>85</v>
      </c>
      <c r="AY150" s="182" t="s">
        <v>146</v>
      </c>
      <c r="BK150" s="184">
        <f>SUM(BK151:BK167)</f>
        <v>0</v>
      </c>
    </row>
    <row r="151" spans="1:65" s="2" customFormat="1" ht="21.75" customHeight="1">
      <c r="A151" s="34"/>
      <c r="B151" s="35"/>
      <c r="C151" s="185" t="s">
        <v>85</v>
      </c>
      <c r="D151" s="185" t="s">
        <v>147</v>
      </c>
      <c r="E151" s="186" t="s">
        <v>980</v>
      </c>
      <c r="F151" s="187" t="s">
        <v>2035</v>
      </c>
      <c r="G151" s="188" t="s">
        <v>181</v>
      </c>
      <c r="H151" s="189">
        <v>8</v>
      </c>
      <c r="I151" s="190"/>
      <c r="J151" s="191">
        <f>ROUND(I151*H151,2)</f>
        <v>0</v>
      </c>
      <c r="K151" s="192"/>
      <c r="L151" s="39"/>
      <c r="M151" s="193" t="s">
        <v>1</v>
      </c>
      <c r="N151" s="194" t="s">
        <v>42</v>
      </c>
      <c r="O151" s="71"/>
      <c r="P151" s="195">
        <f>O151*H151</f>
        <v>0</v>
      </c>
      <c r="Q151" s="195">
        <v>0</v>
      </c>
      <c r="R151" s="195">
        <f>Q151*H151</f>
        <v>0</v>
      </c>
      <c r="S151" s="195">
        <v>7.5999999999999998E-2</v>
      </c>
      <c r="T151" s="196">
        <f>S151*H151</f>
        <v>0.60799999999999998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145</v>
      </c>
      <c r="AT151" s="197" t="s">
        <v>147</v>
      </c>
      <c r="AU151" s="197" t="s">
        <v>87</v>
      </c>
      <c r="AY151" s="17" t="s">
        <v>146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7" t="s">
        <v>85</v>
      </c>
      <c r="BK151" s="198">
        <f>ROUND(I151*H151,2)</f>
        <v>0</v>
      </c>
      <c r="BL151" s="17" t="s">
        <v>145</v>
      </c>
      <c r="BM151" s="197" t="s">
        <v>2036</v>
      </c>
    </row>
    <row r="152" spans="1:65" s="13" customFormat="1" ht="22.5">
      <c r="B152" s="206"/>
      <c r="C152" s="207"/>
      <c r="D152" s="199" t="s">
        <v>176</v>
      </c>
      <c r="E152" s="208" t="s">
        <v>1</v>
      </c>
      <c r="F152" s="209" t="s">
        <v>2037</v>
      </c>
      <c r="G152" s="207"/>
      <c r="H152" s="210">
        <v>6.4</v>
      </c>
      <c r="I152" s="211"/>
      <c r="J152" s="207"/>
      <c r="K152" s="207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176</v>
      </c>
      <c r="AU152" s="216" t="s">
        <v>87</v>
      </c>
      <c r="AV152" s="13" t="s">
        <v>87</v>
      </c>
      <c r="AW152" s="13" t="s">
        <v>34</v>
      </c>
      <c r="AX152" s="13" t="s">
        <v>77</v>
      </c>
      <c r="AY152" s="216" t="s">
        <v>146</v>
      </c>
    </row>
    <row r="153" spans="1:65" s="13" customFormat="1">
      <c r="B153" s="206"/>
      <c r="C153" s="207"/>
      <c r="D153" s="199" t="s">
        <v>176</v>
      </c>
      <c r="E153" s="208" t="s">
        <v>1</v>
      </c>
      <c r="F153" s="209" t="s">
        <v>2038</v>
      </c>
      <c r="G153" s="207"/>
      <c r="H153" s="210">
        <v>1.6</v>
      </c>
      <c r="I153" s="211"/>
      <c r="J153" s="207"/>
      <c r="K153" s="207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176</v>
      </c>
      <c r="AU153" s="216" t="s">
        <v>87</v>
      </c>
      <c r="AV153" s="13" t="s">
        <v>87</v>
      </c>
      <c r="AW153" s="13" t="s">
        <v>34</v>
      </c>
      <c r="AX153" s="13" t="s">
        <v>77</v>
      </c>
      <c r="AY153" s="216" t="s">
        <v>146</v>
      </c>
    </row>
    <row r="154" spans="1:65" s="14" customFormat="1">
      <c r="B154" s="228"/>
      <c r="C154" s="229"/>
      <c r="D154" s="199" t="s">
        <v>176</v>
      </c>
      <c r="E154" s="230" t="s">
        <v>1</v>
      </c>
      <c r="F154" s="231" t="s">
        <v>254</v>
      </c>
      <c r="G154" s="229"/>
      <c r="H154" s="232">
        <v>8</v>
      </c>
      <c r="I154" s="233"/>
      <c r="J154" s="229"/>
      <c r="K154" s="229"/>
      <c r="L154" s="234"/>
      <c r="M154" s="235"/>
      <c r="N154" s="236"/>
      <c r="O154" s="236"/>
      <c r="P154" s="236"/>
      <c r="Q154" s="236"/>
      <c r="R154" s="236"/>
      <c r="S154" s="236"/>
      <c r="T154" s="237"/>
      <c r="AT154" s="238" t="s">
        <v>176</v>
      </c>
      <c r="AU154" s="238" t="s">
        <v>87</v>
      </c>
      <c r="AV154" s="14" t="s">
        <v>145</v>
      </c>
      <c r="AW154" s="14" t="s">
        <v>34</v>
      </c>
      <c r="AX154" s="14" t="s">
        <v>85</v>
      </c>
      <c r="AY154" s="238" t="s">
        <v>146</v>
      </c>
    </row>
    <row r="155" spans="1:65" s="2" customFormat="1" ht="21.75" customHeight="1">
      <c r="A155" s="34"/>
      <c r="B155" s="35"/>
      <c r="C155" s="185" t="s">
        <v>87</v>
      </c>
      <c r="D155" s="185" t="s">
        <v>147</v>
      </c>
      <c r="E155" s="186" t="s">
        <v>2039</v>
      </c>
      <c r="F155" s="187" t="s">
        <v>2040</v>
      </c>
      <c r="G155" s="188" t="s">
        <v>159</v>
      </c>
      <c r="H155" s="189">
        <v>4</v>
      </c>
      <c r="I155" s="190"/>
      <c r="J155" s="191">
        <f>ROUND(I155*H155,2)</f>
        <v>0</v>
      </c>
      <c r="K155" s="192"/>
      <c r="L155" s="39"/>
      <c r="M155" s="193" t="s">
        <v>1</v>
      </c>
      <c r="N155" s="194" t="s">
        <v>42</v>
      </c>
      <c r="O155" s="71"/>
      <c r="P155" s="195">
        <f>O155*H155</f>
        <v>0</v>
      </c>
      <c r="Q155" s="195">
        <v>8.1309999999999993E-2</v>
      </c>
      <c r="R155" s="195">
        <f>Q155*H155</f>
        <v>0.32523999999999997</v>
      </c>
      <c r="S155" s="195">
        <v>0</v>
      </c>
      <c r="T155" s="19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7" t="s">
        <v>145</v>
      </c>
      <c r="AT155" s="197" t="s">
        <v>147</v>
      </c>
      <c r="AU155" s="197" t="s">
        <v>87</v>
      </c>
      <c r="AY155" s="17" t="s">
        <v>146</v>
      </c>
      <c r="BE155" s="198">
        <f>IF(N155="základní",J155,0)</f>
        <v>0</v>
      </c>
      <c r="BF155" s="198">
        <f>IF(N155="snížená",J155,0)</f>
        <v>0</v>
      </c>
      <c r="BG155" s="198">
        <f>IF(N155="zákl. přenesená",J155,0)</f>
        <v>0</v>
      </c>
      <c r="BH155" s="198">
        <f>IF(N155="sníž. přenesená",J155,0)</f>
        <v>0</v>
      </c>
      <c r="BI155" s="198">
        <f>IF(N155="nulová",J155,0)</f>
        <v>0</v>
      </c>
      <c r="BJ155" s="17" t="s">
        <v>85</v>
      </c>
      <c r="BK155" s="198">
        <f>ROUND(I155*H155,2)</f>
        <v>0</v>
      </c>
      <c r="BL155" s="17" t="s">
        <v>145</v>
      </c>
      <c r="BM155" s="197" t="s">
        <v>2041</v>
      </c>
    </row>
    <row r="156" spans="1:65" s="2" customFormat="1" ht="21.75" customHeight="1">
      <c r="A156" s="34"/>
      <c r="B156" s="35"/>
      <c r="C156" s="185" t="s">
        <v>155</v>
      </c>
      <c r="D156" s="185" t="s">
        <v>147</v>
      </c>
      <c r="E156" s="186" t="s">
        <v>2042</v>
      </c>
      <c r="F156" s="187" t="s">
        <v>2043</v>
      </c>
      <c r="G156" s="188" t="s">
        <v>181</v>
      </c>
      <c r="H156" s="189">
        <v>8</v>
      </c>
      <c r="I156" s="190"/>
      <c r="J156" s="191">
        <f>ROUND(I156*H156,2)</f>
        <v>0</v>
      </c>
      <c r="K156" s="192"/>
      <c r="L156" s="39"/>
      <c r="M156" s="193" t="s">
        <v>1</v>
      </c>
      <c r="N156" s="194" t="s">
        <v>42</v>
      </c>
      <c r="O156" s="71"/>
      <c r="P156" s="195">
        <f>O156*H156</f>
        <v>0</v>
      </c>
      <c r="Q156" s="195">
        <v>0.25364999999999999</v>
      </c>
      <c r="R156" s="195">
        <f>Q156*H156</f>
        <v>2.0291999999999999</v>
      </c>
      <c r="S156" s="195">
        <v>0</v>
      </c>
      <c r="T156" s="19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145</v>
      </c>
      <c r="AT156" s="197" t="s">
        <v>147</v>
      </c>
      <c r="AU156" s="197" t="s">
        <v>87</v>
      </c>
      <c r="AY156" s="17" t="s">
        <v>146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7" t="s">
        <v>85</v>
      </c>
      <c r="BK156" s="198">
        <f>ROUND(I156*H156,2)</f>
        <v>0</v>
      </c>
      <c r="BL156" s="17" t="s">
        <v>145</v>
      </c>
      <c r="BM156" s="197" t="s">
        <v>2044</v>
      </c>
    </row>
    <row r="157" spans="1:65" s="13" customFormat="1">
      <c r="B157" s="206"/>
      <c r="C157" s="207"/>
      <c r="D157" s="199" t="s">
        <v>176</v>
      </c>
      <c r="E157" s="208" t="s">
        <v>1</v>
      </c>
      <c r="F157" s="209" t="s">
        <v>2045</v>
      </c>
      <c r="G157" s="207"/>
      <c r="H157" s="210">
        <v>8</v>
      </c>
      <c r="I157" s="211"/>
      <c r="J157" s="207"/>
      <c r="K157" s="207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176</v>
      </c>
      <c r="AU157" s="216" t="s">
        <v>87</v>
      </c>
      <c r="AV157" s="13" t="s">
        <v>87</v>
      </c>
      <c r="AW157" s="13" t="s">
        <v>34</v>
      </c>
      <c r="AX157" s="13" t="s">
        <v>85</v>
      </c>
      <c r="AY157" s="216" t="s">
        <v>146</v>
      </c>
    </row>
    <row r="158" spans="1:65" s="2" customFormat="1" ht="21.75" customHeight="1">
      <c r="A158" s="34"/>
      <c r="B158" s="35"/>
      <c r="C158" s="185" t="s">
        <v>145</v>
      </c>
      <c r="D158" s="185" t="s">
        <v>147</v>
      </c>
      <c r="E158" s="186" t="s">
        <v>2046</v>
      </c>
      <c r="F158" s="187" t="s">
        <v>2047</v>
      </c>
      <c r="G158" s="188" t="s">
        <v>159</v>
      </c>
      <c r="H158" s="189">
        <v>1</v>
      </c>
      <c r="I158" s="190"/>
      <c r="J158" s="191">
        <f>ROUND(I158*H158,2)</f>
        <v>0</v>
      </c>
      <c r="K158" s="192"/>
      <c r="L158" s="39"/>
      <c r="M158" s="193" t="s">
        <v>1</v>
      </c>
      <c r="N158" s="194" t="s">
        <v>42</v>
      </c>
      <c r="O158" s="71"/>
      <c r="P158" s="195">
        <f>O158*H158</f>
        <v>0</v>
      </c>
      <c r="Q158" s="195">
        <v>4.854E-2</v>
      </c>
      <c r="R158" s="195">
        <f>Q158*H158</f>
        <v>4.854E-2</v>
      </c>
      <c r="S158" s="195">
        <v>0</v>
      </c>
      <c r="T158" s="19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145</v>
      </c>
      <c r="AT158" s="197" t="s">
        <v>147</v>
      </c>
      <c r="AU158" s="197" t="s">
        <v>87</v>
      </c>
      <c r="AY158" s="17" t="s">
        <v>146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7" t="s">
        <v>85</v>
      </c>
      <c r="BK158" s="198">
        <f>ROUND(I158*H158,2)</f>
        <v>0</v>
      </c>
      <c r="BL158" s="17" t="s">
        <v>145</v>
      </c>
      <c r="BM158" s="197" t="s">
        <v>2048</v>
      </c>
    </row>
    <row r="159" spans="1:65" s="13" customFormat="1">
      <c r="B159" s="206"/>
      <c r="C159" s="207"/>
      <c r="D159" s="199" t="s">
        <v>176</v>
      </c>
      <c r="E159" s="208" t="s">
        <v>1</v>
      </c>
      <c r="F159" s="209" t="s">
        <v>2049</v>
      </c>
      <c r="G159" s="207"/>
      <c r="H159" s="210">
        <v>1</v>
      </c>
      <c r="I159" s="211"/>
      <c r="J159" s="207"/>
      <c r="K159" s="207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176</v>
      </c>
      <c r="AU159" s="216" t="s">
        <v>87</v>
      </c>
      <c r="AV159" s="13" t="s">
        <v>87</v>
      </c>
      <c r="AW159" s="13" t="s">
        <v>34</v>
      </c>
      <c r="AX159" s="13" t="s">
        <v>85</v>
      </c>
      <c r="AY159" s="216" t="s">
        <v>146</v>
      </c>
    </row>
    <row r="160" spans="1:65" s="2" customFormat="1" ht="33" customHeight="1">
      <c r="A160" s="34"/>
      <c r="B160" s="35"/>
      <c r="C160" s="217" t="s">
        <v>172</v>
      </c>
      <c r="D160" s="217" t="s">
        <v>235</v>
      </c>
      <c r="E160" s="218" t="s">
        <v>2050</v>
      </c>
      <c r="F160" s="219" t="s">
        <v>2051</v>
      </c>
      <c r="G160" s="220" t="s">
        <v>159</v>
      </c>
      <c r="H160" s="221">
        <v>1</v>
      </c>
      <c r="I160" s="222"/>
      <c r="J160" s="223">
        <f>ROUND(I160*H160,2)</f>
        <v>0</v>
      </c>
      <c r="K160" s="224"/>
      <c r="L160" s="225"/>
      <c r="M160" s="226" t="s">
        <v>1</v>
      </c>
      <c r="N160" s="227" t="s">
        <v>42</v>
      </c>
      <c r="O160" s="71"/>
      <c r="P160" s="195">
        <f>O160*H160</f>
        <v>0</v>
      </c>
      <c r="Q160" s="195">
        <v>3.5000000000000003E-2</v>
      </c>
      <c r="R160" s="195">
        <f>Q160*H160</f>
        <v>3.5000000000000003E-2</v>
      </c>
      <c r="S160" s="195">
        <v>0</v>
      </c>
      <c r="T160" s="19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192</v>
      </c>
      <c r="AT160" s="197" t="s">
        <v>235</v>
      </c>
      <c r="AU160" s="197" t="s">
        <v>87</v>
      </c>
      <c r="AY160" s="17" t="s">
        <v>146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17" t="s">
        <v>85</v>
      </c>
      <c r="BK160" s="198">
        <f>ROUND(I160*H160,2)</f>
        <v>0</v>
      </c>
      <c r="BL160" s="17" t="s">
        <v>145</v>
      </c>
      <c r="BM160" s="197" t="s">
        <v>2052</v>
      </c>
    </row>
    <row r="161" spans="1:65" s="2" customFormat="1" ht="21.75" customHeight="1">
      <c r="A161" s="34"/>
      <c r="B161" s="35"/>
      <c r="C161" s="185" t="s">
        <v>178</v>
      </c>
      <c r="D161" s="185" t="s">
        <v>147</v>
      </c>
      <c r="E161" s="186" t="s">
        <v>2053</v>
      </c>
      <c r="F161" s="187" t="s">
        <v>2054</v>
      </c>
      <c r="G161" s="188" t="s">
        <v>159</v>
      </c>
      <c r="H161" s="189">
        <v>3</v>
      </c>
      <c r="I161" s="190"/>
      <c r="J161" s="191">
        <f>ROUND(I161*H161,2)</f>
        <v>0</v>
      </c>
      <c r="K161" s="192"/>
      <c r="L161" s="39"/>
      <c r="M161" s="193" t="s">
        <v>1</v>
      </c>
      <c r="N161" s="194" t="s">
        <v>42</v>
      </c>
      <c r="O161" s="71"/>
      <c r="P161" s="195">
        <f>O161*H161</f>
        <v>0</v>
      </c>
      <c r="Q161" s="195">
        <v>4.684E-2</v>
      </c>
      <c r="R161" s="195">
        <f>Q161*H161</f>
        <v>0.14052000000000001</v>
      </c>
      <c r="S161" s="195">
        <v>0</v>
      </c>
      <c r="T161" s="19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145</v>
      </c>
      <c r="AT161" s="197" t="s">
        <v>147</v>
      </c>
      <c r="AU161" s="197" t="s">
        <v>87</v>
      </c>
      <c r="AY161" s="17" t="s">
        <v>146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17" t="s">
        <v>85</v>
      </c>
      <c r="BK161" s="198">
        <f>ROUND(I161*H161,2)</f>
        <v>0</v>
      </c>
      <c r="BL161" s="17" t="s">
        <v>145</v>
      </c>
      <c r="BM161" s="197" t="s">
        <v>2055</v>
      </c>
    </row>
    <row r="162" spans="1:65" s="2" customFormat="1" ht="33" customHeight="1">
      <c r="A162" s="34"/>
      <c r="B162" s="35"/>
      <c r="C162" s="217" t="s">
        <v>184</v>
      </c>
      <c r="D162" s="217" t="s">
        <v>235</v>
      </c>
      <c r="E162" s="218" t="s">
        <v>2056</v>
      </c>
      <c r="F162" s="219" t="s">
        <v>2057</v>
      </c>
      <c r="G162" s="220" t="s">
        <v>159</v>
      </c>
      <c r="H162" s="221">
        <v>1</v>
      </c>
      <c r="I162" s="222"/>
      <c r="J162" s="223">
        <f>ROUND(I162*H162,2)</f>
        <v>0</v>
      </c>
      <c r="K162" s="224"/>
      <c r="L162" s="225"/>
      <c r="M162" s="226" t="s">
        <v>1</v>
      </c>
      <c r="N162" s="227" t="s">
        <v>42</v>
      </c>
      <c r="O162" s="71"/>
      <c r="P162" s="195">
        <f>O162*H162</f>
        <v>0</v>
      </c>
      <c r="Q162" s="195">
        <v>1.7930000000000001E-2</v>
      </c>
      <c r="R162" s="195">
        <f>Q162*H162</f>
        <v>1.7930000000000001E-2</v>
      </c>
      <c r="S162" s="195">
        <v>0</v>
      </c>
      <c r="T162" s="19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238</v>
      </c>
      <c r="AT162" s="197" t="s">
        <v>235</v>
      </c>
      <c r="AU162" s="197" t="s">
        <v>87</v>
      </c>
      <c r="AY162" s="17" t="s">
        <v>146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7" t="s">
        <v>85</v>
      </c>
      <c r="BK162" s="198">
        <f>ROUND(I162*H162,2)</f>
        <v>0</v>
      </c>
      <c r="BL162" s="17" t="s">
        <v>188</v>
      </c>
      <c r="BM162" s="197" t="s">
        <v>2058</v>
      </c>
    </row>
    <row r="163" spans="1:65" s="13" customFormat="1">
      <c r="B163" s="206"/>
      <c r="C163" s="207"/>
      <c r="D163" s="199" t="s">
        <v>176</v>
      </c>
      <c r="E163" s="208" t="s">
        <v>1</v>
      </c>
      <c r="F163" s="209" t="s">
        <v>2059</v>
      </c>
      <c r="G163" s="207"/>
      <c r="H163" s="210">
        <v>1</v>
      </c>
      <c r="I163" s="211"/>
      <c r="J163" s="207"/>
      <c r="K163" s="207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176</v>
      </c>
      <c r="AU163" s="216" t="s">
        <v>87</v>
      </c>
      <c r="AV163" s="13" t="s">
        <v>87</v>
      </c>
      <c r="AW163" s="13" t="s">
        <v>34</v>
      </c>
      <c r="AX163" s="13" t="s">
        <v>85</v>
      </c>
      <c r="AY163" s="216" t="s">
        <v>146</v>
      </c>
    </row>
    <row r="164" spans="1:65" s="2" customFormat="1" ht="21.75" customHeight="1">
      <c r="A164" s="34"/>
      <c r="B164" s="35"/>
      <c r="C164" s="217" t="s">
        <v>192</v>
      </c>
      <c r="D164" s="217" t="s">
        <v>235</v>
      </c>
      <c r="E164" s="218" t="s">
        <v>2060</v>
      </c>
      <c r="F164" s="219" t="s">
        <v>2061</v>
      </c>
      <c r="G164" s="220" t="s">
        <v>159</v>
      </c>
      <c r="H164" s="221">
        <v>2</v>
      </c>
      <c r="I164" s="222"/>
      <c r="J164" s="223">
        <f>ROUND(I164*H164,2)</f>
        <v>0</v>
      </c>
      <c r="K164" s="224"/>
      <c r="L164" s="225"/>
      <c r="M164" s="226" t="s">
        <v>1</v>
      </c>
      <c r="N164" s="227" t="s">
        <v>42</v>
      </c>
      <c r="O164" s="71"/>
      <c r="P164" s="195">
        <f>O164*H164</f>
        <v>0</v>
      </c>
      <c r="Q164" s="195">
        <v>1.3100000000000001E-2</v>
      </c>
      <c r="R164" s="195">
        <f>Q164*H164</f>
        <v>2.6200000000000001E-2</v>
      </c>
      <c r="S164" s="195">
        <v>0</v>
      </c>
      <c r="T164" s="19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7" t="s">
        <v>238</v>
      </c>
      <c r="AT164" s="197" t="s">
        <v>235</v>
      </c>
      <c r="AU164" s="197" t="s">
        <v>87</v>
      </c>
      <c r="AY164" s="17" t="s">
        <v>146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17" t="s">
        <v>85</v>
      </c>
      <c r="BK164" s="198">
        <f>ROUND(I164*H164,2)</f>
        <v>0</v>
      </c>
      <c r="BL164" s="17" t="s">
        <v>188</v>
      </c>
      <c r="BM164" s="197" t="s">
        <v>2062</v>
      </c>
    </row>
    <row r="165" spans="1:65" s="13" customFormat="1">
      <c r="B165" s="206"/>
      <c r="C165" s="207"/>
      <c r="D165" s="199" t="s">
        <v>176</v>
      </c>
      <c r="E165" s="208" t="s">
        <v>1</v>
      </c>
      <c r="F165" s="209" t="s">
        <v>2063</v>
      </c>
      <c r="G165" s="207"/>
      <c r="H165" s="210">
        <v>1</v>
      </c>
      <c r="I165" s="211"/>
      <c r="J165" s="207"/>
      <c r="K165" s="207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176</v>
      </c>
      <c r="AU165" s="216" t="s">
        <v>87</v>
      </c>
      <c r="AV165" s="13" t="s">
        <v>87</v>
      </c>
      <c r="AW165" s="13" t="s">
        <v>34</v>
      </c>
      <c r="AX165" s="13" t="s">
        <v>77</v>
      </c>
      <c r="AY165" s="216" t="s">
        <v>146</v>
      </c>
    </row>
    <row r="166" spans="1:65" s="13" customFormat="1">
      <c r="B166" s="206"/>
      <c r="C166" s="207"/>
      <c r="D166" s="199" t="s">
        <v>176</v>
      </c>
      <c r="E166" s="208" t="s">
        <v>1</v>
      </c>
      <c r="F166" s="209" t="s">
        <v>2064</v>
      </c>
      <c r="G166" s="207"/>
      <c r="H166" s="210">
        <v>1</v>
      </c>
      <c r="I166" s="211"/>
      <c r="J166" s="207"/>
      <c r="K166" s="207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176</v>
      </c>
      <c r="AU166" s="216" t="s">
        <v>87</v>
      </c>
      <c r="AV166" s="13" t="s">
        <v>87</v>
      </c>
      <c r="AW166" s="13" t="s">
        <v>34</v>
      </c>
      <c r="AX166" s="13" t="s">
        <v>77</v>
      </c>
      <c r="AY166" s="216" t="s">
        <v>146</v>
      </c>
    </row>
    <row r="167" spans="1:65" s="14" customFormat="1">
      <c r="B167" s="228"/>
      <c r="C167" s="229"/>
      <c r="D167" s="199" t="s">
        <v>176</v>
      </c>
      <c r="E167" s="230" t="s">
        <v>1</v>
      </c>
      <c r="F167" s="231" t="s">
        <v>254</v>
      </c>
      <c r="G167" s="229"/>
      <c r="H167" s="232">
        <v>2</v>
      </c>
      <c r="I167" s="233"/>
      <c r="J167" s="229"/>
      <c r="K167" s="229"/>
      <c r="L167" s="234"/>
      <c r="M167" s="235"/>
      <c r="N167" s="236"/>
      <c r="O167" s="236"/>
      <c r="P167" s="236"/>
      <c r="Q167" s="236"/>
      <c r="R167" s="236"/>
      <c r="S167" s="236"/>
      <c r="T167" s="237"/>
      <c r="AT167" s="238" t="s">
        <v>176</v>
      </c>
      <c r="AU167" s="238" t="s">
        <v>87</v>
      </c>
      <c r="AV167" s="14" t="s">
        <v>145</v>
      </c>
      <c r="AW167" s="14" t="s">
        <v>34</v>
      </c>
      <c r="AX167" s="14" t="s">
        <v>85</v>
      </c>
      <c r="AY167" s="238" t="s">
        <v>146</v>
      </c>
    </row>
    <row r="168" spans="1:65" s="12" customFormat="1" ht="22.9" customHeight="1">
      <c r="B168" s="171"/>
      <c r="C168" s="172"/>
      <c r="D168" s="173" t="s">
        <v>76</v>
      </c>
      <c r="E168" s="204" t="s">
        <v>155</v>
      </c>
      <c r="F168" s="204" t="s">
        <v>156</v>
      </c>
      <c r="G168" s="172"/>
      <c r="H168" s="172"/>
      <c r="I168" s="175"/>
      <c r="J168" s="205">
        <f>BK168</f>
        <v>0</v>
      </c>
      <c r="K168" s="172"/>
      <c r="L168" s="177"/>
      <c r="M168" s="178"/>
      <c r="N168" s="179"/>
      <c r="O168" s="179"/>
      <c r="P168" s="180">
        <f>SUM(P169:P170)</f>
        <v>0</v>
      </c>
      <c r="Q168" s="179"/>
      <c r="R168" s="180">
        <f>SUM(R169:R170)</f>
        <v>0.63703200000000004</v>
      </c>
      <c r="S168" s="179"/>
      <c r="T168" s="181">
        <f>SUM(T169:T170)</f>
        <v>0</v>
      </c>
      <c r="AR168" s="182" t="s">
        <v>85</v>
      </c>
      <c r="AT168" s="183" t="s">
        <v>76</v>
      </c>
      <c r="AU168" s="183" t="s">
        <v>85</v>
      </c>
      <c r="AY168" s="182" t="s">
        <v>146</v>
      </c>
      <c r="BK168" s="184">
        <f>SUM(BK169:BK170)</f>
        <v>0</v>
      </c>
    </row>
    <row r="169" spans="1:65" s="2" customFormat="1" ht="33" customHeight="1">
      <c r="A169" s="34"/>
      <c r="B169" s="35"/>
      <c r="C169" s="185" t="s">
        <v>161</v>
      </c>
      <c r="D169" s="185" t="s">
        <v>147</v>
      </c>
      <c r="E169" s="186" t="s">
        <v>2065</v>
      </c>
      <c r="F169" s="187" t="s">
        <v>2066</v>
      </c>
      <c r="G169" s="188" t="s">
        <v>169</v>
      </c>
      <c r="H169" s="189">
        <v>0.48</v>
      </c>
      <c r="I169" s="190"/>
      <c r="J169" s="191">
        <f>ROUND(I169*H169,2)</f>
        <v>0</v>
      </c>
      <c r="K169" s="192"/>
      <c r="L169" s="39"/>
      <c r="M169" s="193" t="s">
        <v>1</v>
      </c>
      <c r="N169" s="194" t="s">
        <v>42</v>
      </c>
      <c r="O169" s="71"/>
      <c r="P169" s="195">
        <f>O169*H169</f>
        <v>0</v>
      </c>
      <c r="Q169" s="195">
        <v>1.3271500000000001</v>
      </c>
      <c r="R169" s="195">
        <f>Q169*H169</f>
        <v>0.63703200000000004</v>
      </c>
      <c r="S169" s="195">
        <v>0</v>
      </c>
      <c r="T169" s="196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7" t="s">
        <v>145</v>
      </c>
      <c r="AT169" s="197" t="s">
        <v>147</v>
      </c>
      <c r="AU169" s="197" t="s">
        <v>87</v>
      </c>
      <c r="AY169" s="17" t="s">
        <v>146</v>
      </c>
      <c r="BE169" s="198">
        <f>IF(N169="základní",J169,0)</f>
        <v>0</v>
      </c>
      <c r="BF169" s="198">
        <f>IF(N169="snížená",J169,0)</f>
        <v>0</v>
      </c>
      <c r="BG169" s="198">
        <f>IF(N169="zákl. přenesená",J169,0)</f>
        <v>0</v>
      </c>
      <c r="BH169" s="198">
        <f>IF(N169="sníž. přenesená",J169,0)</f>
        <v>0</v>
      </c>
      <c r="BI169" s="198">
        <f>IF(N169="nulová",J169,0)</f>
        <v>0</v>
      </c>
      <c r="BJ169" s="17" t="s">
        <v>85</v>
      </c>
      <c r="BK169" s="198">
        <f>ROUND(I169*H169,2)</f>
        <v>0</v>
      </c>
      <c r="BL169" s="17" t="s">
        <v>145</v>
      </c>
      <c r="BM169" s="197" t="s">
        <v>2067</v>
      </c>
    </row>
    <row r="170" spans="1:65" s="13" customFormat="1">
      <c r="B170" s="206"/>
      <c r="C170" s="207"/>
      <c r="D170" s="199" t="s">
        <v>176</v>
      </c>
      <c r="E170" s="208" t="s">
        <v>1</v>
      </c>
      <c r="F170" s="209" t="s">
        <v>2068</v>
      </c>
      <c r="G170" s="207"/>
      <c r="H170" s="210">
        <v>0.48</v>
      </c>
      <c r="I170" s="211"/>
      <c r="J170" s="207"/>
      <c r="K170" s="207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176</v>
      </c>
      <c r="AU170" s="216" t="s">
        <v>87</v>
      </c>
      <c r="AV170" s="13" t="s">
        <v>87</v>
      </c>
      <c r="AW170" s="13" t="s">
        <v>34</v>
      </c>
      <c r="AX170" s="13" t="s">
        <v>85</v>
      </c>
      <c r="AY170" s="216" t="s">
        <v>146</v>
      </c>
    </row>
    <row r="171" spans="1:65" s="12" customFormat="1" ht="22.9" customHeight="1">
      <c r="B171" s="171"/>
      <c r="C171" s="172"/>
      <c r="D171" s="173" t="s">
        <v>76</v>
      </c>
      <c r="E171" s="204" t="s">
        <v>178</v>
      </c>
      <c r="F171" s="204" t="s">
        <v>863</v>
      </c>
      <c r="G171" s="172"/>
      <c r="H171" s="172"/>
      <c r="I171" s="175"/>
      <c r="J171" s="205">
        <f>BK171</f>
        <v>0</v>
      </c>
      <c r="K171" s="172"/>
      <c r="L171" s="177"/>
      <c r="M171" s="178"/>
      <c r="N171" s="179"/>
      <c r="O171" s="179"/>
      <c r="P171" s="180">
        <f>SUM(P172:P277)</f>
        <v>0</v>
      </c>
      <c r="Q171" s="179"/>
      <c r="R171" s="180">
        <f>SUM(R172:R277)</f>
        <v>187.36222339</v>
      </c>
      <c r="S171" s="179"/>
      <c r="T171" s="181">
        <f>SUM(T172:T277)</f>
        <v>0</v>
      </c>
      <c r="AR171" s="182" t="s">
        <v>85</v>
      </c>
      <c r="AT171" s="183" t="s">
        <v>76</v>
      </c>
      <c r="AU171" s="183" t="s">
        <v>85</v>
      </c>
      <c r="AY171" s="182" t="s">
        <v>146</v>
      </c>
      <c r="BK171" s="184">
        <f>SUM(BK172:BK277)</f>
        <v>0</v>
      </c>
    </row>
    <row r="172" spans="1:65" s="2" customFormat="1" ht="21.75" customHeight="1">
      <c r="A172" s="34"/>
      <c r="B172" s="35"/>
      <c r="C172" s="185" t="s">
        <v>200</v>
      </c>
      <c r="D172" s="185" t="s">
        <v>147</v>
      </c>
      <c r="E172" s="186" t="s">
        <v>2069</v>
      </c>
      <c r="F172" s="187" t="s">
        <v>2070</v>
      </c>
      <c r="G172" s="188" t="s">
        <v>181</v>
      </c>
      <c r="H172" s="189">
        <v>226.66</v>
      </c>
      <c r="I172" s="190"/>
      <c r="J172" s="191">
        <f>ROUND(I172*H172,2)</f>
        <v>0</v>
      </c>
      <c r="K172" s="192"/>
      <c r="L172" s="39"/>
      <c r="M172" s="193" t="s">
        <v>1</v>
      </c>
      <c r="N172" s="194" t="s">
        <v>42</v>
      </c>
      <c r="O172" s="71"/>
      <c r="P172" s="195">
        <f>O172*H172</f>
        <v>0</v>
      </c>
      <c r="Q172" s="195">
        <v>2.5999999999999998E-4</v>
      </c>
      <c r="R172" s="195">
        <f>Q172*H172</f>
        <v>5.8931599999999994E-2</v>
      </c>
      <c r="S172" s="195">
        <v>0</v>
      </c>
      <c r="T172" s="196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7" t="s">
        <v>145</v>
      </c>
      <c r="AT172" s="197" t="s">
        <v>147</v>
      </c>
      <c r="AU172" s="197" t="s">
        <v>87</v>
      </c>
      <c r="AY172" s="17" t="s">
        <v>146</v>
      </c>
      <c r="BE172" s="198">
        <f>IF(N172="základní",J172,0)</f>
        <v>0</v>
      </c>
      <c r="BF172" s="198">
        <f>IF(N172="snížená",J172,0)</f>
        <v>0</v>
      </c>
      <c r="BG172" s="198">
        <f>IF(N172="zákl. přenesená",J172,0)</f>
        <v>0</v>
      </c>
      <c r="BH172" s="198">
        <f>IF(N172="sníž. přenesená",J172,0)</f>
        <v>0</v>
      </c>
      <c r="BI172" s="198">
        <f>IF(N172="nulová",J172,0)</f>
        <v>0</v>
      </c>
      <c r="BJ172" s="17" t="s">
        <v>85</v>
      </c>
      <c r="BK172" s="198">
        <f>ROUND(I172*H172,2)</f>
        <v>0</v>
      </c>
      <c r="BL172" s="17" t="s">
        <v>145</v>
      </c>
      <c r="BM172" s="197" t="s">
        <v>2071</v>
      </c>
    </row>
    <row r="173" spans="1:65" s="13" customFormat="1">
      <c r="B173" s="206"/>
      <c r="C173" s="207"/>
      <c r="D173" s="199" t="s">
        <v>176</v>
      </c>
      <c r="E173" s="208" t="s">
        <v>1</v>
      </c>
      <c r="F173" s="209" t="s">
        <v>2072</v>
      </c>
      <c r="G173" s="207"/>
      <c r="H173" s="210">
        <v>28.8</v>
      </c>
      <c r="I173" s="211"/>
      <c r="J173" s="207"/>
      <c r="K173" s="207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176</v>
      </c>
      <c r="AU173" s="216" t="s">
        <v>87</v>
      </c>
      <c r="AV173" s="13" t="s">
        <v>87</v>
      </c>
      <c r="AW173" s="13" t="s">
        <v>34</v>
      </c>
      <c r="AX173" s="13" t="s">
        <v>77</v>
      </c>
      <c r="AY173" s="216" t="s">
        <v>146</v>
      </c>
    </row>
    <row r="174" spans="1:65" s="13" customFormat="1">
      <c r="B174" s="206"/>
      <c r="C174" s="207"/>
      <c r="D174" s="199" t="s">
        <v>176</v>
      </c>
      <c r="E174" s="208" t="s">
        <v>1</v>
      </c>
      <c r="F174" s="209" t="s">
        <v>2073</v>
      </c>
      <c r="G174" s="207"/>
      <c r="H174" s="210">
        <v>12</v>
      </c>
      <c r="I174" s="211"/>
      <c r="J174" s="207"/>
      <c r="K174" s="207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176</v>
      </c>
      <c r="AU174" s="216" t="s">
        <v>87</v>
      </c>
      <c r="AV174" s="13" t="s">
        <v>87</v>
      </c>
      <c r="AW174" s="13" t="s">
        <v>34</v>
      </c>
      <c r="AX174" s="13" t="s">
        <v>77</v>
      </c>
      <c r="AY174" s="216" t="s">
        <v>146</v>
      </c>
    </row>
    <row r="175" spans="1:65" s="13" customFormat="1">
      <c r="B175" s="206"/>
      <c r="C175" s="207"/>
      <c r="D175" s="199" t="s">
        <v>176</v>
      </c>
      <c r="E175" s="208" t="s">
        <v>1</v>
      </c>
      <c r="F175" s="209" t="s">
        <v>2074</v>
      </c>
      <c r="G175" s="207"/>
      <c r="H175" s="210">
        <v>6.25</v>
      </c>
      <c r="I175" s="211"/>
      <c r="J175" s="207"/>
      <c r="K175" s="207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176</v>
      </c>
      <c r="AU175" s="216" t="s">
        <v>87</v>
      </c>
      <c r="AV175" s="13" t="s">
        <v>87</v>
      </c>
      <c r="AW175" s="13" t="s">
        <v>34</v>
      </c>
      <c r="AX175" s="13" t="s">
        <v>77</v>
      </c>
      <c r="AY175" s="216" t="s">
        <v>146</v>
      </c>
    </row>
    <row r="176" spans="1:65" s="13" customFormat="1">
      <c r="B176" s="206"/>
      <c r="C176" s="207"/>
      <c r="D176" s="199" t="s">
        <v>176</v>
      </c>
      <c r="E176" s="208" t="s">
        <v>1</v>
      </c>
      <c r="F176" s="209" t="s">
        <v>2075</v>
      </c>
      <c r="G176" s="207"/>
      <c r="H176" s="210">
        <v>18</v>
      </c>
      <c r="I176" s="211"/>
      <c r="J176" s="207"/>
      <c r="K176" s="207"/>
      <c r="L176" s="212"/>
      <c r="M176" s="213"/>
      <c r="N176" s="214"/>
      <c r="O176" s="214"/>
      <c r="P176" s="214"/>
      <c r="Q176" s="214"/>
      <c r="R176" s="214"/>
      <c r="S176" s="214"/>
      <c r="T176" s="215"/>
      <c r="AT176" s="216" t="s">
        <v>176</v>
      </c>
      <c r="AU176" s="216" t="s">
        <v>87</v>
      </c>
      <c r="AV176" s="13" t="s">
        <v>87</v>
      </c>
      <c r="AW176" s="13" t="s">
        <v>34</v>
      </c>
      <c r="AX176" s="13" t="s">
        <v>77</v>
      </c>
      <c r="AY176" s="216" t="s">
        <v>146</v>
      </c>
    </row>
    <row r="177" spans="1:65" s="13" customFormat="1">
      <c r="B177" s="206"/>
      <c r="C177" s="207"/>
      <c r="D177" s="199" t="s">
        <v>176</v>
      </c>
      <c r="E177" s="208" t="s">
        <v>1</v>
      </c>
      <c r="F177" s="209" t="s">
        <v>2076</v>
      </c>
      <c r="G177" s="207"/>
      <c r="H177" s="210">
        <v>6</v>
      </c>
      <c r="I177" s="211"/>
      <c r="J177" s="207"/>
      <c r="K177" s="207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176</v>
      </c>
      <c r="AU177" s="216" t="s">
        <v>87</v>
      </c>
      <c r="AV177" s="13" t="s">
        <v>87</v>
      </c>
      <c r="AW177" s="13" t="s">
        <v>34</v>
      </c>
      <c r="AX177" s="13" t="s">
        <v>77</v>
      </c>
      <c r="AY177" s="216" t="s">
        <v>146</v>
      </c>
    </row>
    <row r="178" spans="1:65" s="13" customFormat="1">
      <c r="B178" s="206"/>
      <c r="C178" s="207"/>
      <c r="D178" s="199" t="s">
        <v>176</v>
      </c>
      <c r="E178" s="208" t="s">
        <v>1</v>
      </c>
      <c r="F178" s="209" t="s">
        <v>2077</v>
      </c>
      <c r="G178" s="207"/>
      <c r="H178" s="210">
        <v>14</v>
      </c>
      <c r="I178" s="211"/>
      <c r="J178" s="207"/>
      <c r="K178" s="207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176</v>
      </c>
      <c r="AU178" s="216" t="s">
        <v>87</v>
      </c>
      <c r="AV178" s="13" t="s">
        <v>87</v>
      </c>
      <c r="AW178" s="13" t="s">
        <v>34</v>
      </c>
      <c r="AX178" s="13" t="s">
        <v>77</v>
      </c>
      <c r="AY178" s="216" t="s">
        <v>146</v>
      </c>
    </row>
    <row r="179" spans="1:65" s="13" customFormat="1">
      <c r="B179" s="206"/>
      <c r="C179" s="207"/>
      <c r="D179" s="199" t="s">
        <v>176</v>
      </c>
      <c r="E179" s="208" t="s">
        <v>1</v>
      </c>
      <c r="F179" s="209" t="s">
        <v>2078</v>
      </c>
      <c r="G179" s="207"/>
      <c r="H179" s="210">
        <v>12</v>
      </c>
      <c r="I179" s="211"/>
      <c r="J179" s="207"/>
      <c r="K179" s="207"/>
      <c r="L179" s="212"/>
      <c r="M179" s="213"/>
      <c r="N179" s="214"/>
      <c r="O179" s="214"/>
      <c r="P179" s="214"/>
      <c r="Q179" s="214"/>
      <c r="R179" s="214"/>
      <c r="S179" s="214"/>
      <c r="T179" s="215"/>
      <c r="AT179" s="216" t="s">
        <v>176</v>
      </c>
      <c r="AU179" s="216" t="s">
        <v>87</v>
      </c>
      <c r="AV179" s="13" t="s">
        <v>87</v>
      </c>
      <c r="AW179" s="13" t="s">
        <v>34</v>
      </c>
      <c r="AX179" s="13" t="s">
        <v>77</v>
      </c>
      <c r="AY179" s="216" t="s">
        <v>146</v>
      </c>
    </row>
    <row r="180" spans="1:65" s="13" customFormat="1">
      <c r="B180" s="206"/>
      <c r="C180" s="207"/>
      <c r="D180" s="199" t="s">
        <v>176</v>
      </c>
      <c r="E180" s="208" t="s">
        <v>1</v>
      </c>
      <c r="F180" s="209" t="s">
        <v>2079</v>
      </c>
      <c r="G180" s="207"/>
      <c r="H180" s="210">
        <v>47.04</v>
      </c>
      <c r="I180" s="211"/>
      <c r="J180" s="207"/>
      <c r="K180" s="207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176</v>
      </c>
      <c r="AU180" s="216" t="s">
        <v>87</v>
      </c>
      <c r="AV180" s="13" t="s">
        <v>87</v>
      </c>
      <c r="AW180" s="13" t="s">
        <v>34</v>
      </c>
      <c r="AX180" s="13" t="s">
        <v>77</v>
      </c>
      <c r="AY180" s="216" t="s">
        <v>146</v>
      </c>
    </row>
    <row r="181" spans="1:65" s="13" customFormat="1">
      <c r="B181" s="206"/>
      <c r="C181" s="207"/>
      <c r="D181" s="199" t="s">
        <v>176</v>
      </c>
      <c r="E181" s="208" t="s">
        <v>1</v>
      </c>
      <c r="F181" s="209" t="s">
        <v>2080</v>
      </c>
      <c r="G181" s="207"/>
      <c r="H181" s="210">
        <v>12.47</v>
      </c>
      <c r="I181" s="211"/>
      <c r="J181" s="207"/>
      <c r="K181" s="207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176</v>
      </c>
      <c r="AU181" s="216" t="s">
        <v>87</v>
      </c>
      <c r="AV181" s="13" t="s">
        <v>87</v>
      </c>
      <c r="AW181" s="13" t="s">
        <v>34</v>
      </c>
      <c r="AX181" s="13" t="s">
        <v>77</v>
      </c>
      <c r="AY181" s="216" t="s">
        <v>146</v>
      </c>
    </row>
    <row r="182" spans="1:65" s="13" customFormat="1">
      <c r="B182" s="206"/>
      <c r="C182" s="207"/>
      <c r="D182" s="199" t="s">
        <v>176</v>
      </c>
      <c r="E182" s="208" t="s">
        <v>1</v>
      </c>
      <c r="F182" s="209" t="s">
        <v>2081</v>
      </c>
      <c r="G182" s="207"/>
      <c r="H182" s="210">
        <v>35.96</v>
      </c>
      <c r="I182" s="211"/>
      <c r="J182" s="207"/>
      <c r="K182" s="207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176</v>
      </c>
      <c r="AU182" s="216" t="s">
        <v>87</v>
      </c>
      <c r="AV182" s="13" t="s">
        <v>87</v>
      </c>
      <c r="AW182" s="13" t="s">
        <v>34</v>
      </c>
      <c r="AX182" s="13" t="s">
        <v>77</v>
      </c>
      <c r="AY182" s="216" t="s">
        <v>146</v>
      </c>
    </row>
    <row r="183" spans="1:65" s="13" customFormat="1">
      <c r="B183" s="206"/>
      <c r="C183" s="207"/>
      <c r="D183" s="199" t="s">
        <v>176</v>
      </c>
      <c r="E183" s="208" t="s">
        <v>1</v>
      </c>
      <c r="F183" s="209" t="s">
        <v>2082</v>
      </c>
      <c r="G183" s="207"/>
      <c r="H183" s="210">
        <v>22.94</v>
      </c>
      <c r="I183" s="211"/>
      <c r="J183" s="207"/>
      <c r="K183" s="207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176</v>
      </c>
      <c r="AU183" s="216" t="s">
        <v>87</v>
      </c>
      <c r="AV183" s="13" t="s">
        <v>87</v>
      </c>
      <c r="AW183" s="13" t="s">
        <v>34</v>
      </c>
      <c r="AX183" s="13" t="s">
        <v>77</v>
      </c>
      <c r="AY183" s="216" t="s">
        <v>146</v>
      </c>
    </row>
    <row r="184" spans="1:65" s="13" customFormat="1">
      <c r="B184" s="206"/>
      <c r="C184" s="207"/>
      <c r="D184" s="199" t="s">
        <v>176</v>
      </c>
      <c r="E184" s="208" t="s">
        <v>1</v>
      </c>
      <c r="F184" s="209" t="s">
        <v>2083</v>
      </c>
      <c r="G184" s="207"/>
      <c r="H184" s="210">
        <v>11.2</v>
      </c>
      <c r="I184" s="211"/>
      <c r="J184" s="207"/>
      <c r="K184" s="207"/>
      <c r="L184" s="212"/>
      <c r="M184" s="213"/>
      <c r="N184" s="214"/>
      <c r="O184" s="214"/>
      <c r="P184" s="214"/>
      <c r="Q184" s="214"/>
      <c r="R184" s="214"/>
      <c r="S184" s="214"/>
      <c r="T184" s="215"/>
      <c r="AT184" s="216" t="s">
        <v>176</v>
      </c>
      <c r="AU184" s="216" t="s">
        <v>87</v>
      </c>
      <c r="AV184" s="13" t="s">
        <v>87</v>
      </c>
      <c r="AW184" s="13" t="s">
        <v>34</v>
      </c>
      <c r="AX184" s="13" t="s">
        <v>77</v>
      </c>
      <c r="AY184" s="216" t="s">
        <v>146</v>
      </c>
    </row>
    <row r="185" spans="1:65" s="14" customFormat="1">
      <c r="B185" s="228"/>
      <c r="C185" s="229"/>
      <c r="D185" s="199" t="s">
        <v>176</v>
      </c>
      <c r="E185" s="230" t="s">
        <v>1</v>
      </c>
      <c r="F185" s="231" t="s">
        <v>254</v>
      </c>
      <c r="G185" s="229"/>
      <c r="H185" s="232">
        <v>226.66</v>
      </c>
      <c r="I185" s="233"/>
      <c r="J185" s="229"/>
      <c r="K185" s="229"/>
      <c r="L185" s="234"/>
      <c r="M185" s="235"/>
      <c r="N185" s="236"/>
      <c r="O185" s="236"/>
      <c r="P185" s="236"/>
      <c r="Q185" s="236"/>
      <c r="R185" s="236"/>
      <c r="S185" s="236"/>
      <c r="T185" s="237"/>
      <c r="AT185" s="238" t="s">
        <v>176</v>
      </c>
      <c r="AU185" s="238" t="s">
        <v>87</v>
      </c>
      <c r="AV185" s="14" t="s">
        <v>145</v>
      </c>
      <c r="AW185" s="14" t="s">
        <v>34</v>
      </c>
      <c r="AX185" s="14" t="s">
        <v>85</v>
      </c>
      <c r="AY185" s="238" t="s">
        <v>146</v>
      </c>
    </row>
    <row r="186" spans="1:65" s="2" customFormat="1" ht="21.75" customHeight="1">
      <c r="A186" s="34"/>
      <c r="B186" s="35"/>
      <c r="C186" s="185" t="s">
        <v>205</v>
      </c>
      <c r="D186" s="185" t="s">
        <v>147</v>
      </c>
      <c r="E186" s="186" t="s">
        <v>2084</v>
      </c>
      <c r="F186" s="187" t="s">
        <v>2085</v>
      </c>
      <c r="G186" s="188" t="s">
        <v>181</v>
      </c>
      <c r="H186" s="189">
        <v>226.66</v>
      </c>
      <c r="I186" s="190"/>
      <c r="J186" s="191">
        <f>ROUND(I186*H186,2)</f>
        <v>0</v>
      </c>
      <c r="K186" s="192"/>
      <c r="L186" s="39"/>
      <c r="M186" s="193" t="s">
        <v>1</v>
      </c>
      <c r="N186" s="194" t="s">
        <v>42</v>
      </c>
      <c r="O186" s="71"/>
      <c r="P186" s="195">
        <f>O186*H186</f>
        <v>0</v>
      </c>
      <c r="Q186" s="195">
        <v>2.8400000000000002E-2</v>
      </c>
      <c r="R186" s="195">
        <f>Q186*H186</f>
        <v>6.437144</v>
      </c>
      <c r="S186" s="195">
        <v>0</v>
      </c>
      <c r="T186" s="196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7" t="s">
        <v>145</v>
      </c>
      <c r="AT186" s="197" t="s">
        <v>147</v>
      </c>
      <c r="AU186" s="197" t="s">
        <v>87</v>
      </c>
      <c r="AY186" s="17" t="s">
        <v>146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17" t="s">
        <v>85</v>
      </c>
      <c r="BK186" s="198">
        <f>ROUND(I186*H186,2)</f>
        <v>0</v>
      </c>
      <c r="BL186" s="17" t="s">
        <v>145</v>
      </c>
      <c r="BM186" s="197" t="s">
        <v>2086</v>
      </c>
    </row>
    <row r="187" spans="1:65" s="2" customFormat="1" ht="21.75" customHeight="1">
      <c r="A187" s="34"/>
      <c r="B187" s="35"/>
      <c r="C187" s="185" t="s">
        <v>210</v>
      </c>
      <c r="D187" s="185" t="s">
        <v>147</v>
      </c>
      <c r="E187" s="186" t="s">
        <v>2087</v>
      </c>
      <c r="F187" s="187" t="s">
        <v>2088</v>
      </c>
      <c r="G187" s="188" t="s">
        <v>249</v>
      </c>
      <c r="H187" s="189">
        <v>154.4</v>
      </c>
      <c r="I187" s="190"/>
      <c r="J187" s="191">
        <f>ROUND(I187*H187,2)</f>
        <v>0</v>
      </c>
      <c r="K187" s="192"/>
      <c r="L187" s="39"/>
      <c r="M187" s="193" t="s">
        <v>1</v>
      </c>
      <c r="N187" s="194" t="s">
        <v>42</v>
      </c>
      <c r="O187" s="71"/>
      <c r="P187" s="195">
        <f>O187*H187</f>
        <v>0</v>
      </c>
      <c r="Q187" s="195">
        <v>0</v>
      </c>
      <c r="R187" s="195">
        <f>Q187*H187</f>
        <v>0</v>
      </c>
      <c r="S187" s="195">
        <v>0</v>
      </c>
      <c r="T187" s="196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7" t="s">
        <v>145</v>
      </c>
      <c r="AT187" s="197" t="s">
        <v>147</v>
      </c>
      <c r="AU187" s="197" t="s">
        <v>87</v>
      </c>
      <c r="AY187" s="17" t="s">
        <v>146</v>
      </c>
      <c r="BE187" s="198">
        <f>IF(N187="základní",J187,0)</f>
        <v>0</v>
      </c>
      <c r="BF187" s="198">
        <f>IF(N187="snížená",J187,0)</f>
        <v>0</v>
      </c>
      <c r="BG187" s="198">
        <f>IF(N187="zákl. přenesená",J187,0)</f>
        <v>0</v>
      </c>
      <c r="BH187" s="198">
        <f>IF(N187="sníž. přenesená",J187,0)</f>
        <v>0</v>
      </c>
      <c r="BI187" s="198">
        <f>IF(N187="nulová",J187,0)</f>
        <v>0</v>
      </c>
      <c r="BJ187" s="17" t="s">
        <v>85</v>
      </c>
      <c r="BK187" s="198">
        <f>ROUND(I187*H187,2)</f>
        <v>0</v>
      </c>
      <c r="BL187" s="17" t="s">
        <v>145</v>
      </c>
      <c r="BM187" s="197" t="s">
        <v>2089</v>
      </c>
    </row>
    <row r="188" spans="1:65" s="13" customFormat="1">
      <c r="B188" s="206"/>
      <c r="C188" s="207"/>
      <c r="D188" s="199" t="s">
        <v>176</v>
      </c>
      <c r="E188" s="208" t="s">
        <v>1</v>
      </c>
      <c r="F188" s="209" t="s">
        <v>2090</v>
      </c>
      <c r="G188" s="207"/>
      <c r="H188" s="210">
        <v>24</v>
      </c>
      <c r="I188" s="211"/>
      <c r="J188" s="207"/>
      <c r="K188" s="207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176</v>
      </c>
      <c r="AU188" s="216" t="s">
        <v>87</v>
      </c>
      <c r="AV188" s="13" t="s">
        <v>87</v>
      </c>
      <c r="AW188" s="13" t="s">
        <v>34</v>
      </c>
      <c r="AX188" s="13" t="s">
        <v>77</v>
      </c>
      <c r="AY188" s="216" t="s">
        <v>146</v>
      </c>
    </row>
    <row r="189" spans="1:65" s="13" customFormat="1">
      <c r="B189" s="206"/>
      <c r="C189" s="207"/>
      <c r="D189" s="199" t="s">
        <v>176</v>
      </c>
      <c r="E189" s="208" t="s">
        <v>1</v>
      </c>
      <c r="F189" s="209" t="s">
        <v>2091</v>
      </c>
      <c r="G189" s="207"/>
      <c r="H189" s="210">
        <v>14.4</v>
      </c>
      <c r="I189" s="211"/>
      <c r="J189" s="207"/>
      <c r="K189" s="207"/>
      <c r="L189" s="212"/>
      <c r="M189" s="213"/>
      <c r="N189" s="214"/>
      <c r="O189" s="214"/>
      <c r="P189" s="214"/>
      <c r="Q189" s="214"/>
      <c r="R189" s="214"/>
      <c r="S189" s="214"/>
      <c r="T189" s="215"/>
      <c r="AT189" s="216" t="s">
        <v>176</v>
      </c>
      <c r="AU189" s="216" t="s">
        <v>87</v>
      </c>
      <c r="AV189" s="13" t="s">
        <v>87</v>
      </c>
      <c r="AW189" s="13" t="s">
        <v>34</v>
      </c>
      <c r="AX189" s="13" t="s">
        <v>77</v>
      </c>
      <c r="AY189" s="216" t="s">
        <v>146</v>
      </c>
    </row>
    <row r="190" spans="1:65" s="13" customFormat="1">
      <c r="B190" s="206"/>
      <c r="C190" s="207"/>
      <c r="D190" s="199" t="s">
        <v>176</v>
      </c>
      <c r="E190" s="208" t="s">
        <v>1</v>
      </c>
      <c r="F190" s="209" t="s">
        <v>2092</v>
      </c>
      <c r="G190" s="207"/>
      <c r="H190" s="210">
        <v>21.6</v>
      </c>
      <c r="I190" s="211"/>
      <c r="J190" s="207"/>
      <c r="K190" s="207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176</v>
      </c>
      <c r="AU190" s="216" t="s">
        <v>87</v>
      </c>
      <c r="AV190" s="13" t="s">
        <v>87</v>
      </c>
      <c r="AW190" s="13" t="s">
        <v>34</v>
      </c>
      <c r="AX190" s="13" t="s">
        <v>77</v>
      </c>
      <c r="AY190" s="216" t="s">
        <v>146</v>
      </c>
    </row>
    <row r="191" spans="1:65" s="13" customFormat="1">
      <c r="B191" s="206"/>
      <c r="C191" s="207"/>
      <c r="D191" s="199" t="s">
        <v>176</v>
      </c>
      <c r="E191" s="208" t="s">
        <v>1</v>
      </c>
      <c r="F191" s="209" t="s">
        <v>2093</v>
      </c>
      <c r="G191" s="207"/>
      <c r="H191" s="210">
        <v>19.8</v>
      </c>
      <c r="I191" s="211"/>
      <c r="J191" s="207"/>
      <c r="K191" s="207"/>
      <c r="L191" s="212"/>
      <c r="M191" s="213"/>
      <c r="N191" s="214"/>
      <c r="O191" s="214"/>
      <c r="P191" s="214"/>
      <c r="Q191" s="214"/>
      <c r="R191" s="214"/>
      <c r="S191" s="214"/>
      <c r="T191" s="215"/>
      <c r="AT191" s="216" t="s">
        <v>176</v>
      </c>
      <c r="AU191" s="216" t="s">
        <v>87</v>
      </c>
      <c r="AV191" s="13" t="s">
        <v>87</v>
      </c>
      <c r="AW191" s="13" t="s">
        <v>34</v>
      </c>
      <c r="AX191" s="13" t="s">
        <v>77</v>
      </c>
      <c r="AY191" s="216" t="s">
        <v>146</v>
      </c>
    </row>
    <row r="192" spans="1:65" s="13" customFormat="1">
      <c r="B192" s="206"/>
      <c r="C192" s="207"/>
      <c r="D192" s="199" t="s">
        <v>176</v>
      </c>
      <c r="E192" s="208" t="s">
        <v>1</v>
      </c>
      <c r="F192" s="209" t="s">
        <v>2094</v>
      </c>
      <c r="G192" s="207"/>
      <c r="H192" s="210">
        <v>13.4</v>
      </c>
      <c r="I192" s="211"/>
      <c r="J192" s="207"/>
      <c r="K192" s="207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176</v>
      </c>
      <c r="AU192" s="216" t="s">
        <v>87</v>
      </c>
      <c r="AV192" s="13" t="s">
        <v>87</v>
      </c>
      <c r="AW192" s="13" t="s">
        <v>34</v>
      </c>
      <c r="AX192" s="13" t="s">
        <v>77</v>
      </c>
      <c r="AY192" s="216" t="s">
        <v>146</v>
      </c>
    </row>
    <row r="193" spans="1:65" s="13" customFormat="1">
      <c r="B193" s="206"/>
      <c r="C193" s="207"/>
      <c r="D193" s="199" t="s">
        <v>176</v>
      </c>
      <c r="E193" s="208" t="s">
        <v>1</v>
      </c>
      <c r="F193" s="209" t="s">
        <v>2095</v>
      </c>
      <c r="G193" s="207"/>
      <c r="H193" s="210">
        <v>29.2</v>
      </c>
      <c r="I193" s="211"/>
      <c r="J193" s="207"/>
      <c r="K193" s="207"/>
      <c r="L193" s="212"/>
      <c r="M193" s="213"/>
      <c r="N193" s="214"/>
      <c r="O193" s="214"/>
      <c r="P193" s="214"/>
      <c r="Q193" s="214"/>
      <c r="R193" s="214"/>
      <c r="S193" s="214"/>
      <c r="T193" s="215"/>
      <c r="AT193" s="216" t="s">
        <v>176</v>
      </c>
      <c r="AU193" s="216" t="s">
        <v>87</v>
      </c>
      <c r="AV193" s="13" t="s">
        <v>87</v>
      </c>
      <c r="AW193" s="13" t="s">
        <v>34</v>
      </c>
      <c r="AX193" s="13" t="s">
        <v>77</v>
      </c>
      <c r="AY193" s="216" t="s">
        <v>146</v>
      </c>
    </row>
    <row r="194" spans="1:65" s="13" customFormat="1">
      <c r="B194" s="206"/>
      <c r="C194" s="207"/>
      <c r="D194" s="199" t="s">
        <v>176</v>
      </c>
      <c r="E194" s="208" t="s">
        <v>1</v>
      </c>
      <c r="F194" s="209" t="s">
        <v>2096</v>
      </c>
      <c r="G194" s="207"/>
      <c r="H194" s="210">
        <v>17</v>
      </c>
      <c r="I194" s="211"/>
      <c r="J194" s="207"/>
      <c r="K194" s="207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176</v>
      </c>
      <c r="AU194" s="216" t="s">
        <v>87</v>
      </c>
      <c r="AV194" s="13" t="s">
        <v>87</v>
      </c>
      <c r="AW194" s="13" t="s">
        <v>34</v>
      </c>
      <c r="AX194" s="13" t="s">
        <v>77</v>
      </c>
      <c r="AY194" s="216" t="s">
        <v>146</v>
      </c>
    </row>
    <row r="195" spans="1:65" s="13" customFormat="1">
      <c r="B195" s="206"/>
      <c r="C195" s="207"/>
      <c r="D195" s="199" t="s">
        <v>176</v>
      </c>
      <c r="E195" s="208" t="s">
        <v>1</v>
      </c>
      <c r="F195" s="209" t="s">
        <v>2097</v>
      </c>
      <c r="G195" s="207"/>
      <c r="H195" s="210">
        <v>15</v>
      </c>
      <c r="I195" s="211"/>
      <c r="J195" s="207"/>
      <c r="K195" s="207"/>
      <c r="L195" s="212"/>
      <c r="M195" s="213"/>
      <c r="N195" s="214"/>
      <c r="O195" s="214"/>
      <c r="P195" s="214"/>
      <c r="Q195" s="214"/>
      <c r="R195" s="214"/>
      <c r="S195" s="214"/>
      <c r="T195" s="215"/>
      <c r="AT195" s="216" t="s">
        <v>176</v>
      </c>
      <c r="AU195" s="216" t="s">
        <v>87</v>
      </c>
      <c r="AV195" s="13" t="s">
        <v>87</v>
      </c>
      <c r="AW195" s="13" t="s">
        <v>34</v>
      </c>
      <c r="AX195" s="13" t="s">
        <v>77</v>
      </c>
      <c r="AY195" s="216" t="s">
        <v>146</v>
      </c>
    </row>
    <row r="196" spans="1:65" s="14" customFormat="1">
      <c r="B196" s="228"/>
      <c r="C196" s="229"/>
      <c r="D196" s="199" t="s">
        <v>176</v>
      </c>
      <c r="E196" s="230" t="s">
        <v>1</v>
      </c>
      <c r="F196" s="231" t="s">
        <v>254</v>
      </c>
      <c r="G196" s="229"/>
      <c r="H196" s="232">
        <v>154.4</v>
      </c>
      <c r="I196" s="233"/>
      <c r="J196" s="229"/>
      <c r="K196" s="229"/>
      <c r="L196" s="234"/>
      <c r="M196" s="235"/>
      <c r="N196" s="236"/>
      <c r="O196" s="236"/>
      <c r="P196" s="236"/>
      <c r="Q196" s="236"/>
      <c r="R196" s="236"/>
      <c r="S196" s="236"/>
      <c r="T196" s="237"/>
      <c r="AT196" s="238" t="s">
        <v>176</v>
      </c>
      <c r="AU196" s="238" t="s">
        <v>87</v>
      </c>
      <c r="AV196" s="14" t="s">
        <v>145</v>
      </c>
      <c r="AW196" s="14" t="s">
        <v>34</v>
      </c>
      <c r="AX196" s="14" t="s">
        <v>85</v>
      </c>
      <c r="AY196" s="238" t="s">
        <v>146</v>
      </c>
    </row>
    <row r="197" spans="1:65" s="2" customFormat="1" ht="21.75" customHeight="1">
      <c r="A197" s="34"/>
      <c r="B197" s="35"/>
      <c r="C197" s="185" t="s">
        <v>214</v>
      </c>
      <c r="D197" s="185" t="s">
        <v>147</v>
      </c>
      <c r="E197" s="186" t="s">
        <v>1642</v>
      </c>
      <c r="F197" s="187" t="s">
        <v>1643</v>
      </c>
      <c r="G197" s="188" t="s">
        <v>181</v>
      </c>
      <c r="H197" s="189">
        <v>31.1</v>
      </c>
      <c r="I197" s="190"/>
      <c r="J197" s="191">
        <f>ROUND(I197*H197,2)</f>
        <v>0</v>
      </c>
      <c r="K197" s="192"/>
      <c r="L197" s="39"/>
      <c r="M197" s="193" t="s">
        <v>1</v>
      </c>
      <c r="N197" s="194" t="s">
        <v>42</v>
      </c>
      <c r="O197" s="71"/>
      <c r="P197" s="195">
        <f>O197*H197</f>
        <v>0</v>
      </c>
      <c r="Q197" s="195">
        <v>2.0480000000000002E-2</v>
      </c>
      <c r="R197" s="195">
        <f>Q197*H197</f>
        <v>0.63692800000000005</v>
      </c>
      <c r="S197" s="195">
        <v>0</v>
      </c>
      <c r="T197" s="196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7" t="s">
        <v>145</v>
      </c>
      <c r="AT197" s="197" t="s">
        <v>147</v>
      </c>
      <c r="AU197" s="197" t="s">
        <v>87</v>
      </c>
      <c r="AY197" s="17" t="s">
        <v>146</v>
      </c>
      <c r="BE197" s="198">
        <f>IF(N197="základní",J197,0)</f>
        <v>0</v>
      </c>
      <c r="BF197" s="198">
        <f>IF(N197="snížená",J197,0)</f>
        <v>0</v>
      </c>
      <c r="BG197" s="198">
        <f>IF(N197="zákl. přenesená",J197,0)</f>
        <v>0</v>
      </c>
      <c r="BH197" s="198">
        <f>IF(N197="sníž. přenesená",J197,0)</f>
        <v>0</v>
      </c>
      <c r="BI197" s="198">
        <f>IF(N197="nulová",J197,0)</f>
        <v>0</v>
      </c>
      <c r="BJ197" s="17" t="s">
        <v>85</v>
      </c>
      <c r="BK197" s="198">
        <f>ROUND(I197*H197,2)</f>
        <v>0</v>
      </c>
      <c r="BL197" s="17" t="s">
        <v>145</v>
      </c>
      <c r="BM197" s="197" t="s">
        <v>2098</v>
      </c>
    </row>
    <row r="198" spans="1:65" s="13" customFormat="1" ht="22.5">
      <c r="B198" s="206"/>
      <c r="C198" s="207"/>
      <c r="D198" s="199" t="s">
        <v>176</v>
      </c>
      <c r="E198" s="208" t="s">
        <v>1</v>
      </c>
      <c r="F198" s="209" t="s">
        <v>2099</v>
      </c>
      <c r="G198" s="207"/>
      <c r="H198" s="210">
        <v>31.1</v>
      </c>
      <c r="I198" s="211"/>
      <c r="J198" s="207"/>
      <c r="K198" s="207"/>
      <c r="L198" s="212"/>
      <c r="M198" s="213"/>
      <c r="N198" s="214"/>
      <c r="O198" s="214"/>
      <c r="P198" s="214"/>
      <c r="Q198" s="214"/>
      <c r="R198" s="214"/>
      <c r="S198" s="214"/>
      <c r="T198" s="215"/>
      <c r="AT198" s="216" t="s">
        <v>176</v>
      </c>
      <c r="AU198" s="216" t="s">
        <v>87</v>
      </c>
      <c r="AV198" s="13" t="s">
        <v>87</v>
      </c>
      <c r="AW198" s="13" t="s">
        <v>34</v>
      </c>
      <c r="AX198" s="13" t="s">
        <v>85</v>
      </c>
      <c r="AY198" s="216" t="s">
        <v>146</v>
      </c>
    </row>
    <row r="199" spans="1:65" s="2" customFormat="1" ht="21.75" customHeight="1">
      <c r="A199" s="34"/>
      <c r="B199" s="35"/>
      <c r="C199" s="185" t="s">
        <v>218</v>
      </c>
      <c r="D199" s="185" t="s">
        <v>147</v>
      </c>
      <c r="E199" s="186" t="s">
        <v>1654</v>
      </c>
      <c r="F199" s="187" t="s">
        <v>1655</v>
      </c>
      <c r="G199" s="188" t="s">
        <v>181</v>
      </c>
      <c r="H199" s="189">
        <v>3.2</v>
      </c>
      <c r="I199" s="190"/>
      <c r="J199" s="191">
        <f>ROUND(I199*H199,2)</f>
        <v>0</v>
      </c>
      <c r="K199" s="192"/>
      <c r="L199" s="39"/>
      <c r="M199" s="193" t="s">
        <v>1</v>
      </c>
      <c r="N199" s="194" t="s">
        <v>42</v>
      </c>
      <c r="O199" s="71"/>
      <c r="P199" s="195">
        <f>O199*H199</f>
        <v>0</v>
      </c>
      <c r="Q199" s="195">
        <v>2.0000000000000001E-4</v>
      </c>
      <c r="R199" s="195">
        <f>Q199*H199</f>
        <v>6.4000000000000005E-4</v>
      </c>
      <c r="S199" s="195">
        <v>0</v>
      </c>
      <c r="T199" s="196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7" t="s">
        <v>145</v>
      </c>
      <c r="AT199" s="197" t="s">
        <v>147</v>
      </c>
      <c r="AU199" s="197" t="s">
        <v>87</v>
      </c>
      <c r="AY199" s="17" t="s">
        <v>146</v>
      </c>
      <c r="BE199" s="198">
        <f>IF(N199="základní",J199,0)</f>
        <v>0</v>
      </c>
      <c r="BF199" s="198">
        <f>IF(N199="snížená",J199,0)</f>
        <v>0</v>
      </c>
      <c r="BG199" s="198">
        <f>IF(N199="zákl. přenesená",J199,0)</f>
        <v>0</v>
      </c>
      <c r="BH199" s="198">
        <f>IF(N199="sníž. přenesená",J199,0)</f>
        <v>0</v>
      </c>
      <c r="BI199" s="198">
        <f>IF(N199="nulová",J199,0)</f>
        <v>0</v>
      </c>
      <c r="BJ199" s="17" t="s">
        <v>85</v>
      </c>
      <c r="BK199" s="198">
        <f>ROUND(I199*H199,2)</f>
        <v>0</v>
      </c>
      <c r="BL199" s="17" t="s">
        <v>145</v>
      </c>
      <c r="BM199" s="197" t="s">
        <v>2100</v>
      </c>
    </row>
    <row r="200" spans="1:65" s="13" customFormat="1">
      <c r="B200" s="206"/>
      <c r="C200" s="207"/>
      <c r="D200" s="199" t="s">
        <v>176</v>
      </c>
      <c r="E200" s="208" t="s">
        <v>1</v>
      </c>
      <c r="F200" s="209" t="s">
        <v>2101</v>
      </c>
      <c r="G200" s="207"/>
      <c r="H200" s="210">
        <v>3.2</v>
      </c>
      <c r="I200" s="211"/>
      <c r="J200" s="207"/>
      <c r="K200" s="207"/>
      <c r="L200" s="212"/>
      <c r="M200" s="213"/>
      <c r="N200" s="214"/>
      <c r="O200" s="214"/>
      <c r="P200" s="214"/>
      <c r="Q200" s="214"/>
      <c r="R200" s="214"/>
      <c r="S200" s="214"/>
      <c r="T200" s="215"/>
      <c r="AT200" s="216" t="s">
        <v>176</v>
      </c>
      <c r="AU200" s="216" t="s">
        <v>87</v>
      </c>
      <c r="AV200" s="13" t="s">
        <v>87</v>
      </c>
      <c r="AW200" s="13" t="s">
        <v>34</v>
      </c>
      <c r="AX200" s="13" t="s">
        <v>85</v>
      </c>
      <c r="AY200" s="216" t="s">
        <v>146</v>
      </c>
    </row>
    <row r="201" spans="1:65" s="2" customFormat="1" ht="21.75" customHeight="1">
      <c r="A201" s="34"/>
      <c r="B201" s="35"/>
      <c r="C201" s="185" t="s">
        <v>8</v>
      </c>
      <c r="D201" s="185" t="s">
        <v>147</v>
      </c>
      <c r="E201" s="186" t="s">
        <v>2102</v>
      </c>
      <c r="F201" s="187" t="s">
        <v>2103</v>
      </c>
      <c r="G201" s="188" t="s">
        <v>181</v>
      </c>
      <c r="H201" s="189">
        <v>658.9</v>
      </c>
      <c r="I201" s="190"/>
      <c r="J201" s="191">
        <f>ROUND(I201*H201,2)</f>
        <v>0</v>
      </c>
      <c r="K201" s="192"/>
      <c r="L201" s="39"/>
      <c r="M201" s="193" t="s">
        <v>1</v>
      </c>
      <c r="N201" s="194" t="s">
        <v>42</v>
      </c>
      <c r="O201" s="71"/>
      <c r="P201" s="195">
        <f>O201*H201</f>
        <v>0</v>
      </c>
      <c r="Q201" s="195">
        <v>2.8400000000000002E-2</v>
      </c>
      <c r="R201" s="195">
        <f>Q201*H201</f>
        <v>18.712759999999999</v>
      </c>
      <c r="S201" s="195">
        <v>0</v>
      </c>
      <c r="T201" s="196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7" t="s">
        <v>145</v>
      </c>
      <c r="AT201" s="197" t="s">
        <v>147</v>
      </c>
      <c r="AU201" s="197" t="s">
        <v>87</v>
      </c>
      <c r="AY201" s="17" t="s">
        <v>146</v>
      </c>
      <c r="BE201" s="198">
        <f>IF(N201="základní",J201,0)</f>
        <v>0</v>
      </c>
      <c r="BF201" s="198">
        <f>IF(N201="snížená",J201,0)</f>
        <v>0</v>
      </c>
      <c r="BG201" s="198">
        <f>IF(N201="zákl. přenesená",J201,0)</f>
        <v>0</v>
      </c>
      <c r="BH201" s="198">
        <f>IF(N201="sníž. přenesená",J201,0)</f>
        <v>0</v>
      </c>
      <c r="BI201" s="198">
        <f>IF(N201="nulová",J201,0)</f>
        <v>0</v>
      </c>
      <c r="BJ201" s="17" t="s">
        <v>85</v>
      </c>
      <c r="BK201" s="198">
        <f>ROUND(I201*H201,2)</f>
        <v>0</v>
      </c>
      <c r="BL201" s="17" t="s">
        <v>145</v>
      </c>
      <c r="BM201" s="197" t="s">
        <v>2104</v>
      </c>
    </row>
    <row r="202" spans="1:65" s="13" customFormat="1">
      <c r="B202" s="206"/>
      <c r="C202" s="207"/>
      <c r="D202" s="199" t="s">
        <v>176</v>
      </c>
      <c r="E202" s="208" t="s">
        <v>1</v>
      </c>
      <c r="F202" s="209" t="s">
        <v>2105</v>
      </c>
      <c r="G202" s="207"/>
      <c r="H202" s="210">
        <v>62.4</v>
      </c>
      <c r="I202" s="211"/>
      <c r="J202" s="207"/>
      <c r="K202" s="207"/>
      <c r="L202" s="212"/>
      <c r="M202" s="213"/>
      <c r="N202" s="214"/>
      <c r="O202" s="214"/>
      <c r="P202" s="214"/>
      <c r="Q202" s="214"/>
      <c r="R202" s="214"/>
      <c r="S202" s="214"/>
      <c r="T202" s="215"/>
      <c r="AT202" s="216" t="s">
        <v>176</v>
      </c>
      <c r="AU202" s="216" t="s">
        <v>87</v>
      </c>
      <c r="AV202" s="13" t="s">
        <v>87</v>
      </c>
      <c r="AW202" s="13" t="s">
        <v>34</v>
      </c>
      <c r="AX202" s="13" t="s">
        <v>77</v>
      </c>
      <c r="AY202" s="216" t="s">
        <v>146</v>
      </c>
    </row>
    <row r="203" spans="1:65" s="13" customFormat="1">
      <c r="B203" s="206"/>
      <c r="C203" s="207"/>
      <c r="D203" s="199" t="s">
        <v>176</v>
      </c>
      <c r="E203" s="208" t="s">
        <v>1</v>
      </c>
      <c r="F203" s="209" t="s">
        <v>2106</v>
      </c>
      <c r="G203" s="207"/>
      <c r="H203" s="210">
        <v>39</v>
      </c>
      <c r="I203" s="211"/>
      <c r="J203" s="207"/>
      <c r="K203" s="207"/>
      <c r="L203" s="212"/>
      <c r="M203" s="213"/>
      <c r="N203" s="214"/>
      <c r="O203" s="214"/>
      <c r="P203" s="214"/>
      <c r="Q203" s="214"/>
      <c r="R203" s="214"/>
      <c r="S203" s="214"/>
      <c r="T203" s="215"/>
      <c r="AT203" s="216" t="s">
        <v>176</v>
      </c>
      <c r="AU203" s="216" t="s">
        <v>87</v>
      </c>
      <c r="AV203" s="13" t="s">
        <v>87</v>
      </c>
      <c r="AW203" s="13" t="s">
        <v>34</v>
      </c>
      <c r="AX203" s="13" t="s">
        <v>77</v>
      </c>
      <c r="AY203" s="216" t="s">
        <v>146</v>
      </c>
    </row>
    <row r="204" spans="1:65" s="13" customFormat="1">
      <c r="B204" s="206"/>
      <c r="C204" s="207"/>
      <c r="D204" s="199" t="s">
        <v>176</v>
      </c>
      <c r="E204" s="208" t="s">
        <v>1</v>
      </c>
      <c r="F204" s="209" t="s">
        <v>2107</v>
      </c>
      <c r="G204" s="207"/>
      <c r="H204" s="210">
        <v>66.3</v>
      </c>
      <c r="I204" s="211"/>
      <c r="J204" s="207"/>
      <c r="K204" s="207"/>
      <c r="L204" s="212"/>
      <c r="M204" s="213"/>
      <c r="N204" s="214"/>
      <c r="O204" s="214"/>
      <c r="P204" s="214"/>
      <c r="Q204" s="214"/>
      <c r="R204" s="214"/>
      <c r="S204" s="214"/>
      <c r="T204" s="215"/>
      <c r="AT204" s="216" t="s">
        <v>176</v>
      </c>
      <c r="AU204" s="216" t="s">
        <v>87</v>
      </c>
      <c r="AV204" s="13" t="s">
        <v>87</v>
      </c>
      <c r="AW204" s="13" t="s">
        <v>34</v>
      </c>
      <c r="AX204" s="13" t="s">
        <v>77</v>
      </c>
      <c r="AY204" s="216" t="s">
        <v>146</v>
      </c>
    </row>
    <row r="205" spans="1:65" s="13" customFormat="1">
      <c r="B205" s="206"/>
      <c r="C205" s="207"/>
      <c r="D205" s="199" t="s">
        <v>176</v>
      </c>
      <c r="E205" s="208" t="s">
        <v>1</v>
      </c>
      <c r="F205" s="209" t="s">
        <v>2108</v>
      </c>
      <c r="G205" s="207"/>
      <c r="H205" s="210">
        <v>38.799999999999997</v>
      </c>
      <c r="I205" s="211"/>
      <c r="J205" s="207"/>
      <c r="K205" s="207"/>
      <c r="L205" s="212"/>
      <c r="M205" s="213"/>
      <c r="N205" s="214"/>
      <c r="O205" s="214"/>
      <c r="P205" s="214"/>
      <c r="Q205" s="214"/>
      <c r="R205" s="214"/>
      <c r="S205" s="214"/>
      <c r="T205" s="215"/>
      <c r="AT205" s="216" t="s">
        <v>176</v>
      </c>
      <c r="AU205" s="216" t="s">
        <v>87</v>
      </c>
      <c r="AV205" s="13" t="s">
        <v>87</v>
      </c>
      <c r="AW205" s="13" t="s">
        <v>34</v>
      </c>
      <c r="AX205" s="13" t="s">
        <v>77</v>
      </c>
      <c r="AY205" s="216" t="s">
        <v>146</v>
      </c>
    </row>
    <row r="206" spans="1:65" s="13" customFormat="1">
      <c r="B206" s="206"/>
      <c r="C206" s="207"/>
      <c r="D206" s="199" t="s">
        <v>176</v>
      </c>
      <c r="E206" s="208" t="s">
        <v>1</v>
      </c>
      <c r="F206" s="209" t="s">
        <v>2109</v>
      </c>
      <c r="G206" s="207"/>
      <c r="H206" s="210">
        <v>58.5</v>
      </c>
      <c r="I206" s="211"/>
      <c r="J206" s="207"/>
      <c r="K206" s="207"/>
      <c r="L206" s="212"/>
      <c r="M206" s="213"/>
      <c r="N206" s="214"/>
      <c r="O206" s="214"/>
      <c r="P206" s="214"/>
      <c r="Q206" s="214"/>
      <c r="R206" s="214"/>
      <c r="S206" s="214"/>
      <c r="T206" s="215"/>
      <c r="AT206" s="216" t="s">
        <v>176</v>
      </c>
      <c r="AU206" s="216" t="s">
        <v>87</v>
      </c>
      <c r="AV206" s="13" t="s">
        <v>87</v>
      </c>
      <c r="AW206" s="13" t="s">
        <v>34</v>
      </c>
      <c r="AX206" s="13" t="s">
        <v>77</v>
      </c>
      <c r="AY206" s="216" t="s">
        <v>146</v>
      </c>
    </row>
    <row r="207" spans="1:65" s="13" customFormat="1">
      <c r="B207" s="206"/>
      <c r="C207" s="207"/>
      <c r="D207" s="199" t="s">
        <v>176</v>
      </c>
      <c r="E207" s="208" t="s">
        <v>1</v>
      </c>
      <c r="F207" s="209" t="s">
        <v>2110</v>
      </c>
      <c r="G207" s="207"/>
      <c r="H207" s="210">
        <v>56.94</v>
      </c>
      <c r="I207" s="211"/>
      <c r="J207" s="207"/>
      <c r="K207" s="207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176</v>
      </c>
      <c r="AU207" s="216" t="s">
        <v>87</v>
      </c>
      <c r="AV207" s="13" t="s">
        <v>87</v>
      </c>
      <c r="AW207" s="13" t="s">
        <v>34</v>
      </c>
      <c r="AX207" s="13" t="s">
        <v>77</v>
      </c>
      <c r="AY207" s="216" t="s">
        <v>146</v>
      </c>
    </row>
    <row r="208" spans="1:65" s="13" customFormat="1">
      <c r="B208" s="206"/>
      <c r="C208" s="207"/>
      <c r="D208" s="199" t="s">
        <v>176</v>
      </c>
      <c r="E208" s="208" t="s">
        <v>1</v>
      </c>
      <c r="F208" s="209" t="s">
        <v>2111</v>
      </c>
      <c r="G208" s="207"/>
      <c r="H208" s="210">
        <v>113.88</v>
      </c>
      <c r="I208" s="211"/>
      <c r="J208" s="207"/>
      <c r="K208" s="207"/>
      <c r="L208" s="212"/>
      <c r="M208" s="213"/>
      <c r="N208" s="214"/>
      <c r="O208" s="214"/>
      <c r="P208" s="214"/>
      <c r="Q208" s="214"/>
      <c r="R208" s="214"/>
      <c r="S208" s="214"/>
      <c r="T208" s="215"/>
      <c r="AT208" s="216" t="s">
        <v>176</v>
      </c>
      <c r="AU208" s="216" t="s">
        <v>87</v>
      </c>
      <c r="AV208" s="13" t="s">
        <v>87</v>
      </c>
      <c r="AW208" s="13" t="s">
        <v>34</v>
      </c>
      <c r="AX208" s="13" t="s">
        <v>77</v>
      </c>
      <c r="AY208" s="216" t="s">
        <v>146</v>
      </c>
    </row>
    <row r="209" spans="1:65" s="13" customFormat="1">
      <c r="B209" s="206"/>
      <c r="C209" s="207"/>
      <c r="D209" s="199" t="s">
        <v>176</v>
      </c>
      <c r="E209" s="208" t="s">
        <v>1</v>
      </c>
      <c r="F209" s="209" t="s">
        <v>2112</v>
      </c>
      <c r="G209" s="207"/>
      <c r="H209" s="210">
        <v>93.6</v>
      </c>
      <c r="I209" s="211"/>
      <c r="J209" s="207"/>
      <c r="K209" s="207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176</v>
      </c>
      <c r="AU209" s="216" t="s">
        <v>87</v>
      </c>
      <c r="AV209" s="13" t="s">
        <v>87</v>
      </c>
      <c r="AW209" s="13" t="s">
        <v>34</v>
      </c>
      <c r="AX209" s="13" t="s">
        <v>77</v>
      </c>
      <c r="AY209" s="216" t="s">
        <v>146</v>
      </c>
    </row>
    <row r="210" spans="1:65" s="13" customFormat="1">
      <c r="B210" s="206"/>
      <c r="C210" s="207"/>
      <c r="D210" s="199" t="s">
        <v>176</v>
      </c>
      <c r="E210" s="208" t="s">
        <v>1</v>
      </c>
      <c r="F210" s="209" t="s">
        <v>2113</v>
      </c>
      <c r="G210" s="207"/>
      <c r="H210" s="210">
        <v>77.22</v>
      </c>
      <c r="I210" s="211"/>
      <c r="J210" s="207"/>
      <c r="K210" s="207"/>
      <c r="L210" s="212"/>
      <c r="M210" s="213"/>
      <c r="N210" s="214"/>
      <c r="O210" s="214"/>
      <c r="P210" s="214"/>
      <c r="Q210" s="214"/>
      <c r="R210" s="214"/>
      <c r="S210" s="214"/>
      <c r="T210" s="215"/>
      <c r="AT210" s="216" t="s">
        <v>176</v>
      </c>
      <c r="AU210" s="216" t="s">
        <v>87</v>
      </c>
      <c r="AV210" s="13" t="s">
        <v>87</v>
      </c>
      <c r="AW210" s="13" t="s">
        <v>34</v>
      </c>
      <c r="AX210" s="13" t="s">
        <v>77</v>
      </c>
      <c r="AY210" s="216" t="s">
        <v>146</v>
      </c>
    </row>
    <row r="211" spans="1:65" s="13" customFormat="1">
      <c r="B211" s="206"/>
      <c r="C211" s="207"/>
      <c r="D211" s="199" t="s">
        <v>176</v>
      </c>
      <c r="E211" s="208" t="s">
        <v>1</v>
      </c>
      <c r="F211" s="209" t="s">
        <v>2114</v>
      </c>
      <c r="G211" s="207"/>
      <c r="H211" s="210">
        <v>52.26</v>
      </c>
      <c r="I211" s="211"/>
      <c r="J211" s="207"/>
      <c r="K211" s="207"/>
      <c r="L211" s="212"/>
      <c r="M211" s="213"/>
      <c r="N211" s="214"/>
      <c r="O211" s="214"/>
      <c r="P211" s="214"/>
      <c r="Q211" s="214"/>
      <c r="R211" s="214"/>
      <c r="S211" s="214"/>
      <c r="T211" s="215"/>
      <c r="AT211" s="216" t="s">
        <v>176</v>
      </c>
      <c r="AU211" s="216" t="s">
        <v>87</v>
      </c>
      <c r="AV211" s="13" t="s">
        <v>87</v>
      </c>
      <c r="AW211" s="13" t="s">
        <v>34</v>
      </c>
      <c r="AX211" s="13" t="s">
        <v>77</v>
      </c>
      <c r="AY211" s="216" t="s">
        <v>146</v>
      </c>
    </row>
    <row r="212" spans="1:65" s="14" customFormat="1">
      <c r="B212" s="228"/>
      <c r="C212" s="229"/>
      <c r="D212" s="199" t="s">
        <v>176</v>
      </c>
      <c r="E212" s="230" t="s">
        <v>1</v>
      </c>
      <c r="F212" s="231" t="s">
        <v>254</v>
      </c>
      <c r="G212" s="229"/>
      <c r="H212" s="232">
        <v>658.9</v>
      </c>
      <c r="I212" s="233"/>
      <c r="J212" s="229"/>
      <c r="K212" s="229"/>
      <c r="L212" s="234"/>
      <c r="M212" s="235"/>
      <c r="N212" s="236"/>
      <c r="O212" s="236"/>
      <c r="P212" s="236"/>
      <c r="Q212" s="236"/>
      <c r="R212" s="236"/>
      <c r="S212" s="236"/>
      <c r="T212" s="237"/>
      <c r="AT212" s="238" t="s">
        <v>176</v>
      </c>
      <c r="AU212" s="238" t="s">
        <v>87</v>
      </c>
      <c r="AV212" s="14" t="s">
        <v>145</v>
      </c>
      <c r="AW212" s="14" t="s">
        <v>34</v>
      </c>
      <c r="AX212" s="14" t="s">
        <v>85</v>
      </c>
      <c r="AY212" s="238" t="s">
        <v>146</v>
      </c>
    </row>
    <row r="213" spans="1:65" s="2" customFormat="1" ht="21.75" customHeight="1">
      <c r="A213" s="34"/>
      <c r="B213" s="35"/>
      <c r="C213" s="185" t="s">
        <v>188</v>
      </c>
      <c r="D213" s="185" t="s">
        <v>147</v>
      </c>
      <c r="E213" s="186" t="s">
        <v>1646</v>
      </c>
      <c r="F213" s="187" t="s">
        <v>1647</v>
      </c>
      <c r="G213" s="188" t="s">
        <v>181</v>
      </c>
      <c r="H213" s="189">
        <v>201.24</v>
      </c>
      <c r="I213" s="190"/>
      <c r="J213" s="191">
        <f>ROUND(I213*H213,2)</f>
        <v>0</v>
      </c>
      <c r="K213" s="192"/>
      <c r="L213" s="39"/>
      <c r="M213" s="193" t="s">
        <v>1</v>
      </c>
      <c r="N213" s="194" t="s">
        <v>42</v>
      </c>
      <c r="O213" s="71"/>
      <c r="P213" s="195">
        <f>O213*H213</f>
        <v>0</v>
      </c>
      <c r="Q213" s="195">
        <v>2.6200000000000001E-2</v>
      </c>
      <c r="R213" s="195">
        <f>Q213*H213</f>
        <v>5.2724880000000001</v>
      </c>
      <c r="S213" s="195">
        <v>0</v>
      </c>
      <c r="T213" s="196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7" t="s">
        <v>145</v>
      </c>
      <c r="AT213" s="197" t="s">
        <v>147</v>
      </c>
      <c r="AU213" s="197" t="s">
        <v>87</v>
      </c>
      <c r="AY213" s="17" t="s">
        <v>146</v>
      </c>
      <c r="BE213" s="198">
        <f>IF(N213="základní",J213,0)</f>
        <v>0</v>
      </c>
      <c r="BF213" s="198">
        <f>IF(N213="snížená",J213,0)</f>
        <v>0</v>
      </c>
      <c r="BG213" s="198">
        <f>IF(N213="zákl. přenesená",J213,0)</f>
        <v>0</v>
      </c>
      <c r="BH213" s="198">
        <f>IF(N213="sníž. přenesená",J213,0)</f>
        <v>0</v>
      </c>
      <c r="BI213" s="198">
        <f>IF(N213="nulová",J213,0)</f>
        <v>0</v>
      </c>
      <c r="BJ213" s="17" t="s">
        <v>85</v>
      </c>
      <c r="BK213" s="198">
        <f>ROUND(I213*H213,2)</f>
        <v>0</v>
      </c>
      <c r="BL213" s="17" t="s">
        <v>145</v>
      </c>
      <c r="BM213" s="197" t="s">
        <v>2115</v>
      </c>
    </row>
    <row r="214" spans="1:65" s="13" customFormat="1">
      <c r="B214" s="206"/>
      <c r="C214" s="207"/>
      <c r="D214" s="199" t="s">
        <v>176</v>
      </c>
      <c r="E214" s="208" t="s">
        <v>1</v>
      </c>
      <c r="F214" s="209" t="s">
        <v>2116</v>
      </c>
      <c r="G214" s="207"/>
      <c r="H214" s="210">
        <v>78</v>
      </c>
      <c r="I214" s="211"/>
      <c r="J214" s="207"/>
      <c r="K214" s="207"/>
      <c r="L214" s="212"/>
      <c r="M214" s="213"/>
      <c r="N214" s="214"/>
      <c r="O214" s="214"/>
      <c r="P214" s="214"/>
      <c r="Q214" s="214"/>
      <c r="R214" s="214"/>
      <c r="S214" s="214"/>
      <c r="T214" s="215"/>
      <c r="AT214" s="216" t="s">
        <v>176</v>
      </c>
      <c r="AU214" s="216" t="s">
        <v>87</v>
      </c>
      <c r="AV214" s="13" t="s">
        <v>87</v>
      </c>
      <c r="AW214" s="13" t="s">
        <v>34</v>
      </c>
      <c r="AX214" s="13" t="s">
        <v>77</v>
      </c>
      <c r="AY214" s="216" t="s">
        <v>146</v>
      </c>
    </row>
    <row r="215" spans="1:65" s="13" customFormat="1">
      <c r="B215" s="206"/>
      <c r="C215" s="207"/>
      <c r="D215" s="199" t="s">
        <v>176</v>
      </c>
      <c r="E215" s="208" t="s">
        <v>1</v>
      </c>
      <c r="F215" s="209" t="s">
        <v>2117</v>
      </c>
      <c r="G215" s="207"/>
      <c r="H215" s="210">
        <v>60.84</v>
      </c>
      <c r="I215" s="211"/>
      <c r="J215" s="207"/>
      <c r="K215" s="207"/>
      <c r="L215" s="212"/>
      <c r="M215" s="213"/>
      <c r="N215" s="214"/>
      <c r="O215" s="214"/>
      <c r="P215" s="214"/>
      <c r="Q215" s="214"/>
      <c r="R215" s="214"/>
      <c r="S215" s="214"/>
      <c r="T215" s="215"/>
      <c r="AT215" s="216" t="s">
        <v>176</v>
      </c>
      <c r="AU215" s="216" t="s">
        <v>87</v>
      </c>
      <c r="AV215" s="13" t="s">
        <v>87</v>
      </c>
      <c r="AW215" s="13" t="s">
        <v>34</v>
      </c>
      <c r="AX215" s="13" t="s">
        <v>77</v>
      </c>
      <c r="AY215" s="216" t="s">
        <v>146</v>
      </c>
    </row>
    <row r="216" spans="1:65" s="13" customFormat="1">
      <c r="B216" s="206"/>
      <c r="C216" s="207"/>
      <c r="D216" s="199" t="s">
        <v>176</v>
      </c>
      <c r="E216" s="208" t="s">
        <v>1</v>
      </c>
      <c r="F216" s="209" t="s">
        <v>2118</v>
      </c>
      <c r="G216" s="207"/>
      <c r="H216" s="210">
        <v>62.4</v>
      </c>
      <c r="I216" s="211"/>
      <c r="J216" s="207"/>
      <c r="K216" s="207"/>
      <c r="L216" s="212"/>
      <c r="M216" s="213"/>
      <c r="N216" s="214"/>
      <c r="O216" s="214"/>
      <c r="P216" s="214"/>
      <c r="Q216" s="214"/>
      <c r="R216" s="214"/>
      <c r="S216" s="214"/>
      <c r="T216" s="215"/>
      <c r="AT216" s="216" t="s">
        <v>176</v>
      </c>
      <c r="AU216" s="216" t="s">
        <v>87</v>
      </c>
      <c r="AV216" s="13" t="s">
        <v>87</v>
      </c>
      <c r="AW216" s="13" t="s">
        <v>34</v>
      </c>
      <c r="AX216" s="13" t="s">
        <v>77</v>
      </c>
      <c r="AY216" s="216" t="s">
        <v>146</v>
      </c>
    </row>
    <row r="217" spans="1:65" s="14" customFormat="1">
      <c r="B217" s="228"/>
      <c r="C217" s="229"/>
      <c r="D217" s="199" t="s">
        <v>176</v>
      </c>
      <c r="E217" s="230" t="s">
        <v>1</v>
      </c>
      <c r="F217" s="231" t="s">
        <v>254</v>
      </c>
      <c r="G217" s="229"/>
      <c r="H217" s="232">
        <v>201.24</v>
      </c>
      <c r="I217" s="233"/>
      <c r="J217" s="229"/>
      <c r="K217" s="229"/>
      <c r="L217" s="234"/>
      <c r="M217" s="235"/>
      <c r="N217" s="236"/>
      <c r="O217" s="236"/>
      <c r="P217" s="236"/>
      <c r="Q217" s="236"/>
      <c r="R217" s="236"/>
      <c r="S217" s="236"/>
      <c r="T217" s="237"/>
      <c r="AT217" s="238" t="s">
        <v>176</v>
      </c>
      <c r="AU217" s="238" t="s">
        <v>87</v>
      </c>
      <c r="AV217" s="14" t="s">
        <v>145</v>
      </c>
      <c r="AW217" s="14" t="s">
        <v>34</v>
      </c>
      <c r="AX217" s="14" t="s">
        <v>85</v>
      </c>
      <c r="AY217" s="238" t="s">
        <v>146</v>
      </c>
    </row>
    <row r="218" spans="1:65" s="2" customFormat="1" ht="21.75" customHeight="1">
      <c r="A218" s="34"/>
      <c r="B218" s="35"/>
      <c r="C218" s="185" t="s">
        <v>234</v>
      </c>
      <c r="D218" s="185" t="s">
        <v>147</v>
      </c>
      <c r="E218" s="186" t="s">
        <v>2119</v>
      </c>
      <c r="F218" s="187" t="s">
        <v>2120</v>
      </c>
      <c r="G218" s="188" t="s">
        <v>181</v>
      </c>
      <c r="H218" s="189">
        <v>127.92</v>
      </c>
      <c r="I218" s="190"/>
      <c r="J218" s="191">
        <f>ROUND(I218*H218,2)</f>
        <v>0</v>
      </c>
      <c r="K218" s="192"/>
      <c r="L218" s="39"/>
      <c r="M218" s="193" t="s">
        <v>1</v>
      </c>
      <c r="N218" s="194" t="s">
        <v>42</v>
      </c>
      <c r="O218" s="71"/>
      <c r="P218" s="195">
        <f>O218*H218</f>
        <v>0</v>
      </c>
      <c r="Q218" s="195">
        <v>5.1220000000000002E-2</v>
      </c>
      <c r="R218" s="195">
        <f>Q218*H218</f>
        <v>6.5520624000000005</v>
      </c>
      <c r="S218" s="195">
        <v>0</v>
      </c>
      <c r="T218" s="196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7" t="s">
        <v>145</v>
      </c>
      <c r="AT218" s="197" t="s">
        <v>147</v>
      </c>
      <c r="AU218" s="197" t="s">
        <v>87</v>
      </c>
      <c r="AY218" s="17" t="s">
        <v>146</v>
      </c>
      <c r="BE218" s="198">
        <f>IF(N218="základní",J218,0)</f>
        <v>0</v>
      </c>
      <c r="BF218" s="198">
        <f>IF(N218="snížená",J218,0)</f>
        <v>0</v>
      </c>
      <c r="BG218" s="198">
        <f>IF(N218="zákl. přenesená",J218,0)</f>
        <v>0</v>
      </c>
      <c r="BH218" s="198">
        <f>IF(N218="sníž. přenesená",J218,0)</f>
        <v>0</v>
      </c>
      <c r="BI218" s="198">
        <f>IF(N218="nulová",J218,0)</f>
        <v>0</v>
      </c>
      <c r="BJ218" s="17" t="s">
        <v>85</v>
      </c>
      <c r="BK218" s="198">
        <f>ROUND(I218*H218,2)</f>
        <v>0</v>
      </c>
      <c r="BL218" s="17" t="s">
        <v>145</v>
      </c>
      <c r="BM218" s="197" t="s">
        <v>2121</v>
      </c>
    </row>
    <row r="219" spans="1:65" s="2" customFormat="1" ht="29.25">
      <c r="A219" s="34"/>
      <c r="B219" s="35"/>
      <c r="C219" s="36"/>
      <c r="D219" s="199" t="s">
        <v>151</v>
      </c>
      <c r="E219" s="36"/>
      <c r="F219" s="200" t="s">
        <v>2122</v>
      </c>
      <c r="G219" s="36"/>
      <c r="H219" s="36"/>
      <c r="I219" s="201"/>
      <c r="J219" s="36"/>
      <c r="K219" s="36"/>
      <c r="L219" s="39"/>
      <c r="M219" s="202"/>
      <c r="N219" s="203"/>
      <c r="O219" s="71"/>
      <c r="P219" s="71"/>
      <c r="Q219" s="71"/>
      <c r="R219" s="71"/>
      <c r="S219" s="71"/>
      <c r="T219" s="72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151</v>
      </c>
      <c r="AU219" s="17" t="s">
        <v>87</v>
      </c>
    </row>
    <row r="220" spans="1:65" s="13" customFormat="1">
      <c r="B220" s="206"/>
      <c r="C220" s="207"/>
      <c r="D220" s="199" t="s">
        <v>176</v>
      </c>
      <c r="E220" s="208" t="s">
        <v>1</v>
      </c>
      <c r="F220" s="209" t="s">
        <v>2123</v>
      </c>
      <c r="G220" s="207"/>
      <c r="H220" s="210">
        <v>127.92</v>
      </c>
      <c r="I220" s="211"/>
      <c r="J220" s="207"/>
      <c r="K220" s="207"/>
      <c r="L220" s="212"/>
      <c r="M220" s="213"/>
      <c r="N220" s="214"/>
      <c r="O220" s="214"/>
      <c r="P220" s="214"/>
      <c r="Q220" s="214"/>
      <c r="R220" s="214"/>
      <c r="S220" s="214"/>
      <c r="T220" s="215"/>
      <c r="AT220" s="216" t="s">
        <v>176</v>
      </c>
      <c r="AU220" s="216" t="s">
        <v>87</v>
      </c>
      <c r="AV220" s="13" t="s">
        <v>87</v>
      </c>
      <c r="AW220" s="13" t="s">
        <v>34</v>
      </c>
      <c r="AX220" s="13" t="s">
        <v>85</v>
      </c>
      <c r="AY220" s="216" t="s">
        <v>146</v>
      </c>
    </row>
    <row r="221" spans="1:65" s="2" customFormat="1" ht="21.75" customHeight="1">
      <c r="A221" s="34"/>
      <c r="B221" s="35"/>
      <c r="C221" s="185" t="s">
        <v>240</v>
      </c>
      <c r="D221" s="185" t="s">
        <v>147</v>
      </c>
      <c r="E221" s="186" t="s">
        <v>1658</v>
      </c>
      <c r="F221" s="187" t="s">
        <v>1659</v>
      </c>
      <c r="G221" s="188" t="s">
        <v>181</v>
      </c>
      <c r="H221" s="189">
        <v>988.06</v>
      </c>
      <c r="I221" s="190"/>
      <c r="J221" s="191">
        <f>ROUND(I221*H221,2)</f>
        <v>0</v>
      </c>
      <c r="K221" s="192"/>
      <c r="L221" s="39"/>
      <c r="M221" s="193" t="s">
        <v>1</v>
      </c>
      <c r="N221" s="194" t="s">
        <v>42</v>
      </c>
      <c r="O221" s="71"/>
      <c r="P221" s="195">
        <f>O221*H221</f>
        <v>0</v>
      </c>
      <c r="Q221" s="195">
        <v>4.6999999999999999E-4</v>
      </c>
      <c r="R221" s="195">
        <f>Q221*H221</f>
        <v>0.46438819999999997</v>
      </c>
      <c r="S221" s="195">
        <v>0</v>
      </c>
      <c r="T221" s="196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7" t="s">
        <v>145</v>
      </c>
      <c r="AT221" s="197" t="s">
        <v>147</v>
      </c>
      <c r="AU221" s="197" t="s">
        <v>87</v>
      </c>
      <c r="AY221" s="17" t="s">
        <v>146</v>
      </c>
      <c r="BE221" s="198">
        <f>IF(N221="základní",J221,0)</f>
        <v>0</v>
      </c>
      <c r="BF221" s="198">
        <f>IF(N221="snížená",J221,0)</f>
        <v>0</v>
      </c>
      <c r="BG221" s="198">
        <f>IF(N221="zákl. přenesená",J221,0)</f>
        <v>0</v>
      </c>
      <c r="BH221" s="198">
        <f>IF(N221="sníž. přenesená",J221,0)</f>
        <v>0</v>
      </c>
      <c r="BI221" s="198">
        <f>IF(N221="nulová",J221,0)</f>
        <v>0</v>
      </c>
      <c r="BJ221" s="17" t="s">
        <v>85</v>
      </c>
      <c r="BK221" s="198">
        <f>ROUND(I221*H221,2)</f>
        <v>0</v>
      </c>
      <c r="BL221" s="17" t="s">
        <v>145</v>
      </c>
      <c r="BM221" s="197" t="s">
        <v>2124</v>
      </c>
    </row>
    <row r="222" spans="1:65" s="13" customFormat="1">
      <c r="B222" s="206"/>
      <c r="C222" s="207"/>
      <c r="D222" s="199" t="s">
        <v>176</v>
      </c>
      <c r="E222" s="208" t="s">
        <v>1</v>
      </c>
      <c r="F222" s="209" t="s">
        <v>2125</v>
      </c>
      <c r="G222" s="207"/>
      <c r="H222" s="210">
        <v>988.06</v>
      </c>
      <c r="I222" s="211"/>
      <c r="J222" s="207"/>
      <c r="K222" s="207"/>
      <c r="L222" s="212"/>
      <c r="M222" s="213"/>
      <c r="N222" s="214"/>
      <c r="O222" s="214"/>
      <c r="P222" s="214"/>
      <c r="Q222" s="214"/>
      <c r="R222" s="214"/>
      <c r="S222" s="214"/>
      <c r="T222" s="215"/>
      <c r="AT222" s="216" t="s">
        <v>176</v>
      </c>
      <c r="AU222" s="216" t="s">
        <v>87</v>
      </c>
      <c r="AV222" s="13" t="s">
        <v>87</v>
      </c>
      <c r="AW222" s="13" t="s">
        <v>34</v>
      </c>
      <c r="AX222" s="13" t="s">
        <v>85</v>
      </c>
      <c r="AY222" s="216" t="s">
        <v>146</v>
      </c>
    </row>
    <row r="223" spans="1:65" s="2" customFormat="1" ht="21.75" customHeight="1">
      <c r="A223" s="34"/>
      <c r="B223" s="35"/>
      <c r="C223" s="185" t="s">
        <v>246</v>
      </c>
      <c r="D223" s="185" t="s">
        <v>147</v>
      </c>
      <c r="E223" s="186" t="s">
        <v>1662</v>
      </c>
      <c r="F223" s="187" t="s">
        <v>1663</v>
      </c>
      <c r="G223" s="188" t="s">
        <v>181</v>
      </c>
      <c r="H223" s="189">
        <v>201.24</v>
      </c>
      <c r="I223" s="190"/>
      <c r="J223" s="191">
        <f>ROUND(I223*H223,2)</f>
        <v>0</v>
      </c>
      <c r="K223" s="192"/>
      <c r="L223" s="39"/>
      <c r="M223" s="193" t="s">
        <v>1</v>
      </c>
      <c r="N223" s="194" t="s">
        <v>42</v>
      </c>
      <c r="O223" s="71"/>
      <c r="P223" s="195">
        <f>O223*H223</f>
        <v>0</v>
      </c>
      <c r="Q223" s="195">
        <v>4.8900000000000002E-3</v>
      </c>
      <c r="R223" s="195">
        <f>Q223*H223</f>
        <v>0.98406360000000015</v>
      </c>
      <c r="S223" s="195">
        <v>0</v>
      </c>
      <c r="T223" s="196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7" t="s">
        <v>145</v>
      </c>
      <c r="AT223" s="197" t="s">
        <v>147</v>
      </c>
      <c r="AU223" s="197" t="s">
        <v>87</v>
      </c>
      <c r="AY223" s="17" t="s">
        <v>146</v>
      </c>
      <c r="BE223" s="198">
        <f>IF(N223="základní",J223,0)</f>
        <v>0</v>
      </c>
      <c r="BF223" s="198">
        <f>IF(N223="snížená",J223,0)</f>
        <v>0</v>
      </c>
      <c r="BG223" s="198">
        <f>IF(N223="zákl. přenesená",J223,0)</f>
        <v>0</v>
      </c>
      <c r="BH223" s="198">
        <f>IF(N223="sníž. přenesená",J223,0)</f>
        <v>0</v>
      </c>
      <c r="BI223" s="198">
        <f>IF(N223="nulová",J223,0)</f>
        <v>0</v>
      </c>
      <c r="BJ223" s="17" t="s">
        <v>85</v>
      </c>
      <c r="BK223" s="198">
        <f>ROUND(I223*H223,2)</f>
        <v>0</v>
      </c>
      <c r="BL223" s="17" t="s">
        <v>145</v>
      </c>
      <c r="BM223" s="197" t="s">
        <v>2126</v>
      </c>
    </row>
    <row r="224" spans="1:65" s="13" customFormat="1">
      <c r="B224" s="206"/>
      <c r="C224" s="207"/>
      <c r="D224" s="199" t="s">
        <v>176</v>
      </c>
      <c r="E224" s="208" t="s">
        <v>1</v>
      </c>
      <c r="F224" s="209" t="s">
        <v>2116</v>
      </c>
      <c r="G224" s="207"/>
      <c r="H224" s="210">
        <v>78</v>
      </c>
      <c r="I224" s="211"/>
      <c r="J224" s="207"/>
      <c r="K224" s="207"/>
      <c r="L224" s="212"/>
      <c r="M224" s="213"/>
      <c r="N224" s="214"/>
      <c r="O224" s="214"/>
      <c r="P224" s="214"/>
      <c r="Q224" s="214"/>
      <c r="R224" s="214"/>
      <c r="S224" s="214"/>
      <c r="T224" s="215"/>
      <c r="AT224" s="216" t="s">
        <v>176</v>
      </c>
      <c r="AU224" s="216" t="s">
        <v>87</v>
      </c>
      <c r="AV224" s="13" t="s">
        <v>87</v>
      </c>
      <c r="AW224" s="13" t="s">
        <v>34</v>
      </c>
      <c r="AX224" s="13" t="s">
        <v>77</v>
      </c>
      <c r="AY224" s="216" t="s">
        <v>146</v>
      </c>
    </row>
    <row r="225" spans="1:65" s="13" customFormat="1">
      <c r="B225" s="206"/>
      <c r="C225" s="207"/>
      <c r="D225" s="199" t="s">
        <v>176</v>
      </c>
      <c r="E225" s="208" t="s">
        <v>1</v>
      </c>
      <c r="F225" s="209" t="s">
        <v>2117</v>
      </c>
      <c r="G225" s="207"/>
      <c r="H225" s="210">
        <v>60.84</v>
      </c>
      <c r="I225" s="211"/>
      <c r="J225" s="207"/>
      <c r="K225" s="207"/>
      <c r="L225" s="212"/>
      <c r="M225" s="213"/>
      <c r="N225" s="214"/>
      <c r="O225" s="214"/>
      <c r="P225" s="214"/>
      <c r="Q225" s="214"/>
      <c r="R225" s="214"/>
      <c r="S225" s="214"/>
      <c r="T225" s="215"/>
      <c r="AT225" s="216" t="s">
        <v>176</v>
      </c>
      <c r="AU225" s="216" t="s">
        <v>87</v>
      </c>
      <c r="AV225" s="13" t="s">
        <v>87</v>
      </c>
      <c r="AW225" s="13" t="s">
        <v>34</v>
      </c>
      <c r="AX225" s="13" t="s">
        <v>77</v>
      </c>
      <c r="AY225" s="216" t="s">
        <v>146</v>
      </c>
    </row>
    <row r="226" spans="1:65" s="13" customFormat="1">
      <c r="B226" s="206"/>
      <c r="C226" s="207"/>
      <c r="D226" s="199" t="s">
        <v>176</v>
      </c>
      <c r="E226" s="208" t="s">
        <v>1</v>
      </c>
      <c r="F226" s="209" t="s">
        <v>2118</v>
      </c>
      <c r="G226" s="207"/>
      <c r="H226" s="210">
        <v>62.4</v>
      </c>
      <c r="I226" s="211"/>
      <c r="J226" s="207"/>
      <c r="K226" s="207"/>
      <c r="L226" s="212"/>
      <c r="M226" s="213"/>
      <c r="N226" s="214"/>
      <c r="O226" s="214"/>
      <c r="P226" s="214"/>
      <c r="Q226" s="214"/>
      <c r="R226" s="214"/>
      <c r="S226" s="214"/>
      <c r="T226" s="215"/>
      <c r="AT226" s="216" t="s">
        <v>176</v>
      </c>
      <c r="AU226" s="216" t="s">
        <v>87</v>
      </c>
      <c r="AV226" s="13" t="s">
        <v>87</v>
      </c>
      <c r="AW226" s="13" t="s">
        <v>34</v>
      </c>
      <c r="AX226" s="13" t="s">
        <v>77</v>
      </c>
      <c r="AY226" s="216" t="s">
        <v>146</v>
      </c>
    </row>
    <row r="227" spans="1:65" s="14" customFormat="1">
      <c r="B227" s="228"/>
      <c r="C227" s="229"/>
      <c r="D227" s="199" t="s">
        <v>176</v>
      </c>
      <c r="E227" s="230" t="s">
        <v>1</v>
      </c>
      <c r="F227" s="231" t="s">
        <v>254</v>
      </c>
      <c r="G227" s="229"/>
      <c r="H227" s="232">
        <v>201.24</v>
      </c>
      <c r="I227" s="233"/>
      <c r="J227" s="229"/>
      <c r="K227" s="229"/>
      <c r="L227" s="234"/>
      <c r="M227" s="235"/>
      <c r="N227" s="236"/>
      <c r="O227" s="236"/>
      <c r="P227" s="236"/>
      <c r="Q227" s="236"/>
      <c r="R227" s="236"/>
      <c r="S227" s="236"/>
      <c r="T227" s="237"/>
      <c r="AT227" s="238" t="s">
        <v>176</v>
      </c>
      <c r="AU227" s="238" t="s">
        <v>87</v>
      </c>
      <c r="AV227" s="14" t="s">
        <v>145</v>
      </c>
      <c r="AW227" s="14" t="s">
        <v>34</v>
      </c>
      <c r="AX227" s="14" t="s">
        <v>85</v>
      </c>
      <c r="AY227" s="238" t="s">
        <v>146</v>
      </c>
    </row>
    <row r="228" spans="1:65" s="2" customFormat="1" ht="21.75" customHeight="1">
      <c r="A228" s="34"/>
      <c r="B228" s="35"/>
      <c r="C228" s="185" t="s">
        <v>255</v>
      </c>
      <c r="D228" s="185" t="s">
        <v>147</v>
      </c>
      <c r="E228" s="186" t="s">
        <v>1665</v>
      </c>
      <c r="F228" s="187" t="s">
        <v>1666</v>
      </c>
      <c r="G228" s="188" t="s">
        <v>181</v>
      </c>
      <c r="H228" s="189">
        <v>201.24</v>
      </c>
      <c r="I228" s="190"/>
      <c r="J228" s="191">
        <f>ROUND(I228*H228,2)</f>
        <v>0</v>
      </c>
      <c r="K228" s="192"/>
      <c r="L228" s="39"/>
      <c r="M228" s="193" t="s">
        <v>1</v>
      </c>
      <c r="N228" s="194" t="s">
        <v>42</v>
      </c>
      <c r="O228" s="71"/>
      <c r="P228" s="195">
        <f>O228*H228</f>
        <v>0</v>
      </c>
      <c r="Q228" s="195">
        <v>3.0000000000000001E-3</v>
      </c>
      <c r="R228" s="195">
        <f>Q228*H228</f>
        <v>0.60372000000000003</v>
      </c>
      <c r="S228" s="195">
        <v>0</v>
      </c>
      <c r="T228" s="196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7" t="s">
        <v>145</v>
      </c>
      <c r="AT228" s="197" t="s">
        <v>147</v>
      </c>
      <c r="AU228" s="197" t="s">
        <v>87</v>
      </c>
      <c r="AY228" s="17" t="s">
        <v>146</v>
      </c>
      <c r="BE228" s="198">
        <f>IF(N228="základní",J228,0)</f>
        <v>0</v>
      </c>
      <c r="BF228" s="198">
        <f>IF(N228="snížená",J228,0)</f>
        <v>0</v>
      </c>
      <c r="BG228" s="198">
        <f>IF(N228="zákl. přenesená",J228,0)</f>
        <v>0</v>
      </c>
      <c r="BH228" s="198">
        <f>IF(N228="sníž. přenesená",J228,0)</f>
        <v>0</v>
      </c>
      <c r="BI228" s="198">
        <f>IF(N228="nulová",J228,0)</f>
        <v>0</v>
      </c>
      <c r="BJ228" s="17" t="s">
        <v>85</v>
      </c>
      <c r="BK228" s="198">
        <f>ROUND(I228*H228,2)</f>
        <v>0</v>
      </c>
      <c r="BL228" s="17" t="s">
        <v>145</v>
      </c>
      <c r="BM228" s="197" t="s">
        <v>2127</v>
      </c>
    </row>
    <row r="229" spans="1:65" s="2" customFormat="1" ht="21.75" customHeight="1">
      <c r="A229" s="34"/>
      <c r="B229" s="35"/>
      <c r="C229" s="185" t="s">
        <v>7</v>
      </c>
      <c r="D229" s="185" t="s">
        <v>147</v>
      </c>
      <c r="E229" s="186" t="s">
        <v>1669</v>
      </c>
      <c r="F229" s="187" t="s">
        <v>1670</v>
      </c>
      <c r="G229" s="188" t="s">
        <v>169</v>
      </c>
      <c r="H229" s="189">
        <v>10.285</v>
      </c>
      <c r="I229" s="190"/>
      <c r="J229" s="191">
        <f>ROUND(I229*H229,2)</f>
        <v>0</v>
      </c>
      <c r="K229" s="192"/>
      <c r="L229" s="39"/>
      <c r="M229" s="193" t="s">
        <v>1</v>
      </c>
      <c r="N229" s="194" t="s">
        <v>42</v>
      </c>
      <c r="O229" s="71"/>
      <c r="P229" s="195">
        <f>O229*H229</f>
        <v>0</v>
      </c>
      <c r="Q229" s="195">
        <v>2.45329</v>
      </c>
      <c r="R229" s="195">
        <f>Q229*H229</f>
        <v>25.23208765</v>
      </c>
      <c r="S229" s="195">
        <v>0</v>
      </c>
      <c r="T229" s="196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7" t="s">
        <v>145</v>
      </c>
      <c r="AT229" s="197" t="s">
        <v>147</v>
      </c>
      <c r="AU229" s="197" t="s">
        <v>87</v>
      </c>
      <c r="AY229" s="17" t="s">
        <v>146</v>
      </c>
      <c r="BE229" s="198">
        <f>IF(N229="základní",J229,0)</f>
        <v>0</v>
      </c>
      <c r="BF229" s="198">
        <f>IF(N229="snížená",J229,0)</f>
        <v>0</v>
      </c>
      <c r="BG229" s="198">
        <f>IF(N229="zákl. přenesená",J229,0)</f>
        <v>0</v>
      </c>
      <c r="BH229" s="198">
        <f>IF(N229="sníž. přenesená",J229,0)</f>
        <v>0</v>
      </c>
      <c r="BI229" s="198">
        <f>IF(N229="nulová",J229,0)</f>
        <v>0</v>
      </c>
      <c r="BJ229" s="17" t="s">
        <v>85</v>
      </c>
      <c r="BK229" s="198">
        <f>ROUND(I229*H229,2)</f>
        <v>0</v>
      </c>
      <c r="BL229" s="17" t="s">
        <v>145</v>
      </c>
      <c r="BM229" s="197" t="s">
        <v>2128</v>
      </c>
    </row>
    <row r="230" spans="1:65" s="13" customFormat="1">
      <c r="B230" s="206"/>
      <c r="C230" s="207"/>
      <c r="D230" s="199" t="s">
        <v>176</v>
      </c>
      <c r="E230" s="208" t="s">
        <v>1</v>
      </c>
      <c r="F230" s="209" t="s">
        <v>2129</v>
      </c>
      <c r="G230" s="207"/>
      <c r="H230" s="210">
        <v>2.3039999999999998</v>
      </c>
      <c r="I230" s="211"/>
      <c r="J230" s="207"/>
      <c r="K230" s="207"/>
      <c r="L230" s="212"/>
      <c r="M230" s="213"/>
      <c r="N230" s="214"/>
      <c r="O230" s="214"/>
      <c r="P230" s="214"/>
      <c r="Q230" s="214"/>
      <c r="R230" s="214"/>
      <c r="S230" s="214"/>
      <c r="T230" s="215"/>
      <c r="AT230" s="216" t="s">
        <v>176</v>
      </c>
      <c r="AU230" s="216" t="s">
        <v>87</v>
      </c>
      <c r="AV230" s="13" t="s">
        <v>87</v>
      </c>
      <c r="AW230" s="13" t="s">
        <v>34</v>
      </c>
      <c r="AX230" s="13" t="s">
        <v>77</v>
      </c>
      <c r="AY230" s="216" t="s">
        <v>146</v>
      </c>
    </row>
    <row r="231" spans="1:65" s="13" customFormat="1">
      <c r="B231" s="206"/>
      <c r="C231" s="207"/>
      <c r="D231" s="199" t="s">
        <v>176</v>
      </c>
      <c r="E231" s="208" t="s">
        <v>1</v>
      </c>
      <c r="F231" s="209" t="s">
        <v>2130</v>
      </c>
      <c r="G231" s="207"/>
      <c r="H231" s="210">
        <v>1.1519999999999999</v>
      </c>
      <c r="I231" s="211"/>
      <c r="J231" s="207"/>
      <c r="K231" s="207"/>
      <c r="L231" s="212"/>
      <c r="M231" s="213"/>
      <c r="N231" s="214"/>
      <c r="O231" s="214"/>
      <c r="P231" s="214"/>
      <c r="Q231" s="214"/>
      <c r="R231" s="214"/>
      <c r="S231" s="214"/>
      <c r="T231" s="215"/>
      <c r="AT231" s="216" t="s">
        <v>176</v>
      </c>
      <c r="AU231" s="216" t="s">
        <v>87</v>
      </c>
      <c r="AV231" s="13" t="s">
        <v>87</v>
      </c>
      <c r="AW231" s="13" t="s">
        <v>34</v>
      </c>
      <c r="AX231" s="13" t="s">
        <v>77</v>
      </c>
      <c r="AY231" s="216" t="s">
        <v>146</v>
      </c>
    </row>
    <row r="232" spans="1:65" s="13" customFormat="1">
      <c r="B232" s="206"/>
      <c r="C232" s="207"/>
      <c r="D232" s="199" t="s">
        <v>176</v>
      </c>
      <c r="E232" s="208" t="s">
        <v>1</v>
      </c>
      <c r="F232" s="209" t="s">
        <v>2131</v>
      </c>
      <c r="G232" s="207"/>
      <c r="H232" s="210">
        <v>1.28</v>
      </c>
      <c r="I232" s="211"/>
      <c r="J232" s="207"/>
      <c r="K232" s="207"/>
      <c r="L232" s="212"/>
      <c r="M232" s="213"/>
      <c r="N232" s="214"/>
      <c r="O232" s="214"/>
      <c r="P232" s="214"/>
      <c r="Q232" s="214"/>
      <c r="R232" s="214"/>
      <c r="S232" s="214"/>
      <c r="T232" s="215"/>
      <c r="AT232" s="216" t="s">
        <v>176</v>
      </c>
      <c r="AU232" s="216" t="s">
        <v>87</v>
      </c>
      <c r="AV232" s="13" t="s">
        <v>87</v>
      </c>
      <c r="AW232" s="13" t="s">
        <v>34</v>
      </c>
      <c r="AX232" s="13" t="s">
        <v>77</v>
      </c>
      <c r="AY232" s="216" t="s">
        <v>146</v>
      </c>
    </row>
    <row r="233" spans="1:65" s="13" customFormat="1">
      <c r="B233" s="206"/>
      <c r="C233" s="207"/>
      <c r="D233" s="199" t="s">
        <v>176</v>
      </c>
      <c r="E233" s="208" t="s">
        <v>1</v>
      </c>
      <c r="F233" s="209" t="s">
        <v>2132</v>
      </c>
      <c r="G233" s="207"/>
      <c r="H233" s="210">
        <v>0.998</v>
      </c>
      <c r="I233" s="211"/>
      <c r="J233" s="207"/>
      <c r="K233" s="207"/>
      <c r="L233" s="212"/>
      <c r="M233" s="213"/>
      <c r="N233" s="214"/>
      <c r="O233" s="214"/>
      <c r="P233" s="214"/>
      <c r="Q233" s="214"/>
      <c r="R233" s="214"/>
      <c r="S233" s="214"/>
      <c r="T233" s="215"/>
      <c r="AT233" s="216" t="s">
        <v>176</v>
      </c>
      <c r="AU233" s="216" t="s">
        <v>87</v>
      </c>
      <c r="AV233" s="13" t="s">
        <v>87</v>
      </c>
      <c r="AW233" s="13" t="s">
        <v>34</v>
      </c>
      <c r="AX233" s="13" t="s">
        <v>77</v>
      </c>
      <c r="AY233" s="216" t="s">
        <v>146</v>
      </c>
    </row>
    <row r="234" spans="1:65" s="13" customFormat="1">
      <c r="B234" s="206"/>
      <c r="C234" s="207"/>
      <c r="D234" s="199" t="s">
        <v>176</v>
      </c>
      <c r="E234" s="208" t="s">
        <v>1</v>
      </c>
      <c r="F234" s="209" t="s">
        <v>2133</v>
      </c>
      <c r="G234" s="207"/>
      <c r="H234" s="210">
        <v>1.82</v>
      </c>
      <c r="I234" s="211"/>
      <c r="J234" s="207"/>
      <c r="K234" s="207"/>
      <c r="L234" s="212"/>
      <c r="M234" s="213"/>
      <c r="N234" s="214"/>
      <c r="O234" s="214"/>
      <c r="P234" s="214"/>
      <c r="Q234" s="214"/>
      <c r="R234" s="214"/>
      <c r="S234" s="214"/>
      <c r="T234" s="215"/>
      <c r="AT234" s="216" t="s">
        <v>176</v>
      </c>
      <c r="AU234" s="216" t="s">
        <v>87</v>
      </c>
      <c r="AV234" s="13" t="s">
        <v>87</v>
      </c>
      <c r="AW234" s="13" t="s">
        <v>34</v>
      </c>
      <c r="AX234" s="13" t="s">
        <v>77</v>
      </c>
      <c r="AY234" s="216" t="s">
        <v>146</v>
      </c>
    </row>
    <row r="235" spans="1:65" s="13" customFormat="1">
      <c r="B235" s="206"/>
      <c r="C235" s="207"/>
      <c r="D235" s="199" t="s">
        <v>176</v>
      </c>
      <c r="E235" s="208" t="s">
        <v>1</v>
      </c>
      <c r="F235" s="209" t="s">
        <v>2134</v>
      </c>
      <c r="G235" s="207"/>
      <c r="H235" s="210">
        <v>1.835</v>
      </c>
      <c r="I235" s="211"/>
      <c r="J235" s="207"/>
      <c r="K235" s="207"/>
      <c r="L235" s="212"/>
      <c r="M235" s="213"/>
      <c r="N235" s="214"/>
      <c r="O235" s="214"/>
      <c r="P235" s="214"/>
      <c r="Q235" s="214"/>
      <c r="R235" s="214"/>
      <c r="S235" s="214"/>
      <c r="T235" s="215"/>
      <c r="AT235" s="216" t="s">
        <v>176</v>
      </c>
      <c r="AU235" s="216" t="s">
        <v>87</v>
      </c>
      <c r="AV235" s="13" t="s">
        <v>87</v>
      </c>
      <c r="AW235" s="13" t="s">
        <v>34</v>
      </c>
      <c r="AX235" s="13" t="s">
        <v>77</v>
      </c>
      <c r="AY235" s="216" t="s">
        <v>146</v>
      </c>
    </row>
    <row r="236" spans="1:65" s="13" customFormat="1">
      <c r="B236" s="206"/>
      <c r="C236" s="207"/>
      <c r="D236" s="199" t="s">
        <v>176</v>
      </c>
      <c r="E236" s="208" t="s">
        <v>1</v>
      </c>
      <c r="F236" s="209" t="s">
        <v>2135</v>
      </c>
      <c r="G236" s="207"/>
      <c r="H236" s="210">
        <v>0.89600000000000002</v>
      </c>
      <c r="I236" s="211"/>
      <c r="J236" s="207"/>
      <c r="K236" s="207"/>
      <c r="L236" s="212"/>
      <c r="M236" s="213"/>
      <c r="N236" s="214"/>
      <c r="O236" s="214"/>
      <c r="P236" s="214"/>
      <c r="Q236" s="214"/>
      <c r="R236" s="214"/>
      <c r="S236" s="214"/>
      <c r="T236" s="215"/>
      <c r="AT236" s="216" t="s">
        <v>176</v>
      </c>
      <c r="AU236" s="216" t="s">
        <v>87</v>
      </c>
      <c r="AV236" s="13" t="s">
        <v>87</v>
      </c>
      <c r="AW236" s="13" t="s">
        <v>34</v>
      </c>
      <c r="AX236" s="13" t="s">
        <v>77</v>
      </c>
      <c r="AY236" s="216" t="s">
        <v>146</v>
      </c>
    </row>
    <row r="237" spans="1:65" s="14" customFormat="1">
      <c r="B237" s="228"/>
      <c r="C237" s="229"/>
      <c r="D237" s="199" t="s">
        <v>176</v>
      </c>
      <c r="E237" s="230" t="s">
        <v>1</v>
      </c>
      <c r="F237" s="231" t="s">
        <v>254</v>
      </c>
      <c r="G237" s="229"/>
      <c r="H237" s="232">
        <v>10.285</v>
      </c>
      <c r="I237" s="233"/>
      <c r="J237" s="229"/>
      <c r="K237" s="229"/>
      <c r="L237" s="234"/>
      <c r="M237" s="235"/>
      <c r="N237" s="236"/>
      <c r="O237" s="236"/>
      <c r="P237" s="236"/>
      <c r="Q237" s="236"/>
      <c r="R237" s="236"/>
      <c r="S237" s="236"/>
      <c r="T237" s="237"/>
      <c r="AT237" s="238" t="s">
        <v>176</v>
      </c>
      <c r="AU237" s="238" t="s">
        <v>87</v>
      </c>
      <c r="AV237" s="14" t="s">
        <v>145</v>
      </c>
      <c r="AW237" s="14" t="s">
        <v>34</v>
      </c>
      <c r="AX237" s="14" t="s">
        <v>85</v>
      </c>
      <c r="AY237" s="238" t="s">
        <v>146</v>
      </c>
    </row>
    <row r="238" spans="1:65" s="2" customFormat="1" ht="21.75" customHeight="1">
      <c r="A238" s="34"/>
      <c r="B238" s="35"/>
      <c r="C238" s="185" t="s">
        <v>267</v>
      </c>
      <c r="D238" s="185" t="s">
        <v>147</v>
      </c>
      <c r="E238" s="186" t="s">
        <v>1673</v>
      </c>
      <c r="F238" s="187" t="s">
        <v>1674</v>
      </c>
      <c r="G238" s="188" t="s">
        <v>169</v>
      </c>
      <c r="H238" s="189">
        <v>15.736000000000001</v>
      </c>
      <c r="I238" s="190"/>
      <c r="J238" s="191">
        <f>ROUND(I238*H238,2)</f>
        <v>0</v>
      </c>
      <c r="K238" s="192"/>
      <c r="L238" s="39"/>
      <c r="M238" s="193" t="s">
        <v>1</v>
      </c>
      <c r="N238" s="194" t="s">
        <v>42</v>
      </c>
      <c r="O238" s="71"/>
      <c r="P238" s="195">
        <f>O238*H238</f>
        <v>0</v>
      </c>
      <c r="Q238" s="195">
        <v>2.45329</v>
      </c>
      <c r="R238" s="195">
        <f>Q238*H238</f>
        <v>38.60497144</v>
      </c>
      <c r="S238" s="195">
        <v>0</v>
      </c>
      <c r="T238" s="196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7" t="s">
        <v>145</v>
      </c>
      <c r="AT238" s="197" t="s">
        <v>147</v>
      </c>
      <c r="AU238" s="197" t="s">
        <v>87</v>
      </c>
      <c r="AY238" s="17" t="s">
        <v>146</v>
      </c>
      <c r="BE238" s="198">
        <f>IF(N238="základní",J238,0)</f>
        <v>0</v>
      </c>
      <c r="BF238" s="198">
        <f>IF(N238="snížená",J238,0)</f>
        <v>0</v>
      </c>
      <c r="BG238" s="198">
        <f>IF(N238="zákl. přenesená",J238,0)</f>
        <v>0</v>
      </c>
      <c r="BH238" s="198">
        <f>IF(N238="sníž. přenesená",J238,0)</f>
        <v>0</v>
      </c>
      <c r="BI238" s="198">
        <f>IF(N238="nulová",J238,0)</f>
        <v>0</v>
      </c>
      <c r="BJ238" s="17" t="s">
        <v>85</v>
      </c>
      <c r="BK238" s="198">
        <f>ROUND(I238*H238,2)</f>
        <v>0</v>
      </c>
      <c r="BL238" s="17" t="s">
        <v>145</v>
      </c>
      <c r="BM238" s="197" t="s">
        <v>2136</v>
      </c>
    </row>
    <row r="239" spans="1:65" s="2" customFormat="1" ht="39">
      <c r="A239" s="34"/>
      <c r="B239" s="35"/>
      <c r="C239" s="36"/>
      <c r="D239" s="199" t="s">
        <v>151</v>
      </c>
      <c r="E239" s="36"/>
      <c r="F239" s="200" t="s">
        <v>2137</v>
      </c>
      <c r="G239" s="36"/>
      <c r="H239" s="36"/>
      <c r="I239" s="201"/>
      <c r="J239" s="36"/>
      <c r="K239" s="36"/>
      <c r="L239" s="39"/>
      <c r="M239" s="202"/>
      <c r="N239" s="203"/>
      <c r="O239" s="71"/>
      <c r="P239" s="71"/>
      <c r="Q239" s="71"/>
      <c r="R239" s="71"/>
      <c r="S239" s="71"/>
      <c r="T239" s="72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151</v>
      </c>
      <c r="AU239" s="17" t="s">
        <v>87</v>
      </c>
    </row>
    <row r="240" spans="1:65" s="13" customFormat="1">
      <c r="B240" s="206"/>
      <c r="C240" s="207"/>
      <c r="D240" s="199" t="s">
        <v>176</v>
      </c>
      <c r="E240" s="208" t="s">
        <v>1</v>
      </c>
      <c r="F240" s="209" t="s">
        <v>2138</v>
      </c>
      <c r="G240" s="207"/>
      <c r="H240" s="210">
        <v>2.88</v>
      </c>
      <c r="I240" s="211"/>
      <c r="J240" s="207"/>
      <c r="K240" s="207"/>
      <c r="L240" s="212"/>
      <c r="M240" s="213"/>
      <c r="N240" s="214"/>
      <c r="O240" s="214"/>
      <c r="P240" s="214"/>
      <c r="Q240" s="214"/>
      <c r="R240" s="214"/>
      <c r="S240" s="214"/>
      <c r="T240" s="215"/>
      <c r="AT240" s="216" t="s">
        <v>176</v>
      </c>
      <c r="AU240" s="216" t="s">
        <v>87</v>
      </c>
      <c r="AV240" s="13" t="s">
        <v>87</v>
      </c>
      <c r="AW240" s="13" t="s">
        <v>34</v>
      </c>
      <c r="AX240" s="13" t="s">
        <v>77</v>
      </c>
      <c r="AY240" s="216" t="s">
        <v>146</v>
      </c>
    </row>
    <row r="241" spans="1:65" s="13" customFormat="1">
      <c r="B241" s="206"/>
      <c r="C241" s="207"/>
      <c r="D241" s="199" t="s">
        <v>176</v>
      </c>
      <c r="E241" s="208" t="s">
        <v>1</v>
      </c>
      <c r="F241" s="209" t="s">
        <v>2139</v>
      </c>
      <c r="G241" s="207"/>
      <c r="H241" s="210">
        <v>4.32</v>
      </c>
      <c r="I241" s="211"/>
      <c r="J241" s="207"/>
      <c r="K241" s="207"/>
      <c r="L241" s="212"/>
      <c r="M241" s="213"/>
      <c r="N241" s="214"/>
      <c r="O241" s="214"/>
      <c r="P241" s="214"/>
      <c r="Q241" s="214"/>
      <c r="R241" s="214"/>
      <c r="S241" s="214"/>
      <c r="T241" s="215"/>
      <c r="AT241" s="216" t="s">
        <v>176</v>
      </c>
      <c r="AU241" s="216" t="s">
        <v>87</v>
      </c>
      <c r="AV241" s="13" t="s">
        <v>87</v>
      </c>
      <c r="AW241" s="13" t="s">
        <v>34</v>
      </c>
      <c r="AX241" s="13" t="s">
        <v>77</v>
      </c>
      <c r="AY241" s="216" t="s">
        <v>146</v>
      </c>
    </row>
    <row r="242" spans="1:65" s="13" customFormat="1">
      <c r="B242" s="206"/>
      <c r="C242" s="207"/>
      <c r="D242" s="199" t="s">
        <v>176</v>
      </c>
      <c r="E242" s="208" t="s">
        <v>1</v>
      </c>
      <c r="F242" s="209" t="s">
        <v>2140</v>
      </c>
      <c r="G242" s="207"/>
      <c r="H242" s="210">
        <v>1.6</v>
      </c>
      <c r="I242" s="211"/>
      <c r="J242" s="207"/>
      <c r="K242" s="207"/>
      <c r="L242" s="212"/>
      <c r="M242" s="213"/>
      <c r="N242" s="214"/>
      <c r="O242" s="214"/>
      <c r="P242" s="214"/>
      <c r="Q242" s="214"/>
      <c r="R242" s="214"/>
      <c r="S242" s="214"/>
      <c r="T242" s="215"/>
      <c r="AT242" s="216" t="s">
        <v>176</v>
      </c>
      <c r="AU242" s="216" t="s">
        <v>87</v>
      </c>
      <c r="AV242" s="13" t="s">
        <v>87</v>
      </c>
      <c r="AW242" s="13" t="s">
        <v>34</v>
      </c>
      <c r="AX242" s="13" t="s">
        <v>77</v>
      </c>
      <c r="AY242" s="216" t="s">
        <v>146</v>
      </c>
    </row>
    <row r="243" spans="1:65" s="13" customFormat="1">
      <c r="B243" s="206"/>
      <c r="C243" s="207"/>
      <c r="D243" s="199" t="s">
        <v>176</v>
      </c>
      <c r="E243" s="208" t="s">
        <v>1</v>
      </c>
      <c r="F243" s="209" t="s">
        <v>2141</v>
      </c>
      <c r="G243" s="207"/>
      <c r="H243" s="210">
        <v>1.2470000000000001</v>
      </c>
      <c r="I243" s="211"/>
      <c r="J243" s="207"/>
      <c r="K243" s="207"/>
      <c r="L243" s="212"/>
      <c r="M243" s="213"/>
      <c r="N243" s="214"/>
      <c r="O243" s="214"/>
      <c r="P243" s="214"/>
      <c r="Q243" s="214"/>
      <c r="R243" s="214"/>
      <c r="S243" s="214"/>
      <c r="T243" s="215"/>
      <c r="AT243" s="216" t="s">
        <v>176</v>
      </c>
      <c r="AU243" s="216" t="s">
        <v>87</v>
      </c>
      <c r="AV243" s="13" t="s">
        <v>87</v>
      </c>
      <c r="AW243" s="13" t="s">
        <v>34</v>
      </c>
      <c r="AX243" s="13" t="s">
        <v>77</v>
      </c>
      <c r="AY243" s="216" t="s">
        <v>146</v>
      </c>
    </row>
    <row r="244" spans="1:65" s="13" customFormat="1">
      <c r="B244" s="206"/>
      <c r="C244" s="207"/>
      <c r="D244" s="199" t="s">
        <v>176</v>
      </c>
      <c r="E244" s="208" t="s">
        <v>1</v>
      </c>
      <c r="F244" s="209" t="s">
        <v>2142</v>
      </c>
      <c r="G244" s="207"/>
      <c r="H244" s="210">
        <v>2.2749999999999999</v>
      </c>
      <c r="I244" s="211"/>
      <c r="J244" s="207"/>
      <c r="K244" s="207"/>
      <c r="L244" s="212"/>
      <c r="M244" s="213"/>
      <c r="N244" s="214"/>
      <c r="O244" s="214"/>
      <c r="P244" s="214"/>
      <c r="Q244" s="214"/>
      <c r="R244" s="214"/>
      <c r="S244" s="214"/>
      <c r="T244" s="215"/>
      <c r="AT244" s="216" t="s">
        <v>176</v>
      </c>
      <c r="AU244" s="216" t="s">
        <v>87</v>
      </c>
      <c r="AV244" s="13" t="s">
        <v>87</v>
      </c>
      <c r="AW244" s="13" t="s">
        <v>34</v>
      </c>
      <c r="AX244" s="13" t="s">
        <v>77</v>
      </c>
      <c r="AY244" s="216" t="s">
        <v>146</v>
      </c>
    </row>
    <row r="245" spans="1:65" s="13" customFormat="1">
      <c r="B245" s="206"/>
      <c r="C245" s="207"/>
      <c r="D245" s="199" t="s">
        <v>176</v>
      </c>
      <c r="E245" s="208" t="s">
        <v>1</v>
      </c>
      <c r="F245" s="209" t="s">
        <v>2143</v>
      </c>
      <c r="G245" s="207"/>
      <c r="H245" s="210">
        <v>2.294</v>
      </c>
      <c r="I245" s="211"/>
      <c r="J245" s="207"/>
      <c r="K245" s="207"/>
      <c r="L245" s="212"/>
      <c r="M245" s="213"/>
      <c r="N245" s="214"/>
      <c r="O245" s="214"/>
      <c r="P245" s="214"/>
      <c r="Q245" s="214"/>
      <c r="R245" s="214"/>
      <c r="S245" s="214"/>
      <c r="T245" s="215"/>
      <c r="AT245" s="216" t="s">
        <v>176</v>
      </c>
      <c r="AU245" s="216" t="s">
        <v>87</v>
      </c>
      <c r="AV245" s="13" t="s">
        <v>87</v>
      </c>
      <c r="AW245" s="13" t="s">
        <v>34</v>
      </c>
      <c r="AX245" s="13" t="s">
        <v>77</v>
      </c>
      <c r="AY245" s="216" t="s">
        <v>146</v>
      </c>
    </row>
    <row r="246" spans="1:65" s="13" customFormat="1">
      <c r="B246" s="206"/>
      <c r="C246" s="207"/>
      <c r="D246" s="199" t="s">
        <v>176</v>
      </c>
      <c r="E246" s="208" t="s">
        <v>1</v>
      </c>
      <c r="F246" s="209" t="s">
        <v>2144</v>
      </c>
      <c r="G246" s="207"/>
      <c r="H246" s="210">
        <v>1.1200000000000001</v>
      </c>
      <c r="I246" s="211"/>
      <c r="J246" s="207"/>
      <c r="K246" s="207"/>
      <c r="L246" s="212"/>
      <c r="M246" s="213"/>
      <c r="N246" s="214"/>
      <c r="O246" s="214"/>
      <c r="P246" s="214"/>
      <c r="Q246" s="214"/>
      <c r="R246" s="214"/>
      <c r="S246" s="214"/>
      <c r="T246" s="215"/>
      <c r="AT246" s="216" t="s">
        <v>176</v>
      </c>
      <c r="AU246" s="216" t="s">
        <v>87</v>
      </c>
      <c r="AV246" s="13" t="s">
        <v>87</v>
      </c>
      <c r="AW246" s="13" t="s">
        <v>34</v>
      </c>
      <c r="AX246" s="13" t="s">
        <v>77</v>
      </c>
      <c r="AY246" s="216" t="s">
        <v>146</v>
      </c>
    </row>
    <row r="247" spans="1:65" s="14" customFormat="1">
      <c r="B247" s="228"/>
      <c r="C247" s="229"/>
      <c r="D247" s="199" t="s">
        <v>176</v>
      </c>
      <c r="E247" s="230" t="s">
        <v>1</v>
      </c>
      <c r="F247" s="231" t="s">
        <v>254</v>
      </c>
      <c r="G247" s="229"/>
      <c r="H247" s="232">
        <v>15.736000000000001</v>
      </c>
      <c r="I247" s="233"/>
      <c r="J247" s="229"/>
      <c r="K247" s="229"/>
      <c r="L247" s="234"/>
      <c r="M247" s="235"/>
      <c r="N247" s="236"/>
      <c r="O247" s="236"/>
      <c r="P247" s="236"/>
      <c r="Q247" s="236"/>
      <c r="R247" s="236"/>
      <c r="S247" s="236"/>
      <c r="T247" s="237"/>
      <c r="AT247" s="238" t="s">
        <v>176</v>
      </c>
      <c r="AU247" s="238" t="s">
        <v>87</v>
      </c>
      <c r="AV247" s="14" t="s">
        <v>145</v>
      </c>
      <c r="AW247" s="14" t="s">
        <v>34</v>
      </c>
      <c r="AX247" s="14" t="s">
        <v>85</v>
      </c>
      <c r="AY247" s="238" t="s">
        <v>146</v>
      </c>
    </row>
    <row r="248" spans="1:65" s="2" customFormat="1" ht="21.75" customHeight="1">
      <c r="A248" s="34"/>
      <c r="B248" s="35"/>
      <c r="C248" s="185" t="s">
        <v>271</v>
      </c>
      <c r="D248" s="185" t="s">
        <v>147</v>
      </c>
      <c r="E248" s="186" t="s">
        <v>1677</v>
      </c>
      <c r="F248" s="187" t="s">
        <v>1678</v>
      </c>
      <c r="G248" s="188" t="s">
        <v>169</v>
      </c>
      <c r="H248" s="189">
        <v>15.736000000000001</v>
      </c>
      <c r="I248" s="190"/>
      <c r="J248" s="191">
        <f>ROUND(I248*H248,2)</f>
        <v>0</v>
      </c>
      <c r="K248" s="192"/>
      <c r="L248" s="39"/>
      <c r="M248" s="193" t="s">
        <v>1</v>
      </c>
      <c r="N248" s="194" t="s">
        <v>42</v>
      </c>
      <c r="O248" s="71"/>
      <c r="P248" s="195">
        <f>O248*H248</f>
        <v>0</v>
      </c>
      <c r="Q248" s="195">
        <v>0</v>
      </c>
      <c r="R248" s="195">
        <f>Q248*H248</f>
        <v>0</v>
      </c>
      <c r="S248" s="195">
        <v>0</v>
      </c>
      <c r="T248" s="196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7" t="s">
        <v>145</v>
      </c>
      <c r="AT248" s="197" t="s">
        <v>147</v>
      </c>
      <c r="AU248" s="197" t="s">
        <v>87</v>
      </c>
      <c r="AY248" s="17" t="s">
        <v>146</v>
      </c>
      <c r="BE248" s="198">
        <f>IF(N248="základní",J248,0)</f>
        <v>0</v>
      </c>
      <c r="BF248" s="198">
        <f>IF(N248="snížená",J248,0)</f>
        <v>0</v>
      </c>
      <c r="BG248" s="198">
        <f>IF(N248="zákl. přenesená",J248,0)</f>
        <v>0</v>
      </c>
      <c r="BH248" s="198">
        <f>IF(N248="sníž. přenesená",J248,0)</f>
        <v>0</v>
      </c>
      <c r="BI248" s="198">
        <f>IF(N248="nulová",J248,0)</f>
        <v>0</v>
      </c>
      <c r="BJ248" s="17" t="s">
        <v>85</v>
      </c>
      <c r="BK248" s="198">
        <f>ROUND(I248*H248,2)</f>
        <v>0</v>
      </c>
      <c r="BL248" s="17" t="s">
        <v>145</v>
      </c>
      <c r="BM248" s="197" t="s">
        <v>2145</v>
      </c>
    </row>
    <row r="249" spans="1:65" s="2" customFormat="1" ht="16.5" customHeight="1">
      <c r="A249" s="34"/>
      <c r="B249" s="35"/>
      <c r="C249" s="185" t="s">
        <v>277</v>
      </c>
      <c r="D249" s="185" t="s">
        <v>147</v>
      </c>
      <c r="E249" s="186" t="s">
        <v>1680</v>
      </c>
      <c r="F249" s="187" t="s">
        <v>1681</v>
      </c>
      <c r="G249" s="188" t="s">
        <v>195</v>
      </c>
      <c r="H249" s="189">
        <v>0.45</v>
      </c>
      <c r="I249" s="190"/>
      <c r="J249" s="191">
        <f>ROUND(I249*H249,2)</f>
        <v>0</v>
      </c>
      <c r="K249" s="192"/>
      <c r="L249" s="39"/>
      <c r="M249" s="193" t="s">
        <v>1</v>
      </c>
      <c r="N249" s="194" t="s">
        <v>42</v>
      </c>
      <c r="O249" s="71"/>
      <c r="P249" s="195">
        <f>O249*H249</f>
        <v>0</v>
      </c>
      <c r="Q249" s="195">
        <v>1.06277</v>
      </c>
      <c r="R249" s="195">
        <f>Q249*H249</f>
        <v>0.47824650000000002</v>
      </c>
      <c r="S249" s="195">
        <v>0</v>
      </c>
      <c r="T249" s="196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7" t="s">
        <v>145</v>
      </c>
      <c r="AT249" s="197" t="s">
        <v>147</v>
      </c>
      <c r="AU249" s="197" t="s">
        <v>87</v>
      </c>
      <c r="AY249" s="17" t="s">
        <v>146</v>
      </c>
      <c r="BE249" s="198">
        <f>IF(N249="základní",J249,0)</f>
        <v>0</v>
      </c>
      <c r="BF249" s="198">
        <f>IF(N249="snížená",J249,0)</f>
        <v>0</v>
      </c>
      <c r="BG249" s="198">
        <f>IF(N249="zákl. přenesená",J249,0)</f>
        <v>0</v>
      </c>
      <c r="BH249" s="198">
        <f>IF(N249="sníž. přenesená",J249,0)</f>
        <v>0</v>
      </c>
      <c r="BI249" s="198">
        <f>IF(N249="nulová",J249,0)</f>
        <v>0</v>
      </c>
      <c r="BJ249" s="17" t="s">
        <v>85</v>
      </c>
      <c r="BK249" s="198">
        <f>ROUND(I249*H249,2)</f>
        <v>0</v>
      </c>
      <c r="BL249" s="17" t="s">
        <v>145</v>
      </c>
      <c r="BM249" s="197" t="s">
        <v>2146</v>
      </c>
    </row>
    <row r="250" spans="1:65" s="2" customFormat="1" ht="19.5">
      <c r="A250" s="34"/>
      <c r="B250" s="35"/>
      <c r="C250" s="36"/>
      <c r="D250" s="199" t="s">
        <v>151</v>
      </c>
      <c r="E250" s="36"/>
      <c r="F250" s="200" t="s">
        <v>1683</v>
      </c>
      <c r="G250" s="36"/>
      <c r="H250" s="36"/>
      <c r="I250" s="201"/>
      <c r="J250" s="36"/>
      <c r="K250" s="36"/>
      <c r="L250" s="39"/>
      <c r="M250" s="202"/>
      <c r="N250" s="203"/>
      <c r="O250" s="71"/>
      <c r="P250" s="71"/>
      <c r="Q250" s="71"/>
      <c r="R250" s="71"/>
      <c r="S250" s="71"/>
      <c r="T250" s="72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7" t="s">
        <v>151</v>
      </c>
      <c r="AU250" s="17" t="s">
        <v>87</v>
      </c>
    </row>
    <row r="251" spans="1:65" s="13" customFormat="1">
      <c r="B251" s="206"/>
      <c r="C251" s="207"/>
      <c r="D251" s="199" t="s">
        <v>176</v>
      </c>
      <c r="E251" s="208" t="s">
        <v>1</v>
      </c>
      <c r="F251" s="209" t="s">
        <v>2147</v>
      </c>
      <c r="G251" s="207"/>
      <c r="H251" s="210">
        <v>0.10100000000000001</v>
      </c>
      <c r="I251" s="211"/>
      <c r="J251" s="207"/>
      <c r="K251" s="207"/>
      <c r="L251" s="212"/>
      <c r="M251" s="213"/>
      <c r="N251" s="214"/>
      <c r="O251" s="214"/>
      <c r="P251" s="214"/>
      <c r="Q251" s="214"/>
      <c r="R251" s="214"/>
      <c r="S251" s="214"/>
      <c r="T251" s="215"/>
      <c r="AT251" s="216" t="s">
        <v>176</v>
      </c>
      <c r="AU251" s="216" t="s">
        <v>87</v>
      </c>
      <c r="AV251" s="13" t="s">
        <v>87</v>
      </c>
      <c r="AW251" s="13" t="s">
        <v>34</v>
      </c>
      <c r="AX251" s="13" t="s">
        <v>77</v>
      </c>
      <c r="AY251" s="216" t="s">
        <v>146</v>
      </c>
    </row>
    <row r="252" spans="1:65" s="13" customFormat="1">
      <c r="B252" s="206"/>
      <c r="C252" s="207"/>
      <c r="D252" s="199" t="s">
        <v>176</v>
      </c>
      <c r="E252" s="208" t="s">
        <v>1</v>
      </c>
      <c r="F252" s="209" t="s">
        <v>2148</v>
      </c>
      <c r="G252" s="207"/>
      <c r="H252" s="210">
        <v>0.05</v>
      </c>
      <c r="I252" s="211"/>
      <c r="J252" s="207"/>
      <c r="K252" s="207"/>
      <c r="L252" s="212"/>
      <c r="M252" s="213"/>
      <c r="N252" s="214"/>
      <c r="O252" s="214"/>
      <c r="P252" s="214"/>
      <c r="Q252" s="214"/>
      <c r="R252" s="214"/>
      <c r="S252" s="214"/>
      <c r="T252" s="215"/>
      <c r="AT252" s="216" t="s">
        <v>176</v>
      </c>
      <c r="AU252" s="216" t="s">
        <v>87</v>
      </c>
      <c r="AV252" s="13" t="s">
        <v>87</v>
      </c>
      <c r="AW252" s="13" t="s">
        <v>34</v>
      </c>
      <c r="AX252" s="13" t="s">
        <v>77</v>
      </c>
      <c r="AY252" s="216" t="s">
        <v>146</v>
      </c>
    </row>
    <row r="253" spans="1:65" s="13" customFormat="1">
      <c r="B253" s="206"/>
      <c r="C253" s="207"/>
      <c r="D253" s="199" t="s">
        <v>176</v>
      </c>
      <c r="E253" s="208" t="s">
        <v>1</v>
      </c>
      <c r="F253" s="209" t="s">
        <v>2149</v>
      </c>
      <c r="G253" s="207"/>
      <c r="H253" s="210">
        <v>5.6000000000000001E-2</v>
      </c>
      <c r="I253" s="211"/>
      <c r="J253" s="207"/>
      <c r="K253" s="207"/>
      <c r="L253" s="212"/>
      <c r="M253" s="213"/>
      <c r="N253" s="214"/>
      <c r="O253" s="214"/>
      <c r="P253" s="214"/>
      <c r="Q253" s="214"/>
      <c r="R253" s="214"/>
      <c r="S253" s="214"/>
      <c r="T253" s="215"/>
      <c r="AT253" s="216" t="s">
        <v>176</v>
      </c>
      <c r="AU253" s="216" t="s">
        <v>87</v>
      </c>
      <c r="AV253" s="13" t="s">
        <v>87</v>
      </c>
      <c r="AW253" s="13" t="s">
        <v>34</v>
      </c>
      <c r="AX253" s="13" t="s">
        <v>77</v>
      </c>
      <c r="AY253" s="216" t="s">
        <v>146</v>
      </c>
    </row>
    <row r="254" spans="1:65" s="13" customFormat="1">
      <c r="B254" s="206"/>
      <c r="C254" s="207"/>
      <c r="D254" s="199" t="s">
        <v>176</v>
      </c>
      <c r="E254" s="208" t="s">
        <v>1</v>
      </c>
      <c r="F254" s="209" t="s">
        <v>2150</v>
      </c>
      <c r="G254" s="207"/>
      <c r="H254" s="210">
        <v>4.3999999999999997E-2</v>
      </c>
      <c r="I254" s="211"/>
      <c r="J254" s="207"/>
      <c r="K254" s="207"/>
      <c r="L254" s="212"/>
      <c r="M254" s="213"/>
      <c r="N254" s="214"/>
      <c r="O254" s="214"/>
      <c r="P254" s="214"/>
      <c r="Q254" s="214"/>
      <c r="R254" s="214"/>
      <c r="S254" s="214"/>
      <c r="T254" s="215"/>
      <c r="AT254" s="216" t="s">
        <v>176</v>
      </c>
      <c r="AU254" s="216" t="s">
        <v>87</v>
      </c>
      <c r="AV254" s="13" t="s">
        <v>87</v>
      </c>
      <c r="AW254" s="13" t="s">
        <v>34</v>
      </c>
      <c r="AX254" s="13" t="s">
        <v>77</v>
      </c>
      <c r="AY254" s="216" t="s">
        <v>146</v>
      </c>
    </row>
    <row r="255" spans="1:65" s="13" customFormat="1">
      <c r="B255" s="206"/>
      <c r="C255" s="207"/>
      <c r="D255" s="199" t="s">
        <v>176</v>
      </c>
      <c r="E255" s="208" t="s">
        <v>1</v>
      </c>
      <c r="F255" s="209" t="s">
        <v>2151</v>
      </c>
      <c r="G255" s="207"/>
      <c r="H255" s="210">
        <v>0.08</v>
      </c>
      <c r="I255" s="211"/>
      <c r="J255" s="207"/>
      <c r="K255" s="207"/>
      <c r="L255" s="212"/>
      <c r="M255" s="213"/>
      <c r="N255" s="214"/>
      <c r="O255" s="214"/>
      <c r="P255" s="214"/>
      <c r="Q255" s="214"/>
      <c r="R255" s="214"/>
      <c r="S255" s="214"/>
      <c r="T255" s="215"/>
      <c r="AT255" s="216" t="s">
        <v>176</v>
      </c>
      <c r="AU255" s="216" t="s">
        <v>87</v>
      </c>
      <c r="AV255" s="13" t="s">
        <v>87</v>
      </c>
      <c r="AW255" s="13" t="s">
        <v>34</v>
      </c>
      <c r="AX255" s="13" t="s">
        <v>77</v>
      </c>
      <c r="AY255" s="216" t="s">
        <v>146</v>
      </c>
    </row>
    <row r="256" spans="1:65" s="13" customFormat="1">
      <c r="B256" s="206"/>
      <c r="C256" s="207"/>
      <c r="D256" s="199" t="s">
        <v>176</v>
      </c>
      <c r="E256" s="208" t="s">
        <v>1</v>
      </c>
      <c r="F256" s="209" t="s">
        <v>2152</v>
      </c>
      <c r="G256" s="207"/>
      <c r="H256" s="210">
        <v>0.08</v>
      </c>
      <c r="I256" s="211"/>
      <c r="J256" s="207"/>
      <c r="K256" s="207"/>
      <c r="L256" s="212"/>
      <c r="M256" s="213"/>
      <c r="N256" s="214"/>
      <c r="O256" s="214"/>
      <c r="P256" s="214"/>
      <c r="Q256" s="214"/>
      <c r="R256" s="214"/>
      <c r="S256" s="214"/>
      <c r="T256" s="215"/>
      <c r="AT256" s="216" t="s">
        <v>176</v>
      </c>
      <c r="AU256" s="216" t="s">
        <v>87</v>
      </c>
      <c r="AV256" s="13" t="s">
        <v>87</v>
      </c>
      <c r="AW256" s="13" t="s">
        <v>34</v>
      </c>
      <c r="AX256" s="13" t="s">
        <v>77</v>
      </c>
      <c r="AY256" s="216" t="s">
        <v>146</v>
      </c>
    </row>
    <row r="257" spans="1:65" s="13" customFormat="1">
      <c r="B257" s="206"/>
      <c r="C257" s="207"/>
      <c r="D257" s="199" t="s">
        <v>176</v>
      </c>
      <c r="E257" s="208" t="s">
        <v>1</v>
      </c>
      <c r="F257" s="209" t="s">
        <v>2153</v>
      </c>
      <c r="G257" s="207"/>
      <c r="H257" s="210">
        <v>3.9E-2</v>
      </c>
      <c r="I257" s="211"/>
      <c r="J257" s="207"/>
      <c r="K257" s="207"/>
      <c r="L257" s="212"/>
      <c r="M257" s="213"/>
      <c r="N257" s="214"/>
      <c r="O257" s="214"/>
      <c r="P257" s="214"/>
      <c r="Q257" s="214"/>
      <c r="R257" s="214"/>
      <c r="S257" s="214"/>
      <c r="T257" s="215"/>
      <c r="AT257" s="216" t="s">
        <v>176</v>
      </c>
      <c r="AU257" s="216" t="s">
        <v>87</v>
      </c>
      <c r="AV257" s="13" t="s">
        <v>87</v>
      </c>
      <c r="AW257" s="13" t="s">
        <v>34</v>
      </c>
      <c r="AX257" s="13" t="s">
        <v>77</v>
      </c>
      <c r="AY257" s="216" t="s">
        <v>146</v>
      </c>
    </row>
    <row r="258" spans="1:65" s="14" customFormat="1">
      <c r="B258" s="228"/>
      <c r="C258" s="229"/>
      <c r="D258" s="199" t="s">
        <v>176</v>
      </c>
      <c r="E258" s="230" t="s">
        <v>1</v>
      </c>
      <c r="F258" s="231" t="s">
        <v>254</v>
      </c>
      <c r="G258" s="229"/>
      <c r="H258" s="232">
        <v>0.45</v>
      </c>
      <c r="I258" s="233"/>
      <c r="J258" s="229"/>
      <c r="K258" s="229"/>
      <c r="L258" s="234"/>
      <c r="M258" s="235"/>
      <c r="N258" s="236"/>
      <c r="O258" s="236"/>
      <c r="P258" s="236"/>
      <c r="Q258" s="236"/>
      <c r="R258" s="236"/>
      <c r="S258" s="236"/>
      <c r="T258" s="237"/>
      <c r="AT258" s="238" t="s">
        <v>176</v>
      </c>
      <c r="AU258" s="238" t="s">
        <v>87</v>
      </c>
      <c r="AV258" s="14" t="s">
        <v>145</v>
      </c>
      <c r="AW258" s="14" t="s">
        <v>34</v>
      </c>
      <c r="AX258" s="14" t="s">
        <v>85</v>
      </c>
      <c r="AY258" s="238" t="s">
        <v>146</v>
      </c>
    </row>
    <row r="259" spans="1:65" s="2" customFormat="1" ht="21.75" customHeight="1">
      <c r="A259" s="34"/>
      <c r="B259" s="35"/>
      <c r="C259" s="185" t="s">
        <v>285</v>
      </c>
      <c r="D259" s="185" t="s">
        <v>147</v>
      </c>
      <c r="E259" s="186" t="s">
        <v>1684</v>
      </c>
      <c r="F259" s="187" t="s">
        <v>1685</v>
      </c>
      <c r="G259" s="188" t="s">
        <v>249</v>
      </c>
      <c r="H259" s="189">
        <v>120.8</v>
      </c>
      <c r="I259" s="190"/>
      <c r="J259" s="191">
        <f>ROUND(I259*H259,2)</f>
        <v>0</v>
      </c>
      <c r="K259" s="192"/>
      <c r="L259" s="39"/>
      <c r="M259" s="193" t="s">
        <v>1</v>
      </c>
      <c r="N259" s="194" t="s">
        <v>42</v>
      </c>
      <c r="O259" s="71"/>
      <c r="P259" s="195">
        <f>O259*H259</f>
        <v>0</v>
      </c>
      <c r="Q259" s="195">
        <v>6.0000000000000002E-5</v>
      </c>
      <c r="R259" s="195">
        <f>Q259*H259</f>
        <v>7.2480000000000001E-3</v>
      </c>
      <c r="S259" s="195">
        <v>0</v>
      </c>
      <c r="T259" s="196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97" t="s">
        <v>145</v>
      </c>
      <c r="AT259" s="197" t="s">
        <v>147</v>
      </c>
      <c r="AU259" s="197" t="s">
        <v>87</v>
      </c>
      <c r="AY259" s="17" t="s">
        <v>146</v>
      </c>
      <c r="BE259" s="198">
        <f>IF(N259="základní",J259,0)</f>
        <v>0</v>
      </c>
      <c r="BF259" s="198">
        <f>IF(N259="snížená",J259,0)</f>
        <v>0</v>
      </c>
      <c r="BG259" s="198">
        <f>IF(N259="zákl. přenesená",J259,0)</f>
        <v>0</v>
      </c>
      <c r="BH259" s="198">
        <f>IF(N259="sníž. přenesená",J259,0)</f>
        <v>0</v>
      </c>
      <c r="BI259" s="198">
        <f>IF(N259="nulová",J259,0)</f>
        <v>0</v>
      </c>
      <c r="BJ259" s="17" t="s">
        <v>85</v>
      </c>
      <c r="BK259" s="198">
        <f>ROUND(I259*H259,2)</f>
        <v>0</v>
      </c>
      <c r="BL259" s="17" t="s">
        <v>145</v>
      </c>
      <c r="BM259" s="197" t="s">
        <v>2154</v>
      </c>
    </row>
    <row r="260" spans="1:65" s="13" customFormat="1">
      <c r="B260" s="206"/>
      <c r="C260" s="207"/>
      <c r="D260" s="199" t="s">
        <v>176</v>
      </c>
      <c r="E260" s="208" t="s">
        <v>1</v>
      </c>
      <c r="F260" s="209" t="s">
        <v>2091</v>
      </c>
      <c r="G260" s="207"/>
      <c r="H260" s="210">
        <v>14.4</v>
      </c>
      <c r="I260" s="211"/>
      <c r="J260" s="207"/>
      <c r="K260" s="207"/>
      <c r="L260" s="212"/>
      <c r="M260" s="213"/>
      <c r="N260" s="214"/>
      <c r="O260" s="214"/>
      <c r="P260" s="214"/>
      <c r="Q260" s="214"/>
      <c r="R260" s="214"/>
      <c r="S260" s="214"/>
      <c r="T260" s="215"/>
      <c r="AT260" s="216" t="s">
        <v>176</v>
      </c>
      <c r="AU260" s="216" t="s">
        <v>87</v>
      </c>
      <c r="AV260" s="13" t="s">
        <v>87</v>
      </c>
      <c r="AW260" s="13" t="s">
        <v>34</v>
      </c>
      <c r="AX260" s="13" t="s">
        <v>77</v>
      </c>
      <c r="AY260" s="216" t="s">
        <v>146</v>
      </c>
    </row>
    <row r="261" spans="1:65" s="13" customFormat="1">
      <c r="B261" s="206"/>
      <c r="C261" s="207"/>
      <c r="D261" s="199" t="s">
        <v>176</v>
      </c>
      <c r="E261" s="208" t="s">
        <v>1</v>
      </c>
      <c r="F261" s="209" t="s">
        <v>2092</v>
      </c>
      <c r="G261" s="207"/>
      <c r="H261" s="210">
        <v>21.6</v>
      </c>
      <c r="I261" s="211"/>
      <c r="J261" s="207"/>
      <c r="K261" s="207"/>
      <c r="L261" s="212"/>
      <c r="M261" s="213"/>
      <c r="N261" s="214"/>
      <c r="O261" s="214"/>
      <c r="P261" s="214"/>
      <c r="Q261" s="214"/>
      <c r="R261" s="214"/>
      <c r="S261" s="214"/>
      <c r="T261" s="215"/>
      <c r="AT261" s="216" t="s">
        <v>176</v>
      </c>
      <c r="AU261" s="216" t="s">
        <v>87</v>
      </c>
      <c r="AV261" s="13" t="s">
        <v>87</v>
      </c>
      <c r="AW261" s="13" t="s">
        <v>34</v>
      </c>
      <c r="AX261" s="13" t="s">
        <v>77</v>
      </c>
      <c r="AY261" s="216" t="s">
        <v>146</v>
      </c>
    </row>
    <row r="262" spans="1:65" s="13" customFormat="1">
      <c r="B262" s="206"/>
      <c r="C262" s="207"/>
      <c r="D262" s="199" t="s">
        <v>176</v>
      </c>
      <c r="E262" s="208" t="s">
        <v>1</v>
      </c>
      <c r="F262" s="209" t="s">
        <v>2093</v>
      </c>
      <c r="G262" s="207"/>
      <c r="H262" s="210">
        <v>19.8</v>
      </c>
      <c r="I262" s="211"/>
      <c r="J262" s="207"/>
      <c r="K262" s="207"/>
      <c r="L262" s="212"/>
      <c r="M262" s="213"/>
      <c r="N262" s="214"/>
      <c r="O262" s="214"/>
      <c r="P262" s="214"/>
      <c r="Q262" s="214"/>
      <c r="R262" s="214"/>
      <c r="S262" s="214"/>
      <c r="T262" s="215"/>
      <c r="AT262" s="216" t="s">
        <v>176</v>
      </c>
      <c r="AU262" s="216" t="s">
        <v>87</v>
      </c>
      <c r="AV262" s="13" t="s">
        <v>87</v>
      </c>
      <c r="AW262" s="13" t="s">
        <v>34</v>
      </c>
      <c r="AX262" s="13" t="s">
        <v>77</v>
      </c>
      <c r="AY262" s="216" t="s">
        <v>146</v>
      </c>
    </row>
    <row r="263" spans="1:65" s="13" customFormat="1">
      <c r="B263" s="206"/>
      <c r="C263" s="207"/>
      <c r="D263" s="199" t="s">
        <v>176</v>
      </c>
      <c r="E263" s="208" t="s">
        <v>1</v>
      </c>
      <c r="F263" s="209" t="s">
        <v>2094</v>
      </c>
      <c r="G263" s="207"/>
      <c r="H263" s="210">
        <v>13.4</v>
      </c>
      <c r="I263" s="211"/>
      <c r="J263" s="207"/>
      <c r="K263" s="207"/>
      <c r="L263" s="212"/>
      <c r="M263" s="213"/>
      <c r="N263" s="214"/>
      <c r="O263" s="214"/>
      <c r="P263" s="214"/>
      <c r="Q263" s="214"/>
      <c r="R263" s="214"/>
      <c r="S263" s="214"/>
      <c r="T263" s="215"/>
      <c r="AT263" s="216" t="s">
        <v>176</v>
      </c>
      <c r="AU263" s="216" t="s">
        <v>87</v>
      </c>
      <c r="AV263" s="13" t="s">
        <v>87</v>
      </c>
      <c r="AW263" s="13" t="s">
        <v>34</v>
      </c>
      <c r="AX263" s="13" t="s">
        <v>77</v>
      </c>
      <c r="AY263" s="216" t="s">
        <v>146</v>
      </c>
    </row>
    <row r="264" spans="1:65" s="13" customFormat="1">
      <c r="B264" s="206"/>
      <c r="C264" s="207"/>
      <c r="D264" s="199" t="s">
        <v>176</v>
      </c>
      <c r="E264" s="208" t="s">
        <v>1</v>
      </c>
      <c r="F264" s="209" t="s">
        <v>2155</v>
      </c>
      <c r="G264" s="207"/>
      <c r="H264" s="210">
        <v>20</v>
      </c>
      <c r="I264" s="211"/>
      <c r="J264" s="207"/>
      <c r="K264" s="207"/>
      <c r="L264" s="212"/>
      <c r="M264" s="213"/>
      <c r="N264" s="214"/>
      <c r="O264" s="214"/>
      <c r="P264" s="214"/>
      <c r="Q264" s="214"/>
      <c r="R264" s="214"/>
      <c r="S264" s="214"/>
      <c r="T264" s="215"/>
      <c r="AT264" s="216" t="s">
        <v>176</v>
      </c>
      <c r="AU264" s="216" t="s">
        <v>87</v>
      </c>
      <c r="AV264" s="13" t="s">
        <v>87</v>
      </c>
      <c r="AW264" s="13" t="s">
        <v>34</v>
      </c>
      <c r="AX264" s="13" t="s">
        <v>77</v>
      </c>
      <c r="AY264" s="216" t="s">
        <v>146</v>
      </c>
    </row>
    <row r="265" spans="1:65" s="13" customFormat="1">
      <c r="B265" s="206"/>
      <c r="C265" s="207"/>
      <c r="D265" s="199" t="s">
        <v>176</v>
      </c>
      <c r="E265" s="208" t="s">
        <v>1</v>
      </c>
      <c r="F265" s="209" t="s">
        <v>2156</v>
      </c>
      <c r="G265" s="207"/>
      <c r="H265" s="210">
        <v>15.6</v>
      </c>
      <c r="I265" s="211"/>
      <c r="J265" s="207"/>
      <c r="K265" s="207"/>
      <c r="L265" s="212"/>
      <c r="M265" s="213"/>
      <c r="N265" s="214"/>
      <c r="O265" s="214"/>
      <c r="P265" s="214"/>
      <c r="Q265" s="214"/>
      <c r="R265" s="214"/>
      <c r="S265" s="214"/>
      <c r="T265" s="215"/>
      <c r="AT265" s="216" t="s">
        <v>176</v>
      </c>
      <c r="AU265" s="216" t="s">
        <v>87</v>
      </c>
      <c r="AV265" s="13" t="s">
        <v>87</v>
      </c>
      <c r="AW265" s="13" t="s">
        <v>34</v>
      </c>
      <c r="AX265" s="13" t="s">
        <v>77</v>
      </c>
      <c r="AY265" s="216" t="s">
        <v>146</v>
      </c>
    </row>
    <row r="266" spans="1:65" s="13" customFormat="1">
      <c r="B266" s="206"/>
      <c r="C266" s="207"/>
      <c r="D266" s="199" t="s">
        <v>176</v>
      </c>
      <c r="E266" s="208" t="s">
        <v>1</v>
      </c>
      <c r="F266" s="209" t="s">
        <v>2157</v>
      </c>
      <c r="G266" s="207"/>
      <c r="H266" s="210">
        <v>16</v>
      </c>
      <c r="I266" s="211"/>
      <c r="J266" s="207"/>
      <c r="K266" s="207"/>
      <c r="L266" s="212"/>
      <c r="M266" s="213"/>
      <c r="N266" s="214"/>
      <c r="O266" s="214"/>
      <c r="P266" s="214"/>
      <c r="Q266" s="214"/>
      <c r="R266" s="214"/>
      <c r="S266" s="214"/>
      <c r="T266" s="215"/>
      <c r="AT266" s="216" t="s">
        <v>176</v>
      </c>
      <c r="AU266" s="216" t="s">
        <v>87</v>
      </c>
      <c r="AV266" s="13" t="s">
        <v>87</v>
      </c>
      <c r="AW266" s="13" t="s">
        <v>34</v>
      </c>
      <c r="AX266" s="13" t="s">
        <v>77</v>
      </c>
      <c r="AY266" s="216" t="s">
        <v>146</v>
      </c>
    </row>
    <row r="267" spans="1:65" s="14" customFormat="1">
      <c r="B267" s="228"/>
      <c r="C267" s="229"/>
      <c r="D267" s="199" t="s">
        <v>176</v>
      </c>
      <c r="E267" s="230" t="s">
        <v>1</v>
      </c>
      <c r="F267" s="231" t="s">
        <v>254</v>
      </c>
      <c r="G267" s="229"/>
      <c r="H267" s="232">
        <v>120.8</v>
      </c>
      <c r="I267" s="233"/>
      <c r="J267" s="229"/>
      <c r="K267" s="229"/>
      <c r="L267" s="234"/>
      <c r="M267" s="235"/>
      <c r="N267" s="236"/>
      <c r="O267" s="236"/>
      <c r="P267" s="236"/>
      <c r="Q267" s="236"/>
      <c r="R267" s="236"/>
      <c r="S267" s="236"/>
      <c r="T267" s="237"/>
      <c r="AT267" s="238" t="s">
        <v>176</v>
      </c>
      <c r="AU267" s="238" t="s">
        <v>87</v>
      </c>
      <c r="AV267" s="14" t="s">
        <v>145</v>
      </c>
      <c r="AW267" s="14" t="s">
        <v>34</v>
      </c>
      <c r="AX267" s="14" t="s">
        <v>85</v>
      </c>
      <c r="AY267" s="238" t="s">
        <v>146</v>
      </c>
    </row>
    <row r="268" spans="1:65" s="2" customFormat="1" ht="21.75" customHeight="1">
      <c r="A268" s="34"/>
      <c r="B268" s="35"/>
      <c r="C268" s="185" t="s">
        <v>290</v>
      </c>
      <c r="D268" s="185" t="s">
        <v>147</v>
      </c>
      <c r="E268" s="186" t="s">
        <v>1688</v>
      </c>
      <c r="F268" s="187" t="s">
        <v>1689</v>
      </c>
      <c r="G268" s="188" t="s">
        <v>249</v>
      </c>
      <c r="H268" s="189">
        <v>120.8</v>
      </c>
      <c r="I268" s="190"/>
      <c r="J268" s="191">
        <f>ROUND(I268*H268,2)</f>
        <v>0</v>
      </c>
      <c r="K268" s="192"/>
      <c r="L268" s="39"/>
      <c r="M268" s="193" t="s">
        <v>1</v>
      </c>
      <c r="N268" s="194" t="s">
        <v>42</v>
      </c>
      <c r="O268" s="71"/>
      <c r="P268" s="195">
        <f>O268*H268</f>
        <v>0</v>
      </c>
      <c r="Q268" s="195">
        <v>8.0000000000000007E-5</v>
      </c>
      <c r="R268" s="195">
        <f>Q268*H268</f>
        <v>9.6640000000000007E-3</v>
      </c>
      <c r="S268" s="195">
        <v>0</v>
      </c>
      <c r="T268" s="196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97" t="s">
        <v>145</v>
      </c>
      <c r="AT268" s="197" t="s">
        <v>147</v>
      </c>
      <c r="AU268" s="197" t="s">
        <v>87</v>
      </c>
      <c r="AY268" s="17" t="s">
        <v>146</v>
      </c>
      <c r="BE268" s="198">
        <f>IF(N268="základní",J268,0)</f>
        <v>0</v>
      </c>
      <c r="BF268" s="198">
        <f>IF(N268="snížená",J268,0)</f>
        <v>0</v>
      </c>
      <c r="BG268" s="198">
        <f>IF(N268="zákl. přenesená",J268,0)</f>
        <v>0</v>
      </c>
      <c r="BH268" s="198">
        <f>IF(N268="sníž. přenesená",J268,0)</f>
        <v>0</v>
      </c>
      <c r="BI268" s="198">
        <f>IF(N268="nulová",J268,0)</f>
        <v>0</v>
      </c>
      <c r="BJ268" s="17" t="s">
        <v>85</v>
      </c>
      <c r="BK268" s="198">
        <f>ROUND(I268*H268,2)</f>
        <v>0</v>
      </c>
      <c r="BL268" s="17" t="s">
        <v>145</v>
      </c>
      <c r="BM268" s="197" t="s">
        <v>2158</v>
      </c>
    </row>
    <row r="269" spans="1:65" s="2" customFormat="1" ht="21.75" customHeight="1">
      <c r="A269" s="34"/>
      <c r="B269" s="35"/>
      <c r="C269" s="185" t="s">
        <v>297</v>
      </c>
      <c r="D269" s="185" t="s">
        <v>147</v>
      </c>
      <c r="E269" s="186" t="s">
        <v>1691</v>
      </c>
      <c r="F269" s="187" t="s">
        <v>1692</v>
      </c>
      <c r="G269" s="188" t="s">
        <v>169</v>
      </c>
      <c r="H269" s="189">
        <v>38.567999999999998</v>
      </c>
      <c r="I269" s="190"/>
      <c r="J269" s="191">
        <f>ROUND(I269*H269,2)</f>
        <v>0</v>
      </c>
      <c r="K269" s="192"/>
      <c r="L269" s="39"/>
      <c r="M269" s="193" t="s">
        <v>1</v>
      </c>
      <c r="N269" s="194" t="s">
        <v>42</v>
      </c>
      <c r="O269" s="71"/>
      <c r="P269" s="195">
        <f>O269*H269</f>
        <v>0</v>
      </c>
      <c r="Q269" s="195">
        <v>2.16</v>
      </c>
      <c r="R269" s="195">
        <f>Q269*H269</f>
        <v>83.306880000000007</v>
      </c>
      <c r="S269" s="195">
        <v>0</v>
      </c>
      <c r="T269" s="196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97" t="s">
        <v>145</v>
      </c>
      <c r="AT269" s="197" t="s">
        <v>147</v>
      </c>
      <c r="AU269" s="197" t="s">
        <v>87</v>
      </c>
      <c r="AY269" s="17" t="s">
        <v>146</v>
      </c>
      <c r="BE269" s="198">
        <f>IF(N269="základní",J269,0)</f>
        <v>0</v>
      </c>
      <c r="BF269" s="198">
        <f>IF(N269="snížená",J269,0)</f>
        <v>0</v>
      </c>
      <c r="BG269" s="198">
        <f>IF(N269="zákl. přenesená",J269,0)</f>
        <v>0</v>
      </c>
      <c r="BH269" s="198">
        <f>IF(N269="sníž. přenesená",J269,0)</f>
        <v>0</v>
      </c>
      <c r="BI269" s="198">
        <f>IF(N269="nulová",J269,0)</f>
        <v>0</v>
      </c>
      <c r="BJ269" s="17" t="s">
        <v>85</v>
      </c>
      <c r="BK269" s="198">
        <f>ROUND(I269*H269,2)</f>
        <v>0</v>
      </c>
      <c r="BL269" s="17" t="s">
        <v>145</v>
      </c>
      <c r="BM269" s="197" t="s">
        <v>2159</v>
      </c>
    </row>
    <row r="270" spans="1:65" s="13" customFormat="1">
      <c r="B270" s="206"/>
      <c r="C270" s="207"/>
      <c r="D270" s="199" t="s">
        <v>176</v>
      </c>
      <c r="E270" s="208" t="s">
        <v>1</v>
      </c>
      <c r="F270" s="209" t="s">
        <v>2160</v>
      </c>
      <c r="G270" s="207"/>
      <c r="H270" s="210">
        <v>8.64</v>
      </c>
      <c r="I270" s="211"/>
      <c r="J270" s="207"/>
      <c r="K270" s="207"/>
      <c r="L270" s="212"/>
      <c r="M270" s="213"/>
      <c r="N270" s="214"/>
      <c r="O270" s="214"/>
      <c r="P270" s="214"/>
      <c r="Q270" s="214"/>
      <c r="R270" s="214"/>
      <c r="S270" s="214"/>
      <c r="T270" s="215"/>
      <c r="AT270" s="216" t="s">
        <v>176</v>
      </c>
      <c r="AU270" s="216" t="s">
        <v>87</v>
      </c>
      <c r="AV270" s="13" t="s">
        <v>87</v>
      </c>
      <c r="AW270" s="13" t="s">
        <v>34</v>
      </c>
      <c r="AX270" s="13" t="s">
        <v>77</v>
      </c>
      <c r="AY270" s="216" t="s">
        <v>146</v>
      </c>
    </row>
    <row r="271" spans="1:65" s="13" customFormat="1">
      <c r="B271" s="206"/>
      <c r="C271" s="207"/>
      <c r="D271" s="199" t="s">
        <v>176</v>
      </c>
      <c r="E271" s="208" t="s">
        <v>1</v>
      </c>
      <c r="F271" s="209" t="s">
        <v>2161</v>
      </c>
      <c r="G271" s="207"/>
      <c r="H271" s="210">
        <v>4.32</v>
      </c>
      <c r="I271" s="211"/>
      <c r="J271" s="207"/>
      <c r="K271" s="207"/>
      <c r="L271" s="212"/>
      <c r="M271" s="213"/>
      <c r="N271" s="214"/>
      <c r="O271" s="214"/>
      <c r="P271" s="214"/>
      <c r="Q271" s="214"/>
      <c r="R271" s="214"/>
      <c r="S271" s="214"/>
      <c r="T271" s="215"/>
      <c r="AT271" s="216" t="s">
        <v>176</v>
      </c>
      <c r="AU271" s="216" t="s">
        <v>87</v>
      </c>
      <c r="AV271" s="13" t="s">
        <v>87</v>
      </c>
      <c r="AW271" s="13" t="s">
        <v>34</v>
      </c>
      <c r="AX271" s="13" t="s">
        <v>77</v>
      </c>
      <c r="AY271" s="216" t="s">
        <v>146</v>
      </c>
    </row>
    <row r="272" spans="1:65" s="13" customFormat="1">
      <c r="B272" s="206"/>
      <c r="C272" s="207"/>
      <c r="D272" s="199" t="s">
        <v>176</v>
      </c>
      <c r="E272" s="208" t="s">
        <v>1</v>
      </c>
      <c r="F272" s="209" t="s">
        <v>2162</v>
      </c>
      <c r="G272" s="207"/>
      <c r="H272" s="210">
        <v>4.8</v>
      </c>
      <c r="I272" s="211"/>
      <c r="J272" s="207"/>
      <c r="K272" s="207"/>
      <c r="L272" s="212"/>
      <c r="M272" s="213"/>
      <c r="N272" s="214"/>
      <c r="O272" s="214"/>
      <c r="P272" s="214"/>
      <c r="Q272" s="214"/>
      <c r="R272" s="214"/>
      <c r="S272" s="214"/>
      <c r="T272" s="215"/>
      <c r="AT272" s="216" t="s">
        <v>176</v>
      </c>
      <c r="AU272" s="216" t="s">
        <v>87</v>
      </c>
      <c r="AV272" s="13" t="s">
        <v>87</v>
      </c>
      <c r="AW272" s="13" t="s">
        <v>34</v>
      </c>
      <c r="AX272" s="13" t="s">
        <v>77</v>
      </c>
      <c r="AY272" s="216" t="s">
        <v>146</v>
      </c>
    </row>
    <row r="273" spans="1:65" s="13" customFormat="1">
      <c r="B273" s="206"/>
      <c r="C273" s="207"/>
      <c r="D273" s="199" t="s">
        <v>176</v>
      </c>
      <c r="E273" s="208" t="s">
        <v>1</v>
      </c>
      <c r="F273" s="209" t="s">
        <v>2163</v>
      </c>
      <c r="G273" s="207"/>
      <c r="H273" s="210">
        <v>3.7410000000000001</v>
      </c>
      <c r="I273" s="211"/>
      <c r="J273" s="207"/>
      <c r="K273" s="207"/>
      <c r="L273" s="212"/>
      <c r="M273" s="213"/>
      <c r="N273" s="214"/>
      <c r="O273" s="214"/>
      <c r="P273" s="214"/>
      <c r="Q273" s="214"/>
      <c r="R273" s="214"/>
      <c r="S273" s="214"/>
      <c r="T273" s="215"/>
      <c r="AT273" s="216" t="s">
        <v>176</v>
      </c>
      <c r="AU273" s="216" t="s">
        <v>87</v>
      </c>
      <c r="AV273" s="13" t="s">
        <v>87</v>
      </c>
      <c r="AW273" s="13" t="s">
        <v>34</v>
      </c>
      <c r="AX273" s="13" t="s">
        <v>77</v>
      </c>
      <c r="AY273" s="216" t="s">
        <v>146</v>
      </c>
    </row>
    <row r="274" spans="1:65" s="13" customFormat="1">
      <c r="B274" s="206"/>
      <c r="C274" s="207"/>
      <c r="D274" s="199" t="s">
        <v>176</v>
      </c>
      <c r="E274" s="208" t="s">
        <v>1</v>
      </c>
      <c r="F274" s="209" t="s">
        <v>2164</v>
      </c>
      <c r="G274" s="207"/>
      <c r="H274" s="210">
        <v>6.8250000000000002</v>
      </c>
      <c r="I274" s="211"/>
      <c r="J274" s="207"/>
      <c r="K274" s="207"/>
      <c r="L274" s="212"/>
      <c r="M274" s="213"/>
      <c r="N274" s="214"/>
      <c r="O274" s="214"/>
      <c r="P274" s="214"/>
      <c r="Q274" s="214"/>
      <c r="R274" s="214"/>
      <c r="S274" s="214"/>
      <c r="T274" s="215"/>
      <c r="AT274" s="216" t="s">
        <v>176</v>
      </c>
      <c r="AU274" s="216" t="s">
        <v>87</v>
      </c>
      <c r="AV274" s="13" t="s">
        <v>87</v>
      </c>
      <c r="AW274" s="13" t="s">
        <v>34</v>
      </c>
      <c r="AX274" s="13" t="s">
        <v>77</v>
      </c>
      <c r="AY274" s="216" t="s">
        <v>146</v>
      </c>
    </row>
    <row r="275" spans="1:65" s="13" customFormat="1">
      <c r="B275" s="206"/>
      <c r="C275" s="207"/>
      <c r="D275" s="199" t="s">
        <v>176</v>
      </c>
      <c r="E275" s="208" t="s">
        <v>1</v>
      </c>
      <c r="F275" s="209" t="s">
        <v>2165</v>
      </c>
      <c r="G275" s="207"/>
      <c r="H275" s="210">
        <v>6.8819999999999997</v>
      </c>
      <c r="I275" s="211"/>
      <c r="J275" s="207"/>
      <c r="K275" s="207"/>
      <c r="L275" s="212"/>
      <c r="M275" s="213"/>
      <c r="N275" s="214"/>
      <c r="O275" s="214"/>
      <c r="P275" s="214"/>
      <c r="Q275" s="214"/>
      <c r="R275" s="214"/>
      <c r="S275" s="214"/>
      <c r="T275" s="215"/>
      <c r="AT275" s="216" t="s">
        <v>176</v>
      </c>
      <c r="AU275" s="216" t="s">
        <v>87</v>
      </c>
      <c r="AV275" s="13" t="s">
        <v>87</v>
      </c>
      <c r="AW275" s="13" t="s">
        <v>34</v>
      </c>
      <c r="AX275" s="13" t="s">
        <v>77</v>
      </c>
      <c r="AY275" s="216" t="s">
        <v>146</v>
      </c>
    </row>
    <row r="276" spans="1:65" s="13" customFormat="1">
      <c r="B276" s="206"/>
      <c r="C276" s="207"/>
      <c r="D276" s="199" t="s">
        <v>176</v>
      </c>
      <c r="E276" s="208" t="s">
        <v>1</v>
      </c>
      <c r="F276" s="209" t="s">
        <v>2166</v>
      </c>
      <c r="G276" s="207"/>
      <c r="H276" s="210">
        <v>3.36</v>
      </c>
      <c r="I276" s="211"/>
      <c r="J276" s="207"/>
      <c r="K276" s="207"/>
      <c r="L276" s="212"/>
      <c r="M276" s="213"/>
      <c r="N276" s="214"/>
      <c r="O276" s="214"/>
      <c r="P276" s="214"/>
      <c r="Q276" s="214"/>
      <c r="R276" s="214"/>
      <c r="S276" s="214"/>
      <c r="T276" s="215"/>
      <c r="AT276" s="216" t="s">
        <v>176</v>
      </c>
      <c r="AU276" s="216" t="s">
        <v>87</v>
      </c>
      <c r="AV276" s="13" t="s">
        <v>87</v>
      </c>
      <c r="AW276" s="13" t="s">
        <v>34</v>
      </c>
      <c r="AX276" s="13" t="s">
        <v>77</v>
      </c>
      <c r="AY276" s="216" t="s">
        <v>146</v>
      </c>
    </row>
    <row r="277" spans="1:65" s="14" customFormat="1">
      <c r="B277" s="228"/>
      <c r="C277" s="229"/>
      <c r="D277" s="199" t="s">
        <v>176</v>
      </c>
      <c r="E277" s="230" t="s">
        <v>1</v>
      </c>
      <c r="F277" s="231" t="s">
        <v>254</v>
      </c>
      <c r="G277" s="229"/>
      <c r="H277" s="232">
        <v>38.567999999999998</v>
      </c>
      <c r="I277" s="233"/>
      <c r="J277" s="229"/>
      <c r="K277" s="229"/>
      <c r="L277" s="234"/>
      <c r="M277" s="235"/>
      <c r="N277" s="236"/>
      <c r="O277" s="236"/>
      <c r="P277" s="236"/>
      <c r="Q277" s="236"/>
      <c r="R277" s="236"/>
      <c r="S277" s="236"/>
      <c r="T277" s="237"/>
      <c r="AT277" s="238" t="s">
        <v>176</v>
      </c>
      <c r="AU277" s="238" t="s">
        <v>87</v>
      </c>
      <c r="AV277" s="14" t="s">
        <v>145</v>
      </c>
      <c r="AW277" s="14" t="s">
        <v>34</v>
      </c>
      <c r="AX277" s="14" t="s">
        <v>85</v>
      </c>
      <c r="AY277" s="238" t="s">
        <v>146</v>
      </c>
    </row>
    <row r="278" spans="1:65" s="12" customFormat="1" ht="25.9" customHeight="1">
      <c r="B278" s="171"/>
      <c r="C278" s="172"/>
      <c r="D278" s="173" t="s">
        <v>76</v>
      </c>
      <c r="E278" s="174" t="s">
        <v>227</v>
      </c>
      <c r="F278" s="174" t="s">
        <v>228</v>
      </c>
      <c r="G278" s="172"/>
      <c r="H278" s="172"/>
      <c r="I278" s="175"/>
      <c r="J278" s="176">
        <f>BK278</f>
        <v>0</v>
      </c>
      <c r="K278" s="172"/>
      <c r="L278" s="177"/>
      <c r="M278" s="178"/>
      <c r="N278" s="179"/>
      <c r="O278" s="179"/>
      <c r="P278" s="180">
        <f>P279+P312+P328+P330+P336+P361+P366+P375+P390+P397+P410+P417+P431+P436+P454+P483+P488+P497+P510+P524+P536+P591+P594+P665+P674+P678</f>
        <v>0</v>
      </c>
      <c r="Q278" s="179"/>
      <c r="R278" s="180">
        <f>R279+R312+R328+R330+R336+R361+R366+R375+R390+R397+R410+R417+R431+R436+R454+R483+R488+R497+R510+R524+R536+R591+R594+R665+R674+R678</f>
        <v>14.870613080000002</v>
      </c>
      <c r="S278" s="179"/>
      <c r="T278" s="181">
        <f>T279+T312+T328+T330+T336+T361+T366+T375+T390+T397+T410+T417+T431+T436+T454+T483+T488+T497+T510+T524+T536+T591+T594+T665+T674+T678</f>
        <v>138.66756469999996</v>
      </c>
      <c r="AR278" s="182" t="s">
        <v>85</v>
      </c>
      <c r="AT278" s="183" t="s">
        <v>76</v>
      </c>
      <c r="AU278" s="183" t="s">
        <v>77</v>
      </c>
      <c r="AY278" s="182" t="s">
        <v>146</v>
      </c>
      <c r="BK278" s="184">
        <f>BK279+BK312+BK328+BK330+BK336+BK361+BK366+BK375+BK390+BK397+BK410+BK417+BK431+BK436+BK454+BK483+BK488+BK497+BK510+BK524+BK536+BK591+BK594+BK665+BK674+BK678</f>
        <v>0</v>
      </c>
    </row>
    <row r="279" spans="1:65" s="12" customFormat="1" ht="22.9" customHeight="1">
      <c r="B279" s="171"/>
      <c r="C279" s="172"/>
      <c r="D279" s="173" t="s">
        <v>76</v>
      </c>
      <c r="E279" s="204" t="s">
        <v>161</v>
      </c>
      <c r="F279" s="204" t="s">
        <v>911</v>
      </c>
      <c r="G279" s="172"/>
      <c r="H279" s="172"/>
      <c r="I279" s="175"/>
      <c r="J279" s="205">
        <f>BK279</f>
        <v>0</v>
      </c>
      <c r="K279" s="172"/>
      <c r="L279" s="177"/>
      <c r="M279" s="178"/>
      <c r="N279" s="179"/>
      <c r="O279" s="179"/>
      <c r="P279" s="180">
        <f>SUM(P280:P311)</f>
        <v>0</v>
      </c>
      <c r="Q279" s="179"/>
      <c r="R279" s="180">
        <f>SUM(R280:R311)</f>
        <v>0.82341050000000016</v>
      </c>
      <c r="S279" s="179"/>
      <c r="T279" s="181">
        <f>SUM(T280:T311)</f>
        <v>127.85871999999999</v>
      </c>
      <c r="AR279" s="182" t="s">
        <v>85</v>
      </c>
      <c r="AT279" s="183" t="s">
        <v>76</v>
      </c>
      <c r="AU279" s="183" t="s">
        <v>85</v>
      </c>
      <c r="AY279" s="182" t="s">
        <v>146</v>
      </c>
      <c r="BK279" s="184">
        <f>SUM(BK280:BK311)</f>
        <v>0</v>
      </c>
    </row>
    <row r="280" spans="1:65" s="2" customFormat="1" ht="33" customHeight="1">
      <c r="A280" s="34"/>
      <c r="B280" s="35"/>
      <c r="C280" s="185" t="s">
        <v>301</v>
      </c>
      <c r="D280" s="185" t="s">
        <v>147</v>
      </c>
      <c r="E280" s="186" t="s">
        <v>557</v>
      </c>
      <c r="F280" s="187" t="s">
        <v>558</v>
      </c>
      <c r="G280" s="188" t="s">
        <v>181</v>
      </c>
      <c r="H280" s="189">
        <v>279.81</v>
      </c>
      <c r="I280" s="190"/>
      <c r="J280" s="191">
        <f>ROUND(I280*H280,2)</f>
        <v>0</v>
      </c>
      <c r="K280" s="192"/>
      <c r="L280" s="39"/>
      <c r="M280" s="193" t="s">
        <v>1</v>
      </c>
      <c r="N280" s="194" t="s">
        <v>42</v>
      </c>
      <c r="O280" s="71"/>
      <c r="P280" s="195">
        <f>O280*H280</f>
        <v>0</v>
      </c>
      <c r="Q280" s="195">
        <v>2.1000000000000001E-4</v>
      </c>
      <c r="R280" s="195">
        <f>Q280*H280</f>
        <v>5.8760100000000003E-2</v>
      </c>
      <c r="S280" s="195">
        <v>0</v>
      </c>
      <c r="T280" s="196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97" t="s">
        <v>145</v>
      </c>
      <c r="AT280" s="197" t="s">
        <v>147</v>
      </c>
      <c r="AU280" s="197" t="s">
        <v>87</v>
      </c>
      <c r="AY280" s="17" t="s">
        <v>146</v>
      </c>
      <c r="BE280" s="198">
        <f>IF(N280="základní",J280,0)</f>
        <v>0</v>
      </c>
      <c r="BF280" s="198">
        <f>IF(N280="snížená",J280,0)</f>
        <v>0</v>
      </c>
      <c r="BG280" s="198">
        <f>IF(N280="zákl. přenesená",J280,0)</f>
        <v>0</v>
      </c>
      <c r="BH280" s="198">
        <f>IF(N280="sníž. přenesená",J280,0)</f>
        <v>0</v>
      </c>
      <c r="BI280" s="198">
        <f>IF(N280="nulová",J280,0)</f>
        <v>0</v>
      </c>
      <c r="BJ280" s="17" t="s">
        <v>85</v>
      </c>
      <c r="BK280" s="198">
        <f>ROUND(I280*H280,2)</f>
        <v>0</v>
      </c>
      <c r="BL280" s="17" t="s">
        <v>145</v>
      </c>
      <c r="BM280" s="197" t="s">
        <v>2167</v>
      </c>
    </row>
    <row r="281" spans="1:65" s="13" customFormat="1">
      <c r="B281" s="206"/>
      <c r="C281" s="207"/>
      <c r="D281" s="199" t="s">
        <v>176</v>
      </c>
      <c r="E281" s="208" t="s">
        <v>1</v>
      </c>
      <c r="F281" s="209" t="s">
        <v>2168</v>
      </c>
      <c r="G281" s="207"/>
      <c r="H281" s="210">
        <v>226.66</v>
      </c>
      <c r="I281" s="211"/>
      <c r="J281" s="207"/>
      <c r="K281" s="207"/>
      <c r="L281" s="212"/>
      <c r="M281" s="213"/>
      <c r="N281" s="214"/>
      <c r="O281" s="214"/>
      <c r="P281" s="214"/>
      <c r="Q281" s="214"/>
      <c r="R281" s="214"/>
      <c r="S281" s="214"/>
      <c r="T281" s="215"/>
      <c r="AT281" s="216" t="s">
        <v>176</v>
      </c>
      <c r="AU281" s="216" t="s">
        <v>87</v>
      </c>
      <c r="AV281" s="13" t="s">
        <v>87</v>
      </c>
      <c r="AW281" s="13" t="s">
        <v>34</v>
      </c>
      <c r="AX281" s="13" t="s">
        <v>77</v>
      </c>
      <c r="AY281" s="216" t="s">
        <v>146</v>
      </c>
    </row>
    <row r="282" spans="1:65" s="13" customFormat="1">
      <c r="B282" s="206"/>
      <c r="C282" s="207"/>
      <c r="D282" s="199" t="s">
        <v>176</v>
      </c>
      <c r="E282" s="208" t="s">
        <v>1</v>
      </c>
      <c r="F282" s="209" t="s">
        <v>2169</v>
      </c>
      <c r="G282" s="207"/>
      <c r="H282" s="210">
        <v>22.75</v>
      </c>
      <c r="I282" s="211"/>
      <c r="J282" s="207"/>
      <c r="K282" s="207"/>
      <c r="L282" s="212"/>
      <c r="M282" s="213"/>
      <c r="N282" s="214"/>
      <c r="O282" s="214"/>
      <c r="P282" s="214"/>
      <c r="Q282" s="214"/>
      <c r="R282" s="214"/>
      <c r="S282" s="214"/>
      <c r="T282" s="215"/>
      <c r="AT282" s="216" t="s">
        <v>176</v>
      </c>
      <c r="AU282" s="216" t="s">
        <v>87</v>
      </c>
      <c r="AV282" s="13" t="s">
        <v>87</v>
      </c>
      <c r="AW282" s="13" t="s">
        <v>34</v>
      </c>
      <c r="AX282" s="13" t="s">
        <v>77</v>
      </c>
      <c r="AY282" s="216" t="s">
        <v>146</v>
      </c>
    </row>
    <row r="283" spans="1:65" s="13" customFormat="1">
      <c r="B283" s="206"/>
      <c r="C283" s="207"/>
      <c r="D283" s="199" t="s">
        <v>176</v>
      </c>
      <c r="E283" s="208" t="s">
        <v>1</v>
      </c>
      <c r="F283" s="209" t="s">
        <v>2170</v>
      </c>
      <c r="G283" s="207"/>
      <c r="H283" s="210">
        <v>14.4</v>
      </c>
      <c r="I283" s="211"/>
      <c r="J283" s="207"/>
      <c r="K283" s="207"/>
      <c r="L283" s="212"/>
      <c r="M283" s="213"/>
      <c r="N283" s="214"/>
      <c r="O283" s="214"/>
      <c r="P283" s="214"/>
      <c r="Q283" s="214"/>
      <c r="R283" s="214"/>
      <c r="S283" s="214"/>
      <c r="T283" s="215"/>
      <c r="AT283" s="216" t="s">
        <v>176</v>
      </c>
      <c r="AU283" s="216" t="s">
        <v>87</v>
      </c>
      <c r="AV283" s="13" t="s">
        <v>87</v>
      </c>
      <c r="AW283" s="13" t="s">
        <v>34</v>
      </c>
      <c r="AX283" s="13" t="s">
        <v>77</v>
      </c>
      <c r="AY283" s="216" t="s">
        <v>146</v>
      </c>
    </row>
    <row r="284" spans="1:65" s="13" customFormat="1">
      <c r="B284" s="206"/>
      <c r="C284" s="207"/>
      <c r="D284" s="199" t="s">
        <v>176</v>
      </c>
      <c r="E284" s="208" t="s">
        <v>1</v>
      </c>
      <c r="F284" s="209" t="s">
        <v>2171</v>
      </c>
      <c r="G284" s="207"/>
      <c r="H284" s="210">
        <v>16</v>
      </c>
      <c r="I284" s="211"/>
      <c r="J284" s="207"/>
      <c r="K284" s="207"/>
      <c r="L284" s="212"/>
      <c r="M284" s="213"/>
      <c r="N284" s="214"/>
      <c r="O284" s="214"/>
      <c r="P284" s="214"/>
      <c r="Q284" s="214"/>
      <c r="R284" s="214"/>
      <c r="S284" s="214"/>
      <c r="T284" s="215"/>
      <c r="AT284" s="216" t="s">
        <v>176</v>
      </c>
      <c r="AU284" s="216" t="s">
        <v>87</v>
      </c>
      <c r="AV284" s="13" t="s">
        <v>87</v>
      </c>
      <c r="AW284" s="13" t="s">
        <v>34</v>
      </c>
      <c r="AX284" s="13" t="s">
        <v>77</v>
      </c>
      <c r="AY284" s="216" t="s">
        <v>146</v>
      </c>
    </row>
    <row r="285" spans="1:65" s="14" customFormat="1">
      <c r="B285" s="228"/>
      <c r="C285" s="229"/>
      <c r="D285" s="199" t="s">
        <v>176</v>
      </c>
      <c r="E285" s="230" t="s">
        <v>1</v>
      </c>
      <c r="F285" s="231" t="s">
        <v>254</v>
      </c>
      <c r="G285" s="229"/>
      <c r="H285" s="232">
        <v>279.81</v>
      </c>
      <c r="I285" s="233"/>
      <c r="J285" s="229"/>
      <c r="K285" s="229"/>
      <c r="L285" s="234"/>
      <c r="M285" s="235"/>
      <c r="N285" s="236"/>
      <c r="O285" s="236"/>
      <c r="P285" s="236"/>
      <c r="Q285" s="236"/>
      <c r="R285" s="236"/>
      <c r="S285" s="236"/>
      <c r="T285" s="237"/>
      <c r="AT285" s="238" t="s">
        <v>176</v>
      </c>
      <c r="AU285" s="238" t="s">
        <v>87</v>
      </c>
      <c r="AV285" s="14" t="s">
        <v>145</v>
      </c>
      <c r="AW285" s="14" t="s">
        <v>34</v>
      </c>
      <c r="AX285" s="14" t="s">
        <v>85</v>
      </c>
      <c r="AY285" s="238" t="s">
        <v>146</v>
      </c>
    </row>
    <row r="286" spans="1:65" s="2" customFormat="1" ht="21.75" customHeight="1">
      <c r="A286" s="34"/>
      <c r="B286" s="35"/>
      <c r="C286" s="185" t="s">
        <v>310</v>
      </c>
      <c r="D286" s="185" t="s">
        <v>147</v>
      </c>
      <c r="E286" s="186" t="s">
        <v>1702</v>
      </c>
      <c r="F286" s="187" t="s">
        <v>1703</v>
      </c>
      <c r="G286" s="188" t="s">
        <v>181</v>
      </c>
      <c r="H286" s="189">
        <v>279.81</v>
      </c>
      <c r="I286" s="190"/>
      <c r="J286" s="191">
        <f>ROUND(I286*H286,2)</f>
        <v>0</v>
      </c>
      <c r="K286" s="192"/>
      <c r="L286" s="39"/>
      <c r="M286" s="193" t="s">
        <v>1</v>
      </c>
      <c r="N286" s="194" t="s">
        <v>42</v>
      </c>
      <c r="O286" s="71"/>
      <c r="P286" s="195">
        <f>O286*H286</f>
        <v>0</v>
      </c>
      <c r="Q286" s="195">
        <v>4.0000000000000003E-5</v>
      </c>
      <c r="R286" s="195">
        <f>Q286*H286</f>
        <v>1.1192400000000002E-2</v>
      </c>
      <c r="S286" s="195">
        <v>0</v>
      </c>
      <c r="T286" s="196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97" t="s">
        <v>145</v>
      </c>
      <c r="AT286" s="197" t="s">
        <v>147</v>
      </c>
      <c r="AU286" s="197" t="s">
        <v>87</v>
      </c>
      <c r="AY286" s="17" t="s">
        <v>146</v>
      </c>
      <c r="BE286" s="198">
        <f>IF(N286="základní",J286,0)</f>
        <v>0</v>
      </c>
      <c r="BF286" s="198">
        <f>IF(N286="snížená",J286,0)</f>
        <v>0</v>
      </c>
      <c r="BG286" s="198">
        <f>IF(N286="zákl. přenesená",J286,0)</f>
        <v>0</v>
      </c>
      <c r="BH286" s="198">
        <f>IF(N286="sníž. přenesená",J286,0)</f>
        <v>0</v>
      </c>
      <c r="BI286" s="198">
        <f>IF(N286="nulová",J286,0)</f>
        <v>0</v>
      </c>
      <c r="BJ286" s="17" t="s">
        <v>85</v>
      </c>
      <c r="BK286" s="198">
        <f>ROUND(I286*H286,2)</f>
        <v>0</v>
      </c>
      <c r="BL286" s="17" t="s">
        <v>145</v>
      </c>
      <c r="BM286" s="197" t="s">
        <v>2172</v>
      </c>
    </row>
    <row r="287" spans="1:65" s="2" customFormat="1" ht="44.25" customHeight="1">
      <c r="A287" s="34"/>
      <c r="B287" s="35"/>
      <c r="C287" s="185" t="s">
        <v>314</v>
      </c>
      <c r="D287" s="185" t="s">
        <v>147</v>
      </c>
      <c r="E287" s="186" t="s">
        <v>2173</v>
      </c>
      <c r="F287" s="187" t="s">
        <v>2174</v>
      </c>
      <c r="G287" s="188" t="s">
        <v>165</v>
      </c>
      <c r="H287" s="189">
        <v>1</v>
      </c>
      <c r="I287" s="190"/>
      <c r="J287" s="191">
        <f>ROUND(I287*H287,2)</f>
        <v>0</v>
      </c>
      <c r="K287" s="192"/>
      <c r="L287" s="39"/>
      <c r="M287" s="193" t="s">
        <v>1</v>
      </c>
      <c r="N287" s="194" t="s">
        <v>42</v>
      </c>
      <c r="O287" s="71"/>
      <c r="P287" s="195">
        <f>O287*H287</f>
        <v>0</v>
      </c>
      <c r="Q287" s="195">
        <v>4.0000000000000003E-5</v>
      </c>
      <c r="R287" s="195">
        <f>Q287*H287</f>
        <v>4.0000000000000003E-5</v>
      </c>
      <c r="S287" s="195">
        <v>0</v>
      </c>
      <c r="T287" s="196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97" t="s">
        <v>145</v>
      </c>
      <c r="AT287" s="197" t="s">
        <v>147</v>
      </c>
      <c r="AU287" s="197" t="s">
        <v>87</v>
      </c>
      <c r="AY287" s="17" t="s">
        <v>146</v>
      </c>
      <c r="BE287" s="198">
        <f>IF(N287="základní",J287,0)</f>
        <v>0</v>
      </c>
      <c r="BF287" s="198">
        <f>IF(N287="snížená",J287,0)</f>
        <v>0</v>
      </c>
      <c r="BG287" s="198">
        <f>IF(N287="zákl. přenesená",J287,0)</f>
        <v>0</v>
      </c>
      <c r="BH287" s="198">
        <f>IF(N287="sníž. přenesená",J287,0)</f>
        <v>0</v>
      </c>
      <c r="BI287" s="198">
        <f>IF(N287="nulová",J287,0)</f>
        <v>0</v>
      </c>
      <c r="BJ287" s="17" t="s">
        <v>85</v>
      </c>
      <c r="BK287" s="198">
        <f>ROUND(I287*H287,2)</f>
        <v>0</v>
      </c>
      <c r="BL287" s="17" t="s">
        <v>145</v>
      </c>
      <c r="BM287" s="197" t="s">
        <v>2175</v>
      </c>
    </row>
    <row r="288" spans="1:65" s="2" customFormat="1" ht="44.25" customHeight="1">
      <c r="A288" s="34"/>
      <c r="B288" s="35"/>
      <c r="C288" s="185" t="s">
        <v>317</v>
      </c>
      <c r="D288" s="185" t="s">
        <v>147</v>
      </c>
      <c r="E288" s="186" t="s">
        <v>2176</v>
      </c>
      <c r="F288" s="187" t="s">
        <v>2177</v>
      </c>
      <c r="G288" s="188" t="s">
        <v>165</v>
      </c>
      <c r="H288" s="189">
        <v>1</v>
      </c>
      <c r="I288" s="190"/>
      <c r="J288" s="191">
        <f>ROUND(I288*H288,2)</f>
        <v>0</v>
      </c>
      <c r="K288" s="192"/>
      <c r="L288" s="39"/>
      <c r="M288" s="193" t="s">
        <v>1</v>
      </c>
      <c r="N288" s="194" t="s">
        <v>42</v>
      </c>
      <c r="O288" s="71"/>
      <c r="P288" s="195">
        <f>O288*H288</f>
        <v>0</v>
      </c>
      <c r="Q288" s="195">
        <v>4.0000000000000003E-5</v>
      </c>
      <c r="R288" s="195">
        <f>Q288*H288</f>
        <v>4.0000000000000003E-5</v>
      </c>
      <c r="S288" s="195">
        <v>0</v>
      </c>
      <c r="T288" s="196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97" t="s">
        <v>145</v>
      </c>
      <c r="AT288" s="197" t="s">
        <v>147</v>
      </c>
      <c r="AU288" s="197" t="s">
        <v>87</v>
      </c>
      <c r="AY288" s="17" t="s">
        <v>146</v>
      </c>
      <c r="BE288" s="198">
        <f>IF(N288="základní",J288,0)</f>
        <v>0</v>
      </c>
      <c r="BF288" s="198">
        <f>IF(N288="snížená",J288,0)</f>
        <v>0</v>
      </c>
      <c r="BG288" s="198">
        <f>IF(N288="zákl. přenesená",J288,0)</f>
        <v>0</v>
      </c>
      <c r="BH288" s="198">
        <f>IF(N288="sníž. přenesená",J288,0)</f>
        <v>0</v>
      </c>
      <c r="BI288" s="198">
        <f>IF(N288="nulová",J288,0)</f>
        <v>0</v>
      </c>
      <c r="BJ288" s="17" t="s">
        <v>85</v>
      </c>
      <c r="BK288" s="198">
        <f>ROUND(I288*H288,2)</f>
        <v>0</v>
      </c>
      <c r="BL288" s="17" t="s">
        <v>145</v>
      </c>
      <c r="BM288" s="197" t="s">
        <v>2178</v>
      </c>
    </row>
    <row r="289" spans="1:65" s="2" customFormat="1" ht="107.25">
      <c r="A289" s="34"/>
      <c r="B289" s="35"/>
      <c r="C289" s="36"/>
      <c r="D289" s="199" t="s">
        <v>151</v>
      </c>
      <c r="E289" s="36"/>
      <c r="F289" s="200" t="s">
        <v>2179</v>
      </c>
      <c r="G289" s="36"/>
      <c r="H289" s="36"/>
      <c r="I289" s="201"/>
      <c r="J289" s="36"/>
      <c r="K289" s="36"/>
      <c r="L289" s="39"/>
      <c r="M289" s="202"/>
      <c r="N289" s="203"/>
      <c r="O289" s="71"/>
      <c r="P289" s="71"/>
      <c r="Q289" s="71"/>
      <c r="R289" s="71"/>
      <c r="S289" s="71"/>
      <c r="T289" s="72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7" t="s">
        <v>151</v>
      </c>
      <c r="AU289" s="17" t="s">
        <v>87</v>
      </c>
    </row>
    <row r="290" spans="1:65" s="2" customFormat="1" ht="33" customHeight="1">
      <c r="A290" s="34"/>
      <c r="B290" s="35"/>
      <c r="C290" s="185" t="s">
        <v>238</v>
      </c>
      <c r="D290" s="185" t="s">
        <v>147</v>
      </c>
      <c r="E290" s="186" t="s">
        <v>1559</v>
      </c>
      <c r="F290" s="187" t="s">
        <v>1714</v>
      </c>
      <c r="G290" s="188" t="s">
        <v>169</v>
      </c>
      <c r="H290" s="189">
        <v>19.283999999999999</v>
      </c>
      <c r="I290" s="190"/>
      <c r="J290" s="191">
        <f>ROUND(I290*H290,2)</f>
        <v>0</v>
      </c>
      <c r="K290" s="192"/>
      <c r="L290" s="39"/>
      <c r="M290" s="193" t="s">
        <v>1</v>
      </c>
      <c r="N290" s="194" t="s">
        <v>42</v>
      </c>
      <c r="O290" s="71"/>
      <c r="P290" s="195">
        <f>O290*H290</f>
        <v>0</v>
      </c>
      <c r="Q290" s="195">
        <v>0</v>
      </c>
      <c r="R290" s="195">
        <f>Q290*H290</f>
        <v>0</v>
      </c>
      <c r="S290" s="195">
        <v>2.2000000000000002</v>
      </c>
      <c r="T290" s="196">
        <f>S290*H290</f>
        <v>42.424799999999998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97" t="s">
        <v>145</v>
      </c>
      <c r="AT290" s="197" t="s">
        <v>147</v>
      </c>
      <c r="AU290" s="197" t="s">
        <v>87</v>
      </c>
      <c r="AY290" s="17" t="s">
        <v>146</v>
      </c>
      <c r="BE290" s="198">
        <f>IF(N290="základní",J290,0)</f>
        <v>0</v>
      </c>
      <c r="BF290" s="198">
        <f>IF(N290="snížená",J290,0)</f>
        <v>0</v>
      </c>
      <c r="BG290" s="198">
        <f>IF(N290="zákl. přenesená",J290,0)</f>
        <v>0</v>
      </c>
      <c r="BH290" s="198">
        <f>IF(N290="sníž. přenesená",J290,0)</f>
        <v>0</v>
      </c>
      <c r="BI290" s="198">
        <f>IF(N290="nulová",J290,0)</f>
        <v>0</v>
      </c>
      <c r="BJ290" s="17" t="s">
        <v>85</v>
      </c>
      <c r="BK290" s="198">
        <f>ROUND(I290*H290,2)</f>
        <v>0</v>
      </c>
      <c r="BL290" s="17" t="s">
        <v>145</v>
      </c>
      <c r="BM290" s="197" t="s">
        <v>2180</v>
      </c>
    </row>
    <row r="291" spans="1:65" s="13" customFormat="1">
      <c r="B291" s="206"/>
      <c r="C291" s="207"/>
      <c r="D291" s="199" t="s">
        <v>176</v>
      </c>
      <c r="E291" s="208" t="s">
        <v>1</v>
      </c>
      <c r="F291" s="209" t="s">
        <v>2181</v>
      </c>
      <c r="G291" s="207"/>
      <c r="H291" s="210">
        <v>19.283999999999999</v>
      </c>
      <c r="I291" s="211"/>
      <c r="J291" s="207"/>
      <c r="K291" s="207"/>
      <c r="L291" s="212"/>
      <c r="M291" s="213"/>
      <c r="N291" s="214"/>
      <c r="O291" s="214"/>
      <c r="P291" s="214"/>
      <c r="Q291" s="214"/>
      <c r="R291" s="214"/>
      <c r="S291" s="214"/>
      <c r="T291" s="215"/>
      <c r="AT291" s="216" t="s">
        <v>176</v>
      </c>
      <c r="AU291" s="216" t="s">
        <v>87</v>
      </c>
      <c r="AV291" s="13" t="s">
        <v>87</v>
      </c>
      <c r="AW291" s="13" t="s">
        <v>34</v>
      </c>
      <c r="AX291" s="13" t="s">
        <v>85</v>
      </c>
      <c r="AY291" s="216" t="s">
        <v>146</v>
      </c>
    </row>
    <row r="292" spans="1:65" s="2" customFormat="1" ht="21.75" customHeight="1">
      <c r="A292" s="34"/>
      <c r="B292" s="35"/>
      <c r="C292" s="185" t="s">
        <v>328</v>
      </c>
      <c r="D292" s="185" t="s">
        <v>147</v>
      </c>
      <c r="E292" s="186" t="s">
        <v>1711</v>
      </c>
      <c r="F292" s="187" t="s">
        <v>1712</v>
      </c>
      <c r="G292" s="188" t="s">
        <v>181</v>
      </c>
      <c r="H292" s="189">
        <v>42.72</v>
      </c>
      <c r="I292" s="190"/>
      <c r="J292" s="191">
        <f>ROUND(I292*H292,2)</f>
        <v>0</v>
      </c>
      <c r="K292" s="192"/>
      <c r="L292" s="39"/>
      <c r="M292" s="193" t="s">
        <v>1</v>
      </c>
      <c r="N292" s="194" t="s">
        <v>42</v>
      </c>
      <c r="O292" s="71"/>
      <c r="P292" s="195">
        <f>O292*H292</f>
        <v>0</v>
      </c>
      <c r="Q292" s="195">
        <v>0</v>
      </c>
      <c r="R292" s="195">
        <f>Q292*H292</f>
        <v>0</v>
      </c>
      <c r="S292" s="195">
        <v>3.5000000000000003E-2</v>
      </c>
      <c r="T292" s="196">
        <f>S292*H292</f>
        <v>1.4952000000000001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97" t="s">
        <v>145</v>
      </c>
      <c r="AT292" s="197" t="s">
        <v>147</v>
      </c>
      <c r="AU292" s="197" t="s">
        <v>87</v>
      </c>
      <c r="AY292" s="17" t="s">
        <v>146</v>
      </c>
      <c r="BE292" s="198">
        <f>IF(N292="základní",J292,0)</f>
        <v>0</v>
      </c>
      <c r="BF292" s="198">
        <f>IF(N292="snížená",J292,0)</f>
        <v>0</v>
      </c>
      <c r="BG292" s="198">
        <f>IF(N292="zákl. přenesená",J292,0)</f>
        <v>0</v>
      </c>
      <c r="BH292" s="198">
        <f>IF(N292="sníž. přenesená",J292,0)</f>
        <v>0</v>
      </c>
      <c r="BI292" s="198">
        <f>IF(N292="nulová",J292,0)</f>
        <v>0</v>
      </c>
      <c r="BJ292" s="17" t="s">
        <v>85</v>
      </c>
      <c r="BK292" s="198">
        <f>ROUND(I292*H292,2)</f>
        <v>0</v>
      </c>
      <c r="BL292" s="17" t="s">
        <v>145</v>
      </c>
      <c r="BM292" s="197" t="s">
        <v>2182</v>
      </c>
    </row>
    <row r="293" spans="1:65" s="13" customFormat="1">
      <c r="B293" s="206"/>
      <c r="C293" s="207"/>
      <c r="D293" s="199" t="s">
        <v>176</v>
      </c>
      <c r="E293" s="208" t="s">
        <v>1</v>
      </c>
      <c r="F293" s="209" t="s">
        <v>2183</v>
      </c>
      <c r="G293" s="207"/>
      <c r="H293" s="210">
        <v>30.25</v>
      </c>
      <c r="I293" s="211"/>
      <c r="J293" s="207"/>
      <c r="K293" s="207"/>
      <c r="L293" s="212"/>
      <c r="M293" s="213"/>
      <c r="N293" s="214"/>
      <c r="O293" s="214"/>
      <c r="P293" s="214"/>
      <c r="Q293" s="214"/>
      <c r="R293" s="214"/>
      <c r="S293" s="214"/>
      <c r="T293" s="215"/>
      <c r="AT293" s="216" t="s">
        <v>176</v>
      </c>
      <c r="AU293" s="216" t="s">
        <v>87</v>
      </c>
      <c r="AV293" s="13" t="s">
        <v>87</v>
      </c>
      <c r="AW293" s="13" t="s">
        <v>34</v>
      </c>
      <c r="AX293" s="13" t="s">
        <v>77</v>
      </c>
      <c r="AY293" s="216" t="s">
        <v>146</v>
      </c>
    </row>
    <row r="294" spans="1:65" s="13" customFormat="1">
      <c r="B294" s="206"/>
      <c r="C294" s="207"/>
      <c r="D294" s="199" t="s">
        <v>176</v>
      </c>
      <c r="E294" s="208" t="s">
        <v>1</v>
      </c>
      <c r="F294" s="209" t="s">
        <v>2080</v>
      </c>
      <c r="G294" s="207"/>
      <c r="H294" s="210">
        <v>12.47</v>
      </c>
      <c r="I294" s="211"/>
      <c r="J294" s="207"/>
      <c r="K294" s="207"/>
      <c r="L294" s="212"/>
      <c r="M294" s="213"/>
      <c r="N294" s="214"/>
      <c r="O294" s="214"/>
      <c r="P294" s="214"/>
      <c r="Q294" s="214"/>
      <c r="R294" s="214"/>
      <c r="S294" s="214"/>
      <c r="T294" s="215"/>
      <c r="AT294" s="216" t="s">
        <v>176</v>
      </c>
      <c r="AU294" s="216" t="s">
        <v>87</v>
      </c>
      <c r="AV294" s="13" t="s">
        <v>87</v>
      </c>
      <c r="AW294" s="13" t="s">
        <v>34</v>
      </c>
      <c r="AX294" s="13" t="s">
        <v>77</v>
      </c>
      <c r="AY294" s="216" t="s">
        <v>146</v>
      </c>
    </row>
    <row r="295" spans="1:65" s="14" customFormat="1">
      <c r="B295" s="228"/>
      <c r="C295" s="229"/>
      <c r="D295" s="199" t="s">
        <v>176</v>
      </c>
      <c r="E295" s="230" t="s">
        <v>1</v>
      </c>
      <c r="F295" s="231" t="s">
        <v>254</v>
      </c>
      <c r="G295" s="229"/>
      <c r="H295" s="232">
        <v>42.72</v>
      </c>
      <c r="I295" s="233"/>
      <c r="J295" s="229"/>
      <c r="K295" s="229"/>
      <c r="L295" s="234"/>
      <c r="M295" s="235"/>
      <c r="N295" s="236"/>
      <c r="O295" s="236"/>
      <c r="P295" s="236"/>
      <c r="Q295" s="236"/>
      <c r="R295" s="236"/>
      <c r="S295" s="236"/>
      <c r="T295" s="237"/>
      <c r="AT295" s="238" t="s">
        <v>176</v>
      </c>
      <c r="AU295" s="238" t="s">
        <v>87</v>
      </c>
      <c r="AV295" s="14" t="s">
        <v>145</v>
      </c>
      <c r="AW295" s="14" t="s">
        <v>34</v>
      </c>
      <c r="AX295" s="14" t="s">
        <v>85</v>
      </c>
      <c r="AY295" s="238" t="s">
        <v>146</v>
      </c>
    </row>
    <row r="296" spans="1:65" s="2" customFormat="1" ht="16.5" customHeight="1">
      <c r="A296" s="34"/>
      <c r="B296" s="35"/>
      <c r="C296" s="185" t="s">
        <v>334</v>
      </c>
      <c r="D296" s="185" t="s">
        <v>147</v>
      </c>
      <c r="E296" s="186" t="s">
        <v>1717</v>
      </c>
      <c r="F296" s="187" t="s">
        <v>1718</v>
      </c>
      <c r="G296" s="188" t="s">
        <v>169</v>
      </c>
      <c r="H296" s="189">
        <v>38.567999999999998</v>
      </c>
      <c r="I296" s="190"/>
      <c r="J296" s="191">
        <f>ROUND(I296*H296,2)</f>
        <v>0</v>
      </c>
      <c r="K296" s="192"/>
      <c r="L296" s="39"/>
      <c r="M296" s="193" t="s">
        <v>1</v>
      </c>
      <c r="N296" s="194" t="s">
        <v>42</v>
      </c>
      <c r="O296" s="71"/>
      <c r="P296" s="195">
        <f>O296*H296</f>
        <v>0</v>
      </c>
      <c r="Q296" s="195">
        <v>0</v>
      </c>
      <c r="R296" s="195">
        <f>Q296*H296</f>
        <v>0</v>
      </c>
      <c r="S296" s="195">
        <v>1.4</v>
      </c>
      <c r="T296" s="196">
        <f>S296*H296</f>
        <v>53.995199999999997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97" t="s">
        <v>145</v>
      </c>
      <c r="AT296" s="197" t="s">
        <v>147</v>
      </c>
      <c r="AU296" s="197" t="s">
        <v>87</v>
      </c>
      <c r="AY296" s="17" t="s">
        <v>146</v>
      </c>
      <c r="BE296" s="198">
        <f>IF(N296="základní",J296,0)</f>
        <v>0</v>
      </c>
      <c r="BF296" s="198">
        <f>IF(N296="snížená",J296,0)</f>
        <v>0</v>
      </c>
      <c r="BG296" s="198">
        <f>IF(N296="zákl. přenesená",J296,0)</f>
        <v>0</v>
      </c>
      <c r="BH296" s="198">
        <f>IF(N296="sníž. přenesená",J296,0)</f>
        <v>0</v>
      </c>
      <c r="BI296" s="198">
        <f>IF(N296="nulová",J296,0)</f>
        <v>0</v>
      </c>
      <c r="BJ296" s="17" t="s">
        <v>85</v>
      </c>
      <c r="BK296" s="198">
        <f>ROUND(I296*H296,2)</f>
        <v>0</v>
      </c>
      <c r="BL296" s="17" t="s">
        <v>145</v>
      </c>
      <c r="BM296" s="197" t="s">
        <v>2184</v>
      </c>
    </row>
    <row r="297" spans="1:65" s="13" customFormat="1">
      <c r="B297" s="206"/>
      <c r="C297" s="207"/>
      <c r="D297" s="199" t="s">
        <v>176</v>
      </c>
      <c r="E297" s="208" t="s">
        <v>1</v>
      </c>
      <c r="F297" s="209" t="s">
        <v>2185</v>
      </c>
      <c r="G297" s="207"/>
      <c r="H297" s="210">
        <v>38.567999999999998</v>
      </c>
      <c r="I297" s="211"/>
      <c r="J297" s="207"/>
      <c r="K297" s="207"/>
      <c r="L297" s="212"/>
      <c r="M297" s="213"/>
      <c r="N297" s="214"/>
      <c r="O297" s="214"/>
      <c r="P297" s="214"/>
      <c r="Q297" s="214"/>
      <c r="R297" s="214"/>
      <c r="S297" s="214"/>
      <c r="T297" s="215"/>
      <c r="AT297" s="216" t="s">
        <v>176</v>
      </c>
      <c r="AU297" s="216" t="s">
        <v>87</v>
      </c>
      <c r="AV297" s="13" t="s">
        <v>87</v>
      </c>
      <c r="AW297" s="13" t="s">
        <v>34</v>
      </c>
      <c r="AX297" s="13" t="s">
        <v>85</v>
      </c>
      <c r="AY297" s="216" t="s">
        <v>146</v>
      </c>
    </row>
    <row r="298" spans="1:65" s="2" customFormat="1" ht="21.75" customHeight="1">
      <c r="A298" s="34"/>
      <c r="B298" s="35"/>
      <c r="C298" s="185" t="s">
        <v>339</v>
      </c>
      <c r="D298" s="185" t="s">
        <v>147</v>
      </c>
      <c r="E298" s="186" t="s">
        <v>2186</v>
      </c>
      <c r="F298" s="187" t="s">
        <v>2187</v>
      </c>
      <c r="G298" s="188" t="s">
        <v>181</v>
      </c>
      <c r="H298" s="189">
        <v>0.8</v>
      </c>
      <c r="I298" s="190"/>
      <c r="J298" s="191">
        <f>ROUND(I298*H298,2)</f>
        <v>0</v>
      </c>
      <c r="K298" s="192"/>
      <c r="L298" s="39"/>
      <c r="M298" s="193" t="s">
        <v>1</v>
      </c>
      <c r="N298" s="194" t="s">
        <v>42</v>
      </c>
      <c r="O298" s="71"/>
      <c r="P298" s="195">
        <f>O298*H298</f>
        <v>0</v>
      </c>
      <c r="Q298" s="195">
        <v>0</v>
      </c>
      <c r="R298" s="195">
        <f>Q298*H298</f>
        <v>0</v>
      </c>
      <c r="S298" s="195">
        <v>3.1E-2</v>
      </c>
      <c r="T298" s="196">
        <f>S298*H298</f>
        <v>2.4800000000000003E-2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97" t="s">
        <v>145</v>
      </c>
      <c r="AT298" s="197" t="s">
        <v>147</v>
      </c>
      <c r="AU298" s="197" t="s">
        <v>87</v>
      </c>
      <c r="AY298" s="17" t="s">
        <v>146</v>
      </c>
      <c r="BE298" s="198">
        <f>IF(N298="základní",J298,0)</f>
        <v>0</v>
      </c>
      <c r="BF298" s="198">
        <f>IF(N298="snížená",J298,0)</f>
        <v>0</v>
      </c>
      <c r="BG298" s="198">
        <f>IF(N298="zákl. přenesená",J298,0)</f>
        <v>0</v>
      </c>
      <c r="BH298" s="198">
        <f>IF(N298="sníž. přenesená",J298,0)</f>
        <v>0</v>
      </c>
      <c r="BI298" s="198">
        <f>IF(N298="nulová",J298,0)</f>
        <v>0</v>
      </c>
      <c r="BJ298" s="17" t="s">
        <v>85</v>
      </c>
      <c r="BK298" s="198">
        <f>ROUND(I298*H298,2)</f>
        <v>0</v>
      </c>
      <c r="BL298" s="17" t="s">
        <v>145</v>
      </c>
      <c r="BM298" s="197" t="s">
        <v>2188</v>
      </c>
    </row>
    <row r="299" spans="1:65" s="13" customFormat="1">
      <c r="B299" s="206"/>
      <c r="C299" s="207"/>
      <c r="D299" s="199" t="s">
        <v>176</v>
      </c>
      <c r="E299" s="208" t="s">
        <v>1</v>
      </c>
      <c r="F299" s="209" t="s">
        <v>2189</v>
      </c>
      <c r="G299" s="207"/>
      <c r="H299" s="210">
        <v>0.8</v>
      </c>
      <c r="I299" s="211"/>
      <c r="J299" s="207"/>
      <c r="K299" s="207"/>
      <c r="L299" s="212"/>
      <c r="M299" s="213"/>
      <c r="N299" s="214"/>
      <c r="O299" s="214"/>
      <c r="P299" s="214"/>
      <c r="Q299" s="214"/>
      <c r="R299" s="214"/>
      <c r="S299" s="214"/>
      <c r="T299" s="215"/>
      <c r="AT299" s="216" t="s">
        <v>176</v>
      </c>
      <c r="AU299" s="216" t="s">
        <v>87</v>
      </c>
      <c r="AV299" s="13" t="s">
        <v>87</v>
      </c>
      <c r="AW299" s="13" t="s">
        <v>34</v>
      </c>
      <c r="AX299" s="13" t="s">
        <v>85</v>
      </c>
      <c r="AY299" s="216" t="s">
        <v>146</v>
      </c>
    </row>
    <row r="300" spans="1:65" s="2" customFormat="1" ht="21.75" customHeight="1">
      <c r="A300" s="34"/>
      <c r="B300" s="35"/>
      <c r="C300" s="185" t="s">
        <v>344</v>
      </c>
      <c r="D300" s="185" t="s">
        <v>147</v>
      </c>
      <c r="E300" s="186" t="s">
        <v>2190</v>
      </c>
      <c r="F300" s="187" t="s">
        <v>2191</v>
      </c>
      <c r="G300" s="188" t="s">
        <v>249</v>
      </c>
      <c r="H300" s="189">
        <v>31.6</v>
      </c>
      <c r="I300" s="190"/>
      <c r="J300" s="191">
        <f>ROUND(I300*H300,2)</f>
        <v>0</v>
      </c>
      <c r="K300" s="192"/>
      <c r="L300" s="39"/>
      <c r="M300" s="193" t="s">
        <v>1</v>
      </c>
      <c r="N300" s="194" t="s">
        <v>42</v>
      </c>
      <c r="O300" s="71"/>
      <c r="P300" s="195">
        <f>O300*H300</f>
        <v>0</v>
      </c>
      <c r="Q300" s="195">
        <v>2.283E-2</v>
      </c>
      <c r="R300" s="195">
        <f>Q300*H300</f>
        <v>0.72142800000000007</v>
      </c>
      <c r="S300" s="195">
        <v>0</v>
      </c>
      <c r="T300" s="196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97" t="s">
        <v>145</v>
      </c>
      <c r="AT300" s="197" t="s">
        <v>147</v>
      </c>
      <c r="AU300" s="197" t="s">
        <v>87</v>
      </c>
      <c r="AY300" s="17" t="s">
        <v>146</v>
      </c>
      <c r="BE300" s="198">
        <f>IF(N300="základní",J300,0)</f>
        <v>0</v>
      </c>
      <c r="BF300" s="198">
        <f>IF(N300="snížená",J300,0)</f>
        <v>0</v>
      </c>
      <c r="BG300" s="198">
        <f>IF(N300="zákl. přenesená",J300,0)</f>
        <v>0</v>
      </c>
      <c r="BH300" s="198">
        <f>IF(N300="sníž. přenesená",J300,0)</f>
        <v>0</v>
      </c>
      <c r="BI300" s="198">
        <f>IF(N300="nulová",J300,0)</f>
        <v>0</v>
      </c>
      <c r="BJ300" s="17" t="s">
        <v>85</v>
      </c>
      <c r="BK300" s="198">
        <f>ROUND(I300*H300,2)</f>
        <v>0</v>
      </c>
      <c r="BL300" s="17" t="s">
        <v>145</v>
      </c>
      <c r="BM300" s="197" t="s">
        <v>2192</v>
      </c>
    </row>
    <row r="301" spans="1:65" s="13" customFormat="1">
      <c r="B301" s="206"/>
      <c r="C301" s="207"/>
      <c r="D301" s="199" t="s">
        <v>176</v>
      </c>
      <c r="E301" s="208" t="s">
        <v>1</v>
      </c>
      <c r="F301" s="209" t="s">
        <v>2193</v>
      </c>
      <c r="G301" s="207"/>
      <c r="H301" s="210">
        <v>31.6</v>
      </c>
      <c r="I301" s="211"/>
      <c r="J301" s="207"/>
      <c r="K301" s="207"/>
      <c r="L301" s="212"/>
      <c r="M301" s="213"/>
      <c r="N301" s="214"/>
      <c r="O301" s="214"/>
      <c r="P301" s="214"/>
      <c r="Q301" s="214"/>
      <c r="R301" s="214"/>
      <c r="S301" s="214"/>
      <c r="T301" s="215"/>
      <c r="AT301" s="216" t="s">
        <v>176</v>
      </c>
      <c r="AU301" s="216" t="s">
        <v>87</v>
      </c>
      <c r="AV301" s="13" t="s">
        <v>87</v>
      </c>
      <c r="AW301" s="13" t="s">
        <v>34</v>
      </c>
      <c r="AX301" s="13" t="s">
        <v>85</v>
      </c>
      <c r="AY301" s="216" t="s">
        <v>146</v>
      </c>
    </row>
    <row r="302" spans="1:65" s="2" customFormat="1" ht="33" customHeight="1">
      <c r="A302" s="34"/>
      <c r="B302" s="35"/>
      <c r="C302" s="185" t="s">
        <v>349</v>
      </c>
      <c r="D302" s="185" t="s">
        <v>147</v>
      </c>
      <c r="E302" s="186" t="s">
        <v>2194</v>
      </c>
      <c r="F302" s="187" t="s">
        <v>2195</v>
      </c>
      <c r="G302" s="188" t="s">
        <v>181</v>
      </c>
      <c r="H302" s="189">
        <v>226.66</v>
      </c>
      <c r="I302" s="190"/>
      <c r="J302" s="191">
        <f>ROUND(I302*H302,2)</f>
        <v>0</v>
      </c>
      <c r="K302" s="192"/>
      <c r="L302" s="39"/>
      <c r="M302" s="193" t="s">
        <v>1</v>
      </c>
      <c r="N302" s="194" t="s">
        <v>42</v>
      </c>
      <c r="O302" s="71"/>
      <c r="P302" s="195">
        <f>O302*H302</f>
        <v>0</v>
      </c>
      <c r="Q302" s="195">
        <v>0</v>
      </c>
      <c r="R302" s="195">
        <f>Q302*H302</f>
        <v>0</v>
      </c>
      <c r="S302" s="195">
        <v>0.02</v>
      </c>
      <c r="T302" s="196">
        <f>S302*H302</f>
        <v>4.5331999999999999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97" t="s">
        <v>145</v>
      </c>
      <c r="AT302" s="197" t="s">
        <v>147</v>
      </c>
      <c r="AU302" s="197" t="s">
        <v>87</v>
      </c>
      <c r="AY302" s="17" t="s">
        <v>146</v>
      </c>
      <c r="BE302" s="198">
        <f>IF(N302="základní",J302,0)</f>
        <v>0</v>
      </c>
      <c r="BF302" s="198">
        <f>IF(N302="snížená",J302,0)</f>
        <v>0</v>
      </c>
      <c r="BG302" s="198">
        <f>IF(N302="zákl. přenesená",J302,0)</f>
        <v>0</v>
      </c>
      <c r="BH302" s="198">
        <f>IF(N302="sníž. přenesená",J302,0)</f>
        <v>0</v>
      </c>
      <c r="BI302" s="198">
        <f>IF(N302="nulová",J302,0)</f>
        <v>0</v>
      </c>
      <c r="BJ302" s="17" t="s">
        <v>85</v>
      </c>
      <c r="BK302" s="198">
        <f>ROUND(I302*H302,2)</f>
        <v>0</v>
      </c>
      <c r="BL302" s="17" t="s">
        <v>145</v>
      </c>
      <c r="BM302" s="197" t="s">
        <v>2196</v>
      </c>
    </row>
    <row r="303" spans="1:65" s="2" customFormat="1" ht="21.75" customHeight="1">
      <c r="A303" s="34"/>
      <c r="B303" s="35"/>
      <c r="C303" s="185" t="s">
        <v>354</v>
      </c>
      <c r="D303" s="185" t="s">
        <v>147</v>
      </c>
      <c r="E303" s="186" t="s">
        <v>1724</v>
      </c>
      <c r="F303" s="187" t="s">
        <v>2197</v>
      </c>
      <c r="G303" s="188" t="s">
        <v>181</v>
      </c>
      <c r="H303" s="189">
        <v>860.14</v>
      </c>
      <c r="I303" s="190"/>
      <c r="J303" s="191">
        <f>ROUND(I303*H303,2)</f>
        <v>0</v>
      </c>
      <c r="K303" s="192"/>
      <c r="L303" s="39"/>
      <c r="M303" s="193" t="s">
        <v>1</v>
      </c>
      <c r="N303" s="194" t="s">
        <v>42</v>
      </c>
      <c r="O303" s="71"/>
      <c r="P303" s="195">
        <f>O303*H303</f>
        <v>0</v>
      </c>
      <c r="Q303" s="195">
        <v>0</v>
      </c>
      <c r="R303" s="195">
        <f>Q303*H303</f>
        <v>0</v>
      </c>
      <c r="S303" s="195">
        <v>0.02</v>
      </c>
      <c r="T303" s="196">
        <f>S303*H303</f>
        <v>17.2028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97" t="s">
        <v>145</v>
      </c>
      <c r="AT303" s="197" t="s">
        <v>147</v>
      </c>
      <c r="AU303" s="197" t="s">
        <v>87</v>
      </c>
      <c r="AY303" s="17" t="s">
        <v>146</v>
      </c>
      <c r="BE303" s="198">
        <f>IF(N303="základní",J303,0)</f>
        <v>0</v>
      </c>
      <c r="BF303" s="198">
        <f>IF(N303="snížená",J303,0)</f>
        <v>0</v>
      </c>
      <c r="BG303" s="198">
        <f>IF(N303="zákl. přenesená",J303,0)</f>
        <v>0</v>
      </c>
      <c r="BH303" s="198">
        <f>IF(N303="sníž. přenesená",J303,0)</f>
        <v>0</v>
      </c>
      <c r="BI303" s="198">
        <f>IF(N303="nulová",J303,0)</f>
        <v>0</v>
      </c>
      <c r="BJ303" s="17" t="s">
        <v>85</v>
      </c>
      <c r="BK303" s="198">
        <f>ROUND(I303*H303,2)</f>
        <v>0</v>
      </c>
      <c r="BL303" s="17" t="s">
        <v>145</v>
      </c>
      <c r="BM303" s="197" t="s">
        <v>2198</v>
      </c>
    </row>
    <row r="304" spans="1:65" s="13" customFormat="1">
      <c r="B304" s="206"/>
      <c r="C304" s="207"/>
      <c r="D304" s="199" t="s">
        <v>176</v>
      </c>
      <c r="E304" s="208" t="s">
        <v>1</v>
      </c>
      <c r="F304" s="209" t="s">
        <v>2199</v>
      </c>
      <c r="G304" s="207"/>
      <c r="H304" s="210">
        <v>860.14</v>
      </c>
      <c r="I304" s="211"/>
      <c r="J304" s="207"/>
      <c r="K304" s="207"/>
      <c r="L304" s="212"/>
      <c r="M304" s="213"/>
      <c r="N304" s="214"/>
      <c r="O304" s="214"/>
      <c r="P304" s="214"/>
      <c r="Q304" s="214"/>
      <c r="R304" s="214"/>
      <c r="S304" s="214"/>
      <c r="T304" s="215"/>
      <c r="AT304" s="216" t="s">
        <v>176</v>
      </c>
      <c r="AU304" s="216" t="s">
        <v>87</v>
      </c>
      <c r="AV304" s="13" t="s">
        <v>87</v>
      </c>
      <c r="AW304" s="13" t="s">
        <v>34</v>
      </c>
      <c r="AX304" s="13" t="s">
        <v>85</v>
      </c>
      <c r="AY304" s="216" t="s">
        <v>146</v>
      </c>
    </row>
    <row r="305" spans="1:65" s="2" customFormat="1" ht="33" customHeight="1">
      <c r="A305" s="34"/>
      <c r="B305" s="35"/>
      <c r="C305" s="185" t="s">
        <v>359</v>
      </c>
      <c r="D305" s="185" t="s">
        <v>147</v>
      </c>
      <c r="E305" s="186" t="s">
        <v>2200</v>
      </c>
      <c r="F305" s="187" t="s">
        <v>2201</v>
      </c>
      <c r="G305" s="188" t="s">
        <v>181</v>
      </c>
      <c r="H305" s="189">
        <v>127.92</v>
      </c>
      <c r="I305" s="190"/>
      <c r="J305" s="191">
        <f>ROUND(I305*H305,2)</f>
        <v>0</v>
      </c>
      <c r="K305" s="192"/>
      <c r="L305" s="39"/>
      <c r="M305" s="193" t="s">
        <v>1</v>
      </c>
      <c r="N305" s="194" t="s">
        <v>42</v>
      </c>
      <c r="O305" s="71"/>
      <c r="P305" s="195">
        <f>O305*H305</f>
        <v>0</v>
      </c>
      <c r="Q305" s="195">
        <v>0</v>
      </c>
      <c r="R305" s="195">
        <f>Q305*H305</f>
        <v>0</v>
      </c>
      <c r="S305" s="195">
        <v>4.5999999999999999E-2</v>
      </c>
      <c r="T305" s="196">
        <f>S305*H305</f>
        <v>5.8843199999999998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97" t="s">
        <v>145</v>
      </c>
      <c r="AT305" s="197" t="s">
        <v>147</v>
      </c>
      <c r="AU305" s="197" t="s">
        <v>87</v>
      </c>
      <c r="AY305" s="17" t="s">
        <v>146</v>
      </c>
      <c r="BE305" s="198">
        <f>IF(N305="základní",J305,0)</f>
        <v>0</v>
      </c>
      <c r="BF305" s="198">
        <f>IF(N305="snížená",J305,0)</f>
        <v>0</v>
      </c>
      <c r="BG305" s="198">
        <f>IF(N305="zákl. přenesená",J305,0)</f>
        <v>0</v>
      </c>
      <c r="BH305" s="198">
        <f>IF(N305="sníž. přenesená",J305,0)</f>
        <v>0</v>
      </c>
      <c r="BI305" s="198">
        <f>IF(N305="nulová",J305,0)</f>
        <v>0</v>
      </c>
      <c r="BJ305" s="17" t="s">
        <v>85</v>
      </c>
      <c r="BK305" s="198">
        <f>ROUND(I305*H305,2)</f>
        <v>0</v>
      </c>
      <c r="BL305" s="17" t="s">
        <v>145</v>
      </c>
      <c r="BM305" s="197" t="s">
        <v>2202</v>
      </c>
    </row>
    <row r="306" spans="1:65" s="2" customFormat="1" ht="21.75" customHeight="1">
      <c r="A306" s="34"/>
      <c r="B306" s="35"/>
      <c r="C306" s="185" t="s">
        <v>365</v>
      </c>
      <c r="D306" s="185" t="s">
        <v>147</v>
      </c>
      <c r="E306" s="186" t="s">
        <v>1727</v>
      </c>
      <c r="F306" s="187" t="s">
        <v>1728</v>
      </c>
      <c r="G306" s="188" t="s">
        <v>181</v>
      </c>
      <c r="H306" s="189">
        <v>32.799999999999997</v>
      </c>
      <c r="I306" s="190"/>
      <c r="J306" s="191">
        <f>ROUND(I306*H306,2)</f>
        <v>0</v>
      </c>
      <c r="K306" s="192"/>
      <c r="L306" s="39"/>
      <c r="M306" s="193" t="s">
        <v>1</v>
      </c>
      <c r="N306" s="194" t="s">
        <v>42</v>
      </c>
      <c r="O306" s="71"/>
      <c r="P306" s="195">
        <f>O306*H306</f>
        <v>0</v>
      </c>
      <c r="Q306" s="195">
        <v>0</v>
      </c>
      <c r="R306" s="195">
        <f>Q306*H306</f>
        <v>0</v>
      </c>
      <c r="S306" s="195">
        <v>6.8000000000000005E-2</v>
      </c>
      <c r="T306" s="196">
        <f>S306*H306</f>
        <v>2.2303999999999999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97" t="s">
        <v>145</v>
      </c>
      <c r="AT306" s="197" t="s">
        <v>147</v>
      </c>
      <c r="AU306" s="197" t="s">
        <v>87</v>
      </c>
      <c r="AY306" s="17" t="s">
        <v>146</v>
      </c>
      <c r="BE306" s="198">
        <f>IF(N306="základní",J306,0)</f>
        <v>0</v>
      </c>
      <c r="BF306" s="198">
        <f>IF(N306="snížená",J306,0)</f>
        <v>0</v>
      </c>
      <c r="BG306" s="198">
        <f>IF(N306="zákl. přenesená",J306,0)</f>
        <v>0</v>
      </c>
      <c r="BH306" s="198">
        <f>IF(N306="sníž. přenesená",J306,0)</f>
        <v>0</v>
      </c>
      <c r="BI306" s="198">
        <f>IF(N306="nulová",J306,0)</f>
        <v>0</v>
      </c>
      <c r="BJ306" s="17" t="s">
        <v>85</v>
      </c>
      <c r="BK306" s="198">
        <f>ROUND(I306*H306,2)</f>
        <v>0</v>
      </c>
      <c r="BL306" s="17" t="s">
        <v>145</v>
      </c>
      <c r="BM306" s="197" t="s">
        <v>2203</v>
      </c>
    </row>
    <row r="307" spans="1:65" s="13" customFormat="1">
      <c r="B307" s="206"/>
      <c r="C307" s="207"/>
      <c r="D307" s="199" t="s">
        <v>176</v>
      </c>
      <c r="E307" s="208" t="s">
        <v>1</v>
      </c>
      <c r="F307" s="209" t="s">
        <v>2204</v>
      </c>
      <c r="G307" s="207"/>
      <c r="H307" s="210">
        <v>32.799999999999997</v>
      </c>
      <c r="I307" s="211"/>
      <c r="J307" s="207"/>
      <c r="K307" s="207"/>
      <c r="L307" s="212"/>
      <c r="M307" s="213"/>
      <c r="N307" s="214"/>
      <c r="O307" s="214"/>
      <c r="P307" s="214"/>
      <c r="Q307" s="214"/>
      <c r="R307" s="214"/>
      <c r="S307" s="214"/>
      <c r="T307" s="215"/>
      <c r="AT307" s="216" t="s">
        <v>176</v>
      </c>
      <c r="AU307" s="216" t="s">
        <v>87</v>
      </c>
      <c r="AV307" s="13" t="s">
        <v>87</v>
      </c>
      <c r="AW307" s="13" t="s">
        <v>34</v>
      </c>
      <c r="AX307" s="13" t="s">
        <v>85</v>
      </c>
      <c r="AY307" s="216" t="s">
        <v>146</v>
      </c>
    </row>
    <row r="308" spans="1:65" s="2" customFormat="1" ht="21.75" customHeight="1">
      <c r="A308" s="34"/>
      <c r="B308" s="35"/>
      <c r="C308" s="185" t="s">
        <v>369</v>
      </c>
      <c r="D308" s="185" t="s">
        <v>147</v>
      </c>
      <c r="E308" s="186" t="s">
        <v>1730</v>
      </c>
      <c r="F308" s="187" t="s">
        <v>1731</v>
      </c>
      <c r="G308" s="188" t="s">
        <v>165</v>
      </c>
      <c r="H308" s="189">
        <v>1</v>
      </c>
      <c r="I308" s="190"/>
      <c r="J308" s="191">
        <f>ROUND(I308*H308,2)</f>
        <v>0</v>
      </c>
      <c r="K308" s="192"/>
      <c r="L308" s="39"/>
      <c r="M308" s="193" t="s">
        <v>1</v>
      </c>
      <c r="N308" s="194" t="s">
        <v>42</v>
      </c>
      <c r="O308" s="71"/>
      <c r="P308" s="195">
        <f>O308*H308</f>
        <v>0</v>
      </c>
      <c r="Q308" s="195">
        <v>0</v>
      </c>
      <c r="R308" s="195">
        <f>Q308*H308</f>
        <v>0</v>
      </c>
      <c r="S308" s="195">
        <v>6.8000000000000005E-2</v>
      </c>
      <c r="T308" s="196">
        <f>S308*H308</f>
        <v>6.8000000000000005E-2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97" t="s">
        <v>145</v>
      </c>
      <c r="AT308" s="197" t="s">
        <v>147</v>
      </c>
      <c r="AU308" s="197" t="s">
        <v>87</v>
      </c>
      <c r="AY308" s="17" t="s">
        <v>146</v>
      </c>
      <c r="BE308" s="198">
        <f>IF(N308="základní",J308,0)</f>
        <v>0</v>
      </c>
      <c r="BF308" s="198">
        <f>IF(N308="snížená",J308,0)</f>
        <v>0</v>
      </c>
      <c r="BG308" s="198">
        <f>IF(N308="zákl. přenesená",J308,0)</f>
        <v>0</v>
      </c>
      <c r="BH308" s="198">
        <f>IF(N308="sníž. přenesená",J308,0)</f>
        <v>0</v>
      </c>
      <c r="BI308" s="198">
        <f>IF(N308="nulová",J308,0)</f>
        <v>0</v>
      </c>
      <c r="BJ308" s="17" t="s">
        <v>85</v>
      </c>
      <c r="BK308" s="198">
        <f>ROUND(I308*H308,2)</f>
        <v>0</v>
      </c>
      <c r="BL308" s="17" t="s">
        <v>145</v>
      </c>
      <c r="BM308" s="197" t="s">
        <v>2205</v>
      </c>
    </row>
    <row r="309" spans="1:65" s="2" customFormat="1" ht="33" customHeight="1">
      <c r="A309" s="34"/>
      <c r="B309" s="35"/>
      <c r="C309" s="185" t="s">
        <v>375</v>
      </c>
      <c r="D309" s="185" t="s">
        <v>147</v>
      </c>
      <c r="E309" s="186" t="s">
        <v>2206</v>
      </c>
      <c r="F309" s="187" t="s">
        <v>2207</v>
      </c>
      <c r="G309" s="188" t="s">
        <v>249</v>
      </c>
      <c r="H309" s="189">
        <v>5</v>
      </c>
      <c r="I309" s="190"/>
      <c r="J309" s="191">
        <f>ROUND(I309*H309,2)</f>
        <v>0</v>
      </c>
      <c r="K309" s="192"/>
      <c r="L309" s="39"/>
      <c r="M309" s="193" t="s">
        <v>1</v>
      </c>
      <c r="N309" s="194" t="s">
        <v>42</v>
      </c>
      <c r="O309" s="71"/>
      <c r="P309" s="195">
        <f>O309*H309</f>
        <v>0</v>
      </c>
      <c r="Q309" s="195">
        <v>6.3899999999999998E-3</v>
      </c>
      <c r="R309" s="195">
        <f>Q309*H309</f>
        <v>3.1949999999999999E-2</v>
      </c>
      <c r="S309" s="195">
        <v>0</v>
      </c>
      <c r="T309" s="196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97" t="s">
        <v>145</v>
      </c>
      <c r="AT309" s="197" t="s">
        <v>147</v>
      </c>
      <c r="AU309" s="197" t="s">
        <v>87</v>
      </c>
      <c r="AY309" s="17" t="s">
        <v>146</v>
      </c>
      <c r="BE309" s="198">
        <f>IF(N309="základní",J309,0)</f>
        <v>0</v>
      </c>
      <c r="BF309" s="198">
        <f>IF(N309="snížená",J309,0)</f>
        <v>0</v>
      </c>
      <c r="BG309" s="198">
        <f>IF(N309="zákl. přenesená",J309,0)</f>
        <v>0</v>
      </c>
      <c r="BH309" s="198">
        <f>IF(N309="sníž. přenesená",J309,0)</f>
        <v>0</v>
      </c>
      <c r="BI309" s="198">
        <f>IF(N309="nulová",J309,0)</f>
        <v>0</v>
      </c>
      <c r="BJ309" s="17" t="s">
        <v>85</v>
      </c>
      <c r="BK309" s="198">
        <f>ROUND(I309*H309,2)</f>
        <v>0</v>
      </c>
      <c r="BL309" s="17" t="s">
        <v>145</v>
      </c>
      <c r="BM309" s="197" t="s">
        <v>2208</v>
      </c>
    </row>
    <row r="310" spans="1:65" s="2" customFormat="1" ht="21.75" customHeight="1">
      <c r="A310" s="34"/>
      <c r="B310" s="35"/>
      <c r="C310" s="185" t="s">
        <v>379</v>
      </c>
      <c r="D310" s="185" t="s">
        <v>147</v>
      </c>
      <c r="E310" s="186" t="s">
        <v>167</v>
      </c>
      <c r="F310" s="187" t="s">
        <v>168</v>
      </c>
      <c r="G310" s="188" t="s">
        <v>169</v>
      </c>
      <c r="H310" s="189">
        <v>10</v>
      </c>
      <c r="I310" s="190"/>
      <c r="J310" s="191">
        <f>ROUND(I310*H310,2)</f>
        <v>0</v>
      </c>
      <c r="K310" s="192"/>
      <c r="L310" s="39"/>
      <c r="M310" s="193" t="s">
        <v>1</v>
      </c>
      <c r="N310" s="194" t="s">
        <v>42</v>
      </c>
      <c r="O310" s="71"/>
      <c r="P310" s="195">
        <f>O310*H310</f>
        <v>0</v>
      </c>
      <c r="Q310" s="195">
        <v>0</v>
      </c>
      <c r="R310" s="195">
        <f>Q310*H310</f>
        <v>0</v>
      </c>
      <c r="S310" s="195">
        <v>0</v>
      </c>
      <c r="T310" s="196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97" t="s">
        <v>145</v>
      </c>
      <c r="AT310" s="197" t="s">
        <v>147</v>
      </c>
      <c r="AU310" s="197" t="s">
        <v>87</v>
      </c>
      <c r="AY310" s="17" t="s">
        <v>146</v>
      </c>
      <c r="BE310" s="198">
        <f>IF(N310="základní",J310,0)</f>
        <v>0</v>
      </c>
      <c r="BF310" s="198">
        <f>IF(N310="snížená",J310,0)</f>
        <v>0</v>
      </c>
      <c r="BG310" s="198">
        <f>IF(N310="zákl. přenesená",J310,0)</f>
        <v>0</v>
      </c>
      <c r="BH310" s="198">
        <f>IF(N310="sníž. přenesená",J310,0)</f>
        <v>0</v>
      </c>
      <c r="BI310" s="198">
        <f>IF(N310="nulová",J310,0)</f>
        <v>0</v>
      </c>
      <c r="BJ310" s="17" t="s">
        <v>85</v>
      </c>
      <c r="BK310" s="198">
        <f>ROUND(I310*H310,2)</f>
        <v>0</v>
      </c>
      <c r="BL310" s="17" t="s">
        <v>145</v>
      </c>
      <c r="BM310" s="197" t="s">
        <v>2209</v>
      </c>
    </row>
    <row r="311" spans="1:65" s="2" customFormat="1" ht="19.5">
      <c r="A311" s="34"/>
      <c r="B311" s="35"/>
      <c r="C311" s="36"/>
      <c r="D311" s="199" t="s">
        <v>151</v>
      </c>
      <c r="E311" s="36"/>
      <c r="F311" s="200" t="s">
        <v>171</v>
      </c>
      <c r="G311" s="36"/>
      <c r="H311" s="36"/>
      <c r="I311" s="201"/>
      <c r="J311" s="36"/>
      <c r="K311" s="36"/>
      <c r="L311" s="39"/>
      <c r="M311" s="202"/>
      <c r="N311" s="203"/>
      <c r="O311" s="71"/>
      <c r="P311" s="71"/>
      <c r="Q311" s="71"/>
      <c r="R311" s="71"/>
      <c r="S311" s="71"/>
      <c r="T311" s="72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7" t="s">
        <v>151</v>
      </c>
      <c r="AU311" s="17" t="s">
        <v>87</v>
      </c>
    </row>
    <row r="312" spans="1:65" s="12" customFormat="1" ht="22.9" customHeight="1">
      <c r="B312" s="171"/>
      <c r="C312" s="172"/>
      <c r="D312" s="173" t="s">
        <v>76</v>
      </c>
      <c r="E312" s="204" t="s">
        <v>190</v>
      </c>
      <c r="F312" s="204" t="s">
        <v>191</v>
      </c>
      <c r="G312" s="172"/>
      <c r="H312" s="172"/>
      <c r="I312" s="175"/>
      <c r="J312" s="205">
        <f>BK312</f>
        <v>0</v>
      </c>
      <c r="K312" s="172"/>
      <c r="L312" s="177"/>
      <c r="M312" s="178"/>
      <c r="N312" s="179"/>
      <c r="O312" s="179"/>
      <c r="P312" s="180">
        <f>SUM(P313:P327)</f>
        <v>0</v>
      </c>
      <c r="Q312" s="179"/>
      <c r="R312" s="180">
        <f>SUM(R313:R327)</f>
        <v>0</v>
      </c>
      <c r="S312" s="179"/>
      <c r="T312" s="181">
        <f>SUM(T313:T327)</f>
        <v>0</v>
      </c>
      <c r="AR312" s="182" t="s">
        <v>85</v>
      </c>
      <c r="AT312" s="183" t="s">
        <v>76</v>
      </c>
      <c r="AU312" s="183" t="s">
        <v>85</v>
      </c>
      <c r="AY312" s="182" t="s">
        <v>146</v>
      </c>
      <c r="BK312" s="184">
        <f>SUM(BK313:BK327)</f>
        <v>0</v>
      </c>
    </row>
    <row r="313" spans="1:65" s="2" customFormat="1" ht="21.75" customHeight="1">
      <c r="A313" s="34"/>
      <c r="B313" s="35"/>
      <c r="C313" s="185" t="s">
        <v>388</v>
      </c>
      <c r="D313" s="185" t="s">
        <v>147</v>
      </c>
      <c r="E313" s="186" t="s">
        <v>2210</v>
      </c>
      <c r="F313" s="187" t="s">
        <v>2211</v>
      </c>
      <c r="G313" s="188" t="s">
        <v>195</v>
      </c>
      <c r="H313" s="189">
        <v>139.27600000000001</v>
      </c>
      <c r="I313" s="190"/>
      <c r="J313" s="191">
        <f>ROUND(I313*H313,2)</f>
        <v>0</v>
      </c>
      <c r="K313" s="192"/>
      <c r="L313" s="39"/>
      <c r="M313" s="193" t="s">
        <v>1</v>
      </c>
      <c r="N313" s="194" t="s">
        <v>42</v>
      </c>
      <c r="O313" s="71"/>
      <c r="P313" s="195">
        <f>O313*H313</f>
        <v>0</v>
      </c>
      <c r="Q313" s="195">
        <v>0</v>
      </c>
      <c r="R313" s="195">
        <f>Q313*H313</f>
        <v>0</v>
      </c>
      <c r="S313" s="195">
        <v>0</v>
      </c>
      <c r="T313" s="196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97" t="s">
        <v>145</v>
      </c>
      <c r="AT313" s="197" t="s">
        <v>147</v>
      </c>
      <c r="AU313" s="197" t="s">
        <v>87</v>
      </c>
      <c r="AY313" s="17" t="s">
        <v>146</v>
      </c>
      <c r="BE313" s="198">
        <f>IF(N313="základní",J313,0)</f>
        <v>0</v>
      </c>
      <c r="BF313" s="198">
        <f>IF(N313="snížená",J313,0)</f>
        <v>0</v>
      </c>
      <c r="BG313" s="198">
        <f>IF(N313="zákl. přenesená",J313,0)</f>
        <v>0</v>
      </c>
      <c r="BH313" s="198">
        <f>IF(N313="sníž. přenesená",J313,0)</f>
        <v>0</v>
      </c>
      <c r="BI313" s="198">
        <f>IF(N313="nulová",J313,0)</f>
        <v>0</v>
      </c>
      <c r="BJ313" s="17" t="s">
        <v>85</v>
      </c>
      <c r="BK313" s="198">
        <f>ROUND(I313*H313,2)</f>
        <v>0</v>
      </c>
      <c r="BL313" s="17" t="s">
        <v>145</v>
      </c>
      <c r="BM313" s="197" t="s">
        <v>2212</v>
      </c>
    </row>
    <row r="314" spans="1:65" s="2" customFormat="1" ht="21.75" customHeight="1">
      <c r="A314" s="34"/>
      <c r="B314" s="35"/>
      <c r="C314" s="185" t="s">
        <v>392</v>
      </c>
      <c r="D314" s="185" t="s">
        <v>147</v>
      </c>
      <c r="E314" s="186" t="s">
        <v>197</v>
      </c>
      <c r="F314" s="187" t="s">
        <v>198</v>
      </c>
      <c r="G314" s="188" t="s">
        <v>195</v>
      </c>
      <c r="H314" s="189">
        <v>139.27600000000001</v>
      </c>
      <c r="I314" s="190"/>
      <c r="J314" s="191">
        <f>ROUND(I314*H314,2)</f>
        <v>0</v>
      </c>
      <c r="K314" s="192"/>
      <c r="L314" s="39"/>
      <c r="M314" s="193" t="s">
        <v>1</v>
      </c>
      <c r="N314" s="194" t="s">
        <v>42</v>
      </c>
      <c r="O314" s="71"/>
      <c r="P314" s="195">
        <f>O314*H314</f>
        <v>0</v>
      </c>
      <c r="Q314" s="195">
        <v>0</v>
      </c>
      <c r="R314" s="195">
        <f>Q314*H314</f>
        <v>0</v>
      </c>
      <c r="S314" s="195">
        <v>0</v>
      </c>
      <c r="T314" s="196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97" t="s">
        <v>145</v>
      </c>
      <c r="AT314" s="197" t="s">
        <v>147</v>
      </c>
      <c r="AU314" s="197" t="s">
        <v>87</v>
      </c>
      <c r="AY314" s="17" t="s">
        <v>146</v>
      </c>
      <c r="BE314" s="198">
        <f>IF(N314="základní",J314,0)</f>
        <v>0</v>
      </c>
      <c r="BF314" s="198">
        <f>IF(N314="snížená",J314,0)</f>
        <v>0</v>
      </c>
      <c r="BG314" s="198">
        <f>IF(N314="zákl. přenesená",J314,0)</f>
        <v>0</v>
      </c>
      <c r="BH314" s="198">
        <f>IF(N314="sníž. přenesená",J314,0)</f>
        <v>0</v>
      </c>
      <c r="BI314" s="198">
        <f>IF(N314="nulová",J314,0)</f>
        <v>0</v>
      </c>
      <c r="BJ314" s="17" t="s">
        <v>85</v>
      </c>
      <c r="BK314" s="198">
        <f>ROUND(I314*H314,2)</f>
        <v>0</v>
      </c>
      <c r="BL314" s="17" t="s">
        <v>145</v>
      </c>
      <c r="BM314" s="197" t="s">
        <v>2213</v>
      </c>
    </row>
    <row r="315" spans="1:65" s="2" customFormat="1" ht="21.75" customHeight="1">
      <c r="A315" s="34"/>
      <c r="B315" s="35"/>
      <c r="C315" s="185" t="s">
        <v>398</v>
      </c>
      <c r="D315" s="185" t="s">
        <v>147</v>
      </c>
      <c r="E315" s="186" t="s">
        <v>201</v>
      </c>
      <c r="F315" s="187" t="s">
        <v>202</v>
      </c>
      <c r="G315" s="188" t="s">
        <v>195</v>
      </c>
      <c r="H315" s="189">
        <v>2646.2440000000001</v>
      </c>
      <c r="I315" s="190"/>
      <c r="J315" s="191">
        <f>ROUND(I315*H315,2)</f>
        <v>0</v>
      </c>
      <c r="K315" s="192"/>
      <c r="L315" s="39"/>
      <c r="M315" s="193" t="s">
        <v>1</v>
      </c>
      <c r="N315" s="194" t="s">
        <v>42</v>
      </c>
      <c r="O315" s="71"/>
      <c r="P315" s="195">
        <f>O315*H315</f>
        <v>0</v>
      </c>
      <c r="Q315" s="195">
        <v>0</v>
      </c>
      <c r="R315" s="195">
        <f>Q315*H315</f>
        <v>0</v>
      </c>
      <c r="S315" s="195">
        <v>0</v>
      </c>
      <c r="T315" s="196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97" t="s">
        <v>145</v>
      </c>
      <c r="AT315" s="197" t="s">
        <v>147</v>
      </c>
      <c r="AU315" s="197" t="s">
        <v>87</v>
      </c>
      <c r="AY315" s="17" t="s">
        <v>146</v>
      </c>
      <c r="BE315" s="198">
        <f>IF(N315="základní",J315,0)</f>
        <v>0</v>
      </c>
      <c r="BF315" s="198">
        <f>IF(N315="snížená",J315,0)</f>
        <v>0</v>
      </c>
      <c r="BG315" s="198">
        <f>IF(N315="zákl. přenesená",J315,0)</f>
        <v>0</v>
      </c>
      <c r="BH315" s="198">
        <f>IF(N315="sníž. přenesená",J315,0)</f>
        <v>0</v>
      </c>
      <c r="BI315" s="198">
        <f>IF(N315="nulová",J315,0)</f>
        <v>0</v>
      </c>
      <c r="BJ315" s="17" t="s">
        <v>85</v>
      </c>
      <c r="BK315" s="198">
        <f>ROUND(I315*H315,2)</f>
        <v>0</v>
      </c>
      <c r="BL315" s="17" t="s">
        <v>145</v>
      </c>
      <c r="BM315" s="197" t="s">
        <v>2214</v>
      </c>
    </row>
    <row r="316" spans="1:65" s="13" customFormat="1">
      <c r="B316" s="206"/>
      <c r="C316" s="207"/>
      <c r="D316" s="199" t="s">
        <v>176</v>
      </c>
      <c r="E316" s="207"/>
      <c r="F316" s="209" t="s">
        <v>2215</v>
      </c>
      <c r="G316" s="207"/>
      <c r="H316" s="210">
        <v>2646.2440000000001</v>
      </c>
      <c r="I316" s="211"/>
      <c r="J316" s="207"/>
      <c r="K316" s="207"/>
      <c r="L316" s="212"/>
      <c r="M316" s="213"/>
      <c r="N316" s="214"/>
      <c r="O316" s="214"/>
      <c r="P316" s="214"/>
      <c r="Q316" s="214"/>
      <c r="R316" s="214"/>
      <c r="S316" s="214"/>
      <c r="T316" s="215"/>
      <c r="AT316" s="216" t="s">
        <v>176</v>
      </c>
      <c r="AU316" s="216" t="s">
        <v>87</v>
      </c>
      <c r="AV316" s="13" t="s">
        <v>87</v>
      </c>
      <c r="AW316" s="13" t="s">
        <v>4</v>
      </c>
      <c r="AX316" s="13" t="s">
        <v>85</v>
      </c>
      <c r="AY316" s="216" t="s">
        <v>146</v>
      </c>
    </row>
    <row r="317" spans="1:65" s="2" customFormat="1" ht="21.75" customHeight="1">
      <c r="A317" s="34"/>
      <c r="B317" s="35"/>
      <c r="C317" s="185" t="s">
        <v>402</v>
      </c>
      <c r="D317" s="185" t="s">
        <v>147</v>
      </c>
      <c r="E317" s="186" t="s">
        <v>206</v>
      </c>
      <c r="F317" s="187" t="s">
        <v>207</v>
      </c>
      <c r="G317" s="188" t="s">
        <v>195</v>
      </c>
      <c r="H317" s="189">
        <v>2.7189999999999999</v>
      </c>
      <c r="I317" s="190"/>
      <c r="J317" s="191">
        <f>ROUND(I317*H317,2)</f>
        <v>0</v>
      </c>
      <c r="K317" s="192"/>
      <c r="L317" s="39"/>
      <c r="M317" s="193" t="s">
        <v>1</v>
      </c>
      <c r="N317" s="194" t="s">
        <v>42</v>
      </c>
      <c r="O317" s="71"/>
      <c r="P317" s="195">
        <f>O317*H317</f>
        <v>0</v>
      </c>
      <c r="Q317" s="195">
        <v>0</v>
      </c>
      <c r="R317" s="195">
        <f>Q317*H317</f>
        <v>0</v>
      </c>
      <c r="S317" s="195">
        <v>0</v>
      </c>
      <c r="T317" s="196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97" t="s">
        <v>145</v>
      </c>
      <c r="AT317" s="197" t="s">
        <v>147</v>
      </c>
      <c r="AU317" s="197" t="s">
        <v>87</v>
      </c>
      <c r="AY317" s="17" t="s">
        <v>146</v>
      </c>
      <c r="BE317" s="198">
        <f>IF(N317="základní",J317,0)</f>
        <v>0</v>
      </c>
      <c r="BF317" s="198">
        <f>IF(N317="snížená",J317,0)</f>
        <v>0</v>
      </c>
      <c r="BG317" s="198">
        <f>IF(N317="zákl. přenesená",J317,0)</f>
        <v>0</v>
      </c>
      <c r="BH317" s="198">
        <f>IF(N317="sníž. přenesená",J317,0)</f>
        <v>0</v>
      </c>
      <c r="BI317" s="198">
        <f>IF(N317="nulová",J317,0)</f>
        <v>0</v>
      </c>
      <c r="BJ317" s="17" t="s">
        <v>85</v>
      </c>
      <c r="BK317" s="198">
        <f>ROUND(I317*H317,2)</f>
        <v>0</v>
      </c>
      <c r="BL317" s="17" t="s">
        <v>145</v>
      </c>
      <c r="BM317" s="197" t="s">
        <v>2216</v>
      </c>
    </row>
    <row r="318" spans="1:65" s="2" customFormat="1" ht="78">
      <c r="A318" s="34"/>
      <c r="B318" s="35"/>
      <c r="C318" s="36"/>
      <c r="D318" s="199" t="s">
        <v>151</v>
      </c>
      <c r="E318" s="36"/>
      <c r="F318" s="200" t="s">
        <v>209</v>
      </c>
      <c r="G318" s="36"/>
      <c r="H318" s="36"/>
      <c r="I318" s="201"/>
      <c r="J318" s="36"/>
      <c r="K318" s="36"/>
      <c r="L318" s="39"/>
      <c r="M318" s="202"/>
      <c r="N318" s="203"/>
      <c r="O318" s="71"/>
      <c r="P318" s="71"/>
      <c r="Q318" s="71"/>
      <c r="R318" s="71"/>
      <c r="S318" s="71"/>
      <c r="T318" s="72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7" t="s">
        <v>151</v>
      </c>
      <c r="AU318" s="17" t="s">
        <v>87</v>
      </c>
    </row>
    <row r="319" spans="1:65" s="13" customFormat="1">
      <c r="B319" s="206"/>
      <c r="C319" s="207"/>
      <c r="D319" s="199" t="s">
        <v>176</v>
      </c>
      <c r="E319" s="208" t="s">
        <v>1</v>
      </c>
      <c r="F319" s="209" t="s">
        <v>2217</v>
      </c>
      <c r="G319" s="207"/>
      <c r="H319" s="210">
        <v>2.7189999999999999</v>
      </c>
      <c r="I319" s="211"/>
      <c r="J319" s="207"/>
      <c r="K319" s="207"/>
      <c r="L319" s="212"/>
      <c r="M319" s="213"/>
      <c r="N319" s="214"/>
      <c r="O319" s="214"/>
      <c r="P319" s="214"/>
      <c r="Q319" s="214"/>
      <c r="R319" s="214"/>
      <c r="S319" s="214"/>
      <c r="T319" s="215"/>
      <c r="AT319" s="216" t="s">
        <v>176</v>
      </c>
      <c r="AU319" s="216" t="s">
        <v>87</v>
      </c>
      <c r="AV319" s="13" t="s">
        <v>87</v>
      </c>
      <c r="AW319" s="13" t="s">
        <v>34</v>
      </c>
      <c r="AX319" s="13" t="s">
        <v>85</v>
      </c>
      <c r="AY319" s="216" t="s">
        <v>146</v>
      </c>
    </row>
    <row r="320" spans="1:65" s="2" customFormat="1" ht="21.75" customHeight="1">
      <c r="A320" s="34"/>
      <c r="B320" s="35"/>
      <c r="C320" s="185" t="s">
        <v>406</v>
      </c>
      <c r="D320" s="185" t="s">
        <v>147</v>
      </c>
      <c r="E320" s="186" t="s">
        <v>2218</v>
      </c>
      <c r="F320" s="187" t="s">
        <v>2219</v>
      </c>
      <c r="G320" s="188" t="s">
        <v>195</v>
      </c>
      <c r="H320" s="189">
        <v>27.62</v>
      </c>
      <c r="I320" s="190"/>
      <c r="J320" s="191">
        <f>ROUND(I320*H320,2)</f>
        <v>0</v>
      </c>
      <c r="K320" s="192"/>
      <c r="L320" s="39"/>
      <c r="M320" s="193" t="s">
        <v>1</v>
      </c>
      <c r="N320" s="194" t="s">
        <v>42</v>
      </c>
      <c r="O320" s="71"/>
      <c r="P320" s="195">
        <f>O320*H320</f>
        <v>0</v>
      </c>
      <c r="Q320" s="195">
        <v>0</v>
      </c>
      <c r="R320" s="195">
        <f>Q320*H320</f>
        <v>0</v>
      </c>
      <c r="S320" s="195">
        <v>0</v>
      </c>
      <c r="T320" s="196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97" t="s">
        <v>145</v>
      </c>
      <c r="AT320" s="197" t="s">
        <v>147</v>
      </c>
      <c r="AU320" s="197" t="s">
        <v>87</v>
      </c>
      <c r="AY320" s="17" t="s">
        <v>146</v>
      </c>
      <c r="BE320" s="198">
        <f>IF(N320="základní",J320,0)</f>
        <v>0</v>
      </c>
      <c r="BF320" s="198">
        <f>IF(N320="snížená",J320,0)</f>
        <v>0</v>
      </c>
      <c r="BG320" s="198">
        <f>IF(N320="zákl. přenesená",J320,0)</f>
        <v>0</v>
      </c>
      <c r="BH320" s="198">
        <f>IF(N320="sníž. přenesená",J320,0)</f>
        <v>0</v>
      </c>
      <c r="BI320" s="198">
        <f>IF(N320="nulová",J320,0)</f>
        <v>0</v>
      </c>
      <c r="BJ320" s="17" t="s">
        <v>85</v>
      </c>
      <c r="BK320" s="198">
        <f>ROUND(I320*H320,2)</f>
        <v>0</v>
      </c>
      <c r="BL320" s="17" t="s">
        <v>145</v>
      </c>
      <c r="BM320" s="197" t="s">
        <v>2220</v>
      </c>
    </row>
    <row r="321" spans="1:65" s="13" customFormat="1">
      <c r="B321" s="206"/>
      <c r="C321" s="207"/>
      <c r="D321" s="199" t="s">
        <v>176</v>
      </c>
      <c r="E321" s="208" t="s">
        <v>1</v>
      </c>
      <c r="F321" s="209" t="s">
        <v>2221</v>
      </c>
      <c r="G321" s="207"/>
      <c r="H321" s="210">
        <v>27.62</v>
      </c>
      <c r="I321" s="211"/>
      <c r="J321" s="207"/>
      <c r="K321" s="207"/>
      <c r="L321" s="212"/>
      <c r="M321" s="213"/>
      <c r="N321" s="214"/>
      <c r="O321" s="214"/>
      <c r="P321" s="214"/>
      <c r="Q321" s="214"/>
      <c r="R321" s="214"/>
      <c r="S321" s="214"/>
      <c r="T321" s="215"/>
      <c r="AT321" s="216" t="s">
        <v>176</v>
      </c>
      <c r="AU321" s="216" t="s">
        <v>87</v>
      </c>
      <c r="AV321" s="13" t="s">
        <v>87</v>
      </c>
      <c r="AW321" s="13" t="s">
        <v>34</v>
      </c>
      <c r="AX321" s="13" t="s">
        <v>85</v>
      </c>
      <c r="AY321" s="216" t="s">
        <v>146</v>
      </c>
    </row>
    <row r="322" spans="1:65" s="2" customFormat="1" ht="33" customHeight="1">
      <c r="A322" s="34"/>
      <c r="B322" s="35"/>
      <c r="C322" s="185" t="s">
        <v>410</v>
      </c>
      <c r="D322" s="185" t="s">
        <v>147</v>
      </c>
      <c r="E322" s="186" t="s">
        <v>215</v>
      </c>
      <c r="F322" s="187" t="s">
        <v>216</v>
      </c>
      <c r="G322" s="188" t="s">
        <v>195</v>
      </c>
      <c r="H322" s="189">
        <v>2.6190000000000002</v>
      </c>
      <c r="I322" s="190"/>
      <c r="J322" s="191">
        <f>ROUND(I322*H322,2)</f>
        <v>0</v>
      </c>
      <c r="K322" s="192"/>
      <c r="L322" s="39"/>
      <c r="M322" s="193" t="s">
        <v>1</v>
      </c>
      <c r="N322" s="194" t="s">
        <v>42</v>
      </c>
      <c r="O322" s="71"/>
      <c r="P322" s="195">
        <f>O322*H322</f>
        <v>0</v>
      </c>
      <c r="Q322" s="195">
        <v>0</v>
      </c>
      <c r="R322" s="195">
        <f>Q322*H322</f>
        <v>0</v>
      </c>
      <c r="S322" s="195">
        <v>0</v>
      </c>
      <c r="T322" s="196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97" t="s">
        <v>145</v>
      </c>
      <c r="AT322" s="197" t="s">
        <v>147</v>
      </c>
      <c r="AU322" s="197" t="s">
        <v>87</v>
      </c>
      <c r="AY322" s="17" t="s">
        <v>146</v>
      </c>
      <c r="BE322" s="198">
        <f>IF(N322="základní",J322,0)</f>
        <v>0</v>
      </c>
      <c r="BF322" s="198">
        <f>IF(N322="snížená",J322,0)</f>
        <v>0</v>
      </c>
      <c r="BG322" s="198">
        <f>IF(N322="zákl. přenesená",J322,0)</f>
        <v>0</v>
      </c>
      <c r="BH322" s="198">
        <f>IF(N322="sníž. přenesená",J322,0)</f>
        <v>0</v>
      </c>
      <c r="BI322" s="198">
        <f>IF(N322="nulová",J322,0)</f>
        <v>0</v>
      </c>
      <c r="BJ322" s="17" t="s">
        <v>85</v>
      </c>
      <c r="BK322" s="198">
        <f>ROUND(I322*H322,2)</f>
        <v>0</v>
      </c>
      <c r="BL322" s="17" t="s">
        <v>145</v>
      </c>
      <c r="BM322" s="197" t="s">
        <v>2222</v>
      </c>
    </row>
    <row r="323" spans="1:65" s="2" customFormat="1" ht="44.25" customHeight="1">
      <c r="A323" s="34"/>
      <c r="B323" s="35"/>
      <c r="C323" s="185" t="s">
        <v>414</v>
      </c>
      <c r="D323" s="185" t="s">
        <v>147</v>
      </c>
      <c r="E323" s="186" t="s">
        <v>2223</v>
      </c>
      <c r="F323" s="187" t="s">
        <v>2224</v>
      </c>
      <c r="G323" s="188" t="s">
        <v>195</v>
      </c>
      <c r="H323" s="189">
        <v>46.15</v>
      </c>
      <c r="I323" s="190"/>
      <c r="J323" s="191">
        <f>ROUND(I323*H323,2)</f>
        <v>0</v>
      </c>
      <c r="K323" s="192"/>
      <c r="L323" s="39"/>
      <c r="M323" s="193" t="s">
        <v>1</v>
      </c>
      <c r="N323" s="194" t="s">
        <v>42</v>
      </c>
      <c r="O323" s="71"/>
      <c r="P323" s="195">
        <f>O323*H323</f>
        <v>0</v>
      </c>
      <c r="Q323" s="195">
        <v>0</v>
      </c>
      <c r="R323" s="195">
        <f>Q323*H323</f>
        <v>0</v>
      </c>
      <c r="S323" s="195">
        <v>0</v>
      </c>
      <c r="T323" s="196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97" t="s">
        <v>145</v>
      </c>
      <c r="AT323" s="197" t="s">
        <v>147</v>
      </c>
      <c r="AU323" s="197" t="s">
        <v>87</v>
      </c>
      <c r="AY323" s="17" t="s">
        <v>146</v>
      </c>
      <c r="BE323" s="198">
        <f>IF(N323="základní",J323,0)</f>
        <v>0</v>
      </c>
      <c r="BF323" s="198">
        <f>IF(N323="snížená",J323,0)</f>
        <v>0</v>
      </c>
      <c r="BG323" s="198">
        <f>IF(N323="zákl. přenesená",J323,0)</f>
        <v>0</v>
      </c>
      <c r="BH323" s="198">
        <f>IF(N323="sníž. přenesená",J323,0)</f>
        <v>0</v>
      </c>
      <c r="BI323" s="198">
        <f>IF(N323="nulová",J323,0)</f>
        <v>0</v>
      </c>
      <c r="BJ323" s="17" t="s">
        <v>85</v>
      </c>
      <c r="BK323" s="198">
        <f>ROUND(I323*H323,2)</f>
        <v>0</v>
      </c>
      <c r="BL323" s="17" t="s">
        <v>145</v>
      </c>
      <c r="BM323" s="197" t="s">
        <v>2225</v>
      </c>
    </row>
    <row r="324" spans="1:65" s="13" customFormat="1">
      <c r="B324" s="206"/>
      <c r="C324" s="207"/>
      <c r="D324" s="199" t="s">
        <v>176</v>
      </c>
      <c r="E324" s="208" t="s">
        <v>1</v>
      </c>
      <c r="F324" s="209" t="s">
        <v>2226</v>
      </c>
      <c r="G324" s="207"/>
      <c r="H324" s="210">
        <v>46.15</v>
      </c>
      <c r="I324" s="211"/>
      <c r="J324" s="207"/>
      <c r="K324" s="207"/>
      <c r="L324" s="212"/>
      <c r="M324" s="213"/>
      <c r="N324" s="214"/>
      <c r="O324" s="214"/>
      <c r="P324" s="214"/>
      <c r="Q324" s="214"/>
      <c r="R324" s="214"/>
      <c r="S324" s="214"/>
      <c r="T324" s="215"/>
      <c r="AT324" s="216" t="s">
        <v>176</v>
      </c>
      <c r="AU324" s="216" t="s">
        <v>87</v>
      </c>
      <c r="AV324" s="13" t="s">
        <v>87</v>
      </c>
      <c r="AW324" s="13" t="s">
        <v>34</v>
      </c>
      <c r="AX324" s="13" t="s">
        <v>85</v>
      </c>
      <c r="AY324" s="216" t="s">
        <v>146</v>
      </c>
    </row>
    <row r="325" spans="1:65" s="2" customFormat="1" ht="21.75" customHeight="1">
      <c r="A325" s="34"/>
      <c r="B325" s="35"/>
      <c r="C325" s="185" t="s">
        <v>418</v>
      </c>
      <c r="D325" s="185" t="s">
        <v>147</v>
      </c>
      <c r="E325" s="186" t="s">
        <v>1026</v>
      </c>
      <c r="F325" s="187" t="s">
        <v>2227</v>
      </c>
      <c r="G325" s="188" t="s">
        <v>195</v>
      </c>
      <c r="H325" s="189">
        <v>53.994999999999997</v>
      </c>
      <c r="I325" s="190"/>
      <c r="J325" s="191">
        <f>ROUND(I325*H325,2)</f>
        <v>0</v>
      </c>
      <c r="K325" s="192"/>
      <c r="L325" s="39"/>
      <c r="M325" s="193" t="s">
        <v>1</v>
      </c>
      <c r="N325" s="194" t="s">
        <v>42</v>
      </c>
      <c r="O325" s="71"/>
      <c r="P325" s="195">
        <f>O325*H325</f>
        <v>0</v>
      </c>
      <c r="Q325" s="195">
        <v>0</v>
      </c>
      <c r="R325" s="195">
        <f>Q325*H325</f>
        <v>0</v>
      </c>
      <c r="S325" s="195">
        <v>0</v>
      </c>
      <c r="T325" s="196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97" t="s">
        <v>145</v>
      </c>
      <c r="AT325" s="197" t="s">
        <v>147</v>
      </c>
      <c r="AU325" s="197" t="s">
        <v>87</v>
      </c>
      <c r="AY325" s="17" t="s">
        <v>146</v>
      </c>
      <c r="BE325" s="198">
        <f>IF(N325="základní",J325,0)</f>
        <v>0</v>
      </c>
      <c r="BF325" s="198">
        <f>IF(N325="snížená",J325,0)</f>
        <v>0</v>
      </c>
      <c r="BG325" s="198">
        <f>IF(N325="zákl. přenesená",J325,0)</f>
        <v>0</v>
      </c>
      <c r="BH325" s="198">
        <f>IF(N325="sníž. přenesená",J325,0)</f>
        <v>0</v>
      </c>
      <c r="BI325" s="198">
        <f>IF(N325="nulová",J325,0)</f>
        <v>0</v>
      </c>
      <c r="BJ325" s="17" t="s">
        <v>85</v>
      </c>
      <c r="BK325" s="198">
        <f>ROUND(I325*H325,2)</f>
        <v>0</v>
      </c>
      <c r="BL325" s="17" t="s">
        <v>145</v>
      </c>
      <c r="BM325" s="197" t="s">
        <v>2228</v>
      </c>
    </row>
    <row r="326" spans="1:65" s="2" customFormat="1" ht="33" customHeight="1">
      <c r="A326" s="34"/>
      <c r="B326" s="35"/>
      <c r="C326" s="185" t="s">
        <v>424</v>
      </c>
      <c r="D326" s="185" t="s">
        <v>147</v>
      </c>
      <c r="E326" s="186" t="s">
        <v>566</v>
      </c>
      <c r="F326" s="187" t="s">
        <v>567</v>
      </c>
      <c r="G326" s="188" t="s">
        <v>195</v>
      </c>
      <c r="H326" s="189">
        <v>6.1630000000000003</v>
      </c>
      <c r="I326" s="190"/>
      <c r="J326" s="191">
        <f>ROUND(I326*H326,2)</f>
        <v>0</v>
      </c>
      <c r="K326" s="192"/>
      <c r="L326" s="39"/>
      <c r="M326" s="193" t="s">
        <v>1</v>
      </c>
      <c r="N326" s="194" t="s">
        <v>42</v>
      </c>
      <c r="O326" s="71"/>
      <c r="P326" s="195">
        <f>O326*H326</f>
        <v>0</v>
      </c>
      <c r="Q326" s="195">
        <v>0</v>
      </c>
      <c r="R326" s="195">
        <f>Q326*H326</f>
        <v>0</v>
      </c>
      <c r="S326" s="195">
        <v>0</v>
      </c>
      <c r="T326" s="196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97" t="s">
        <v>145</v>
      </c>
      <c r="AT326" s="197" t="s">
        <v>147</v>
      </c>
      <c r="AU326" s="197" t="s">
        <v>87</v>
      </c>
      <c r="AY326" s="17" t="s">
        <v>146</v>
      </c>
      <c r="BE326" s="198">
        <f>IF(N326="základní",J326,0)</f>
        <v>0</v>
      </c>
      <c r="BF326" s="198">
        <f>IF(N326="snížená",J326,0)</f>
        <v>0</v>
      </c>
      <c r="BG326" s="198">
        <f>IF(N326="zákl. přenesená",J326,0)</f>
        <v>0</v>
      </c>
      <c r="BH326" s="198">
        <f>IF(N326="sníž. přenesená",J326,0)</f>
        <v>0</v>
      </c>
      <c r="BI326" s="198">
        <f>IF(N326="nulová",J326,0)</f>
        <v>0</v>
      </c>
      <c r="BJ326" s="17" t="s">
        <v>85</v>
      </c>
      <c r="BK326" s="198">
        <f>ROUND(I326*H326,2)</f>
        <v>0</v>
      </c>
      <c r="BL326" s="17" t="s">
        <v>145</v>
      </c>
      <c r="BM326" s="197" t="s">
        <v>2229</v>
      </c>
    </row>
    <row r="327" spans="1:65" s="13" customFormat="1">
      <c r="B327" s="206"/>
      <c r="C327" s="207"/>
      <c r="D327" s="199" t="s">
        <v>176</v>
      </c>
      <c r="E327" s="208" t="s">
        <v>1</v>
      </c>
      <c r="F327" s="209" t="s">
        <v>2230</v>
      </c>
      <c r="G327" s="207"/>
      <c r="H327" s="210">
        <v>6.1630000000000003</v>
      </c>
      <c r="I327" s="211"/>
      <c r="J327" s="207"/>
      <c r="K327" s="207"/>
      <c r="L327" s="212"/>
      <c r="M327" s="213"/>
      <c r="N327" s="214"/>
      <c r="O327" s="214"/>
      <c r="P327" s="214"/>
      <c r="Q327" s="214"/>
      <c r="R327" s="214"/>
      <c r="S327" s="214"/>
      <c r="T327" s="215"/>
      <c r="AT327" s="216" t="s">
        <v>176</v>
      </c>
      <c r="AU327" s="216" t="s">
        <v>87</v>
      </c>
      <c r="AV327" s="13" t="s">
        <v>87</v>
      </c>
      <c r="AW327" s="13" t="s">
        <v>34</v>
      </c>
      <c r="AX327" s="13" t="s">
        <v>85</v>
      </c>
      <c r="AY327" s="216" t="s">
        <v>146</v>
      </c>
    </row>
    <row r="328" spans="1:65" s="12" customFormat="1" ht="22.9" customHeight="1">
      <c r="B328" s="171"/>
      <c r="C328" s="172"/>
      <c r="D328" s="173" t="s">
        <v>76</v>
      </c>
      <c r="E328" s="204" t="s">
        <v>222</v>
      </c>
      <c r="F328" s="204" t="s">
        <v>223</v>
      </c>
      <c r="G328" s="172"/>
      <c r="H328" s="172"/>
      <c r="I328" s="175"/>
      <c r="J328" s="205">
        <f>BK328</f>
        <v>0</v>
      </c>
      <c r="K328" s="172"/>
      <c r="L328" s="177"/>
      <c r="M328" s="178"/>
      <c r="N328" s="179"/>
      <c r="O328" s="179"/>
      <c r="P328" s="180">
        <f>P329</f>
        <v>0</v>
      </c>
      <c r="Q328" s="179"/>
      <c r="R328" s="180">
        <f>R329</f>
        <v>0</v>
      </c>
      <c r="S328" s="179"/>
      <c r="T328" s="181">
        <f>T329</f>
        <v>0</v>
      </c>
      <c r="AR328" s="182" t="s">
        <v>85</v>
      </c>
      <c r="AT328" s="183" t="s">
        <v>76</v>
      </c>
      <c r="AU328" s="183" t="s">
        <v>85</v>
      </c>
      <c r="AY328" s="182" t="s">
        <v>146</v>
      </c>
      <c r="BK328" s="184">
        <f>BK329</f>
        <v>0</v>
      </c>
    </row>
    <row r="329" spans="1:65" s="2" customFormat="1" ht="16.5" customHeight="1">
      <c r="A329" s="34"/>
      <c r="B329" s="35"/>
      <c r="C329" s="185" t="s">
        <v>429</v>
      </c>
      <c r="D329" s="185" t="s">
        <v>147</v>
      </c>
      <c r="E329" s="186" t="s">
        <v>570</v>
      </c>
      <c r="F329" s="187" t="s">
        <v>571</v>
      </c>
      <c r="G329" s="188" t="s">
        <v>195</v>
      </c>
      <c r="H329" s="189">
        <v>192.42599999999999</v>
      </c>
      <c r="I329" s="190"/>
      <c r="J329" s="191">
        <f>ROUND(I329*H329,2)</f>
        <v>0</v>
      </c>
      <c r="K329" s="192"/>
      <c r="L329" s="39"/>
      <c r="M329" s="193" t="s">
        <v>1</v>
      </c>
      <c r="N329" s="194" t="s">
        <v>42</v>
      </c>
      <c r="O329" s="71"/>
      <c r="P329" s="195">
        <f>O329*H329</f>
        <v>0</v>
      </c>
      <c r="Q329" s="195">
        <v>0</v>
      </c>
      <c r="R329" s="195">
        <f>Q329*H329</f>
        <v>0</v>
      </c>
      <c r="S329" s="195">
        <v>0</v>
      </c>
      <c r="T329" s="196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97" t="s">
        <v>145</v>
      </c>
      <c r="AT329" s="197" t="s">
        <v>147</v>
      </c>
      <c r="AU329" s="197" t="s">
        <v>87</v>
      </c>
      <c r="AY329" s="17" t="s">
        <v>146</v>
      </c>
      <c r="BE329" s="198">
        <f>IF(N329="základní",J329,0)</f>
        <v>0</v>
      </c>
      <c r="BF329" s="198">
        <f>IF(N329="snížená",J329,0)</f>
        <v>0</v>
      </c>
      <c r="BG329" s="198">
        <f>IF(N329="zákl. přenesená",J329,0)</f>
        <v>0</v>
      </c>
      <c r="BH329" s="198">
        <f>IF(N329="sníž. přenesená",J329,0)</f>
        <v>0</v>
      </c>
      <c r="BI329" s="198">
        <f>IF(N329="nulová",J329,0)</f>
        <v>0</v>
      </c>
      <c r="BJ329" s="17" t="s">
        <v>85</v>
      </c>
      <c r="BK329" s="198">
        <f>ROUND(I329*H329,2)</f>
        <v>0</v>
      </c>
      <c r="BL329" s="17" t="s">
        <v>145</v>
      </c>
      <c r="BM329" s="197" t="s">
        <v>2231</v>
      </c>
    </row>
    <row r="330" spans="1:65" s="12" customFormat="1" ht="22.9" customHeight="1">
      <c r="B330" s="171"/>
      <c r="C330" s="172"/>
      <c r="D330" s="173" t="s">
        <v>76</v>
      </c>
      <c r="E330" s="204" t="s">
        <v>1324</v>
      </c>
      <c r="F330" s="204" t="s">
        <v>1325</v>
      </c>
      <c r="G330" s="172"/>
      <c r="H330" s="172"/>
      <c r="I330" s="175"/>
      <c r="J330" s="205">
        <f>BK330</f>
        <v>0</v>
      </c>
      <c r="K330" s="172"/>
      <c r="L330" s="177"/>
      <c r="M330" s="178"/>
      <c r="N330" s="179"/>
      <c r="O330" s="179"/>
      <c r="P330" s="180">
        <f>SUM(P331:P335)</f>
        <v>0</v>
      </c>
      <c r="Q330" s="179"/>
      <c r="R330" s="180">
        <f>SUM(R331:R335)</f>
        <v>0</v>
      </c>
      <c r="S330" s="179"/>
      <c r="T330" s="181">
        <f>SUM(T331:T335)</f>
        <v>0</v>
      </c>
      <c r="AR330" s="182" t="s">
        <v>85</v>
      </c>
      <c r="AT330" s="183" t="s">
        <v>76</v>
      </c>
      <c r="AU330" s="183" t="s">
        <v>85</v>
      </c>
      <c r="AY330" s="182" t="s">
        <v>146</v>
      </c>
      <c r="BK330" s="184">
        <f>SUM(BK331:BK335)</f>
        <v>0</v>
      </c>
    </row>
    <row r="331" spans="1:65" s="2" customFormat="1" ht="21.75" customHeight="1">
      <c r="A331" s="34"/>
      <c r="B331" s="35"/>
      <c r="C331" s="185" t="s">
        <v>433</v>
      </c>
      <c r="D331" s="185" t="s">
        <v>147</v>
      </c>
      <c r="E331" s="186" t="s">
        <v>2232</v>
      </c>
      <c r="F331" s="187" t="s">
        <v>2233</v>
      </c>
      <c r="G331" s="188" t="s">
        <v>159</v>
      </c>
      <c r="H331" s="189">
        <v>4</v>
      </c>
      <c r="I331" s="190"/>
      <c r="J331" s="191">
        <f>ROUND(I331*H331,2)</f>
        <v>0</v>
      </c>
      <c r="K331" s="192"/>
      <c r="L331" s="39"/>
      <c r="M331" s="193" t="s">
        <v>1</v>
      </c>
      <c r="N331" s="194" t="s">
        <v>42</v>
      </c>
      <c r="O331" s="71"/>
      <c r="P331" s="195">
        <f>O331*H331</f>
        <v>0</v>
      </c>
      <c r="Q331" s="195">
        <v>0</v>
      </c>
      <c r="R331" s="195">
        <f>Q331*H331</f>
        <v>0</v>
      </c>
      <c r="S331" s="195">
        <v>0</v>
      </c>
      <c r="T331" s="196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97" t="s">
        <v>145</v>
      </c>
      <c r="AT331" s="197" t="s">
        <v>147</v>
      </c>
      <c r="AU331" s="197" t="s">
        <v>87</v>
      </c>
      <c r="AY331" s="17" t="s">
        <v>146</v>
      </c>
      <c r="BE331" s="198">
        <f>IF(N331="základní",J331,0)</f>
        <v>0</v>
      </c>
      <c r="BF331" s="198">
        <f>IF(N331="snížená",J331,0)</f>
        <v>0</v>
      </c>
      <c r="BG331" s="198">
        <f>IF(N331="zákl. přenesená",J331,0)</f>
        <v>0</v>
      </c>
      <c r="BH331" s="198">
        <f>IF(N331="sníž. přenesená",J331,0)</f>
        <v>0</v>
      </c>
      <c r="BI331" s="198">
        <f>IF(N331="nulová",J331,0)</f>
        <v>0</v>
      </c>
      <c r="BJ331" s="17" t="s">
        <v>85</v>
      </c>
      <c r="BK331" s="198">
        <f>ROUND(I331*H331,2)</f>
        <v>0</v>
      </c>
      <c r="BL331" s="17" t="s">
        <v>145</v>
      </c>
      <c r="BM331" s="197" t="s">
        <v>2234</v>
      </c>
    </row>
    <row r="332" spans="1:65" s="2" customFormat="1" ht="117">
      <c r="A332" s="34"/>
      <c r="B332" s="35"/>
      <c r="C332" s="36"/>
      <c r="D332" s="199" t="s">
        <v>151</v>
      </c>
      <c r="E332" s="36"/>
      <c r="F332" s="200" t="s">
        <v>2235</v>
      </c>
      <c r="G332" s="36"/>
      <c r="H332" s="36"/>
      <c r="I332" s="201"/>
      <c r="J332" s="36"/>
      <c r="K332" s="36"/>
      <c r="L332" s="39"/>
      <c r="M332" s="202"/>
      <c r="N332" s="203"/>
      <c r="O332" s="71"/>
      <c r="P332" s="71"/>
      <c r="Q332" s="71"/>
      <c r="R332" s="71"/>
      <c r="S332" s="71"/>
      <c r="T332" s="72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7" t="s">
        <v>151</v>
      </c>
      <c r="AU332" s="17" t="s">
        <v>87</v>
      </c>
    </row>
    <row r="333" spans="1:65" s="2" customFormat="1" ht="21.75" customHeight="1">
      <c r="A333" s="34"/>
      <c r="B333" s="35"/>
      <c r="C333" s="185" t="s">
        <v>437</v>
      </c>
      <c r="D333" s="185" t="s">
        <v>147</v>
      </c>
      <c r="E333" s="186" t="s">
        <v>2236</v>
      </c>
      <c r="F333" s="187" t="s">
        <v>2237</v>
      </c>
      <c r="G333" s="188" t="s">
        <v>159</v>
      </c>
      <c r="H333" s="189">
        <v>2</v>
      </c>
      <c r="I333" s="190"/>
      <c r="J333" s="191">
        <f>ROUND(I333*H333,2)</f>
        <v>0</v>
      </c>
      <c r="K333" s="192"/>
      <c r="L333" s="39"/>
      <c r="M333" s="193" t="s">
        <v>1</v>
      </c>
      <c r="N333" s="194" t="s">
        <v>42</v>
      </c>
      <c r="O333" s="71"/>
      <c r="P333" s="195">
        <f>O333*H333</f>
        <v>0</v>
      </c>
      <c r="Q333" s="195">
        <v>0</v>
      </c>
      <c r="R333" s="195">
        <f>Q333*H333</f>
        <v>0</v>
      </c>
      <c r="S333" s="195">
        <v>0</v>
      </c>
      <c r="T333" s="196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97" t="s">
        <v>145</v>
      </c>
      <c r="AT333" s="197" t="s">
        <v>147</v>
      </c>
      <c r="AU333" s="197" t="s">
        <v>87</v>
      </c>
      <c r="AY333" s="17" t="s">
        <v>146</v>
      </c>
      <c r="BE333" s="198">
        <f>IF(N333="základní",J333,0)</f>
        <v>0</v>
      </c>
      <c r="BF333" s="198">
        <f>IF(N333="snížená",J333,0)</f>
        <v>0</v>
      </c>
      <c r="BG333" s="198">
        <f>IF(N333="zákl. přenesená",J333,0)</f>
        <v>0</v>
      </c>
      <c r="BH333" s="198">
        <f>IF(N333="sníž. přenesená",J333,0)</f>
        <v>0</v>
      </c>
      <c r="BI333" s="198">
        <f>IF(N333="nulová",J333,0)</f>
        <v>0</v>
      </c>
      <c r="BJ333" s="17" t="s">
        <v>85</v>
      </c>
      <c r="BK333" s="198">
        <f>ROUND(I333*H333,2)</f>
        <v>0</v>
      </c>
      <c r="BL333" s="17" t="s">
        <v>145</v>
      </c>
      <c r="BM333" s="197" t="s">
        <v>2238</v>
      </c>
    </row>
    <row r="334" spans="1:65" s="2" customFormat="1" ht="117">
      <c r="A334" s="34"/>
      <c r="B334" s="35"/>
      <c r="C334" s="36"/>
      <c r="D334" s="199" t="s">
        <v>151</v>
      </c>
      <c r="E334" s="36"/>
      <c r="F334" s="200" t="s">
        <v>2239</v>
      </c>
      <c r="G334" s="36"/>
      <c r="H334" s="36"/>
      <c r="I334" s="201"/>
      <c r="J334" s="36"/>
      <c r="K334" s="36"/>
      <c r="L334" s="39"/>
      <c r="M334" s="202"/>
      <c r="N334" s="203"/>
      <c r="O334" s="71"/>
      <c r="P334" s="71"/>
      <c r="Q334" s="71"/>
      <c r="R334" s="71"/>
      <c r="S334" s="71"/>
      <c r="T334" s="72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T334" s="17" t="s">
        <v>151</v>
      </c>
      <c r="AU334" s="17" t="s">
        <v>87</v>
      </c>
    </row>
    <row r="335" spans="1:65" s="2" customFormat="1" ht="21.75" customHeight="1">
      <c r="A335" s="34"/>
      <c r="B335" s="35"/>
      <c r="C335" s="185" t="s">
        <v>441</v>
      </c>
      <c r="D335" s="185" t="s">
        <v>147</v>
      </c>
      <c r="E335" s="186" t="s">
        <v>1337</v>
      </c>
      <c r="F335" s="187" t="s">
        <v>2240</v>
      </c>
      <c r="G335" s="188" t="s">
        <v>165</v>
      </c>
      <c r="H335" s="189">
        <v>1</v>
      </c>
      <c r="I335" s="190"/>
      <c r="J335" s="191">
        <f>ROUND(I335*H335,2)</f>
        <v>0</v>
      </c>
      <c r="K335" s="192"/>
      <c r="L335" s="39"/>
      <c r="M335" s="193" t="s">
        <v>1</v>
      </c>
      <c r="N335" s="194" t="s">
        <v>42</v>
      </c>
      <c r="O335" s="71"/>
      <c r="P335" s="195">
        <f>O335*H335</f>
        <v>0</v>
      </c>
      <c r="Q335" s="195">
        <v>0</v>
      </c>
      <c r="R335" s="195">
        <f>Q335*H335</f>
        <v>0</v>
      </c>
      <c r="S335" s="195">
        <v>0</v>
      </c>
      <c r="T335" s="196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97" t="s">
        <v>145</v>
      </c>
      <c r="AT335" s="197" t="s">
        <v>147</v>
      </c>
      <c r="AU335" s="197" t="s">
        <v>87</v>
      </c>
      <c r="AY335" s="17" t="s">
        <v>146</v>
      </c>
      <c r="BE335" s="198">
        <f>IF(N335="základní",J335,0)</f>
        <v>0</v>
      </c>
      <c r="BF335" s="198">
        <f>IF(N335="snížená",J335,0)</f>
        <v>0</v>
      </c>
      <c r="BG335" s="198">
        <f>IF(N335="zákl. přenesená",J335,0)</f>
        <v>0</v>
      </c>
      <c r="BH335" s="198">
        <f>IF(N335="sníž. přenesená",J335,0)</f>
        <v>0</v>
      </c>
      <c r="BI335" s="198">
        <f>IF(N335="nulová",J335,0)</f>
        <v>0</v>
      </c>
      <c r="BJ335" s="17" t="s">
        <v>85</v>
      </c>
      <c r="BK335" s="198">
        <f>ROUND(I335*H335,2)</f>
        <v>0</v>
      </c>
      <c r="BL335" s="17" t="s">
        <v>145</v>
      </c>
      <c r="BM335" s="197" t="s">
        <v>2241</v>
      </c>
    </row>
    <row r="336" spans="1:65" s="12" customFormat="1" ht="22.9" customHeight="1">
      <c r="B336" s="171"/>
      <c r="C336" s="172"/>
      <c r="D336" s="173" t="s">
        <v>76</v>
      </c>
      <c r="E336" s="204" t="s">
        <v>1588</v>
      </c>
      <c r="F336" s="204" t="s">
        <v>1589</v>
      </c>
      <c r="G336" s="172"/>
      <c r="H336" s="172"/>
      <c r="I336" s="175"/>
      <c r="J336" s="205">
        <f>BK336</f>
        <v>0</v>
      </c>
      <c r="K336" s="172"/>
      <c r="L336" s="177"/>
      <c r="M336" s="178"/>
      <c r="N336" s="179"/>
      <c r="O336" s="179"/>
      <c r="P336" s="180">
        <f>SUM(P337:P360)</f>
        <v>0</v>
      </c>
      <c r="Q336" s="179"/>
      <c r="R336" s="180">
        <f>SUM(R337:R360)</f>
        <v>0.79261408</v>
      </c>
      <c r="S336" s="179"/>
      <c r="T336" s="181">
        <f>SUM(T337:T360)</f>
        <v>0</v>
      </c>
      <c r="AR336" s="182" t="s">
        <v>87</v>
      </c>
      <c r="AT336" s="183" t="s">
        <v>76</v>
      </c>
      <c r="AU336" s="183" t="s">
        <v>85</v>
      </c>
      <c r="AY336" s="182" t="s">
        <v>146</v>
      </c>
      <c r="BK336" s="184">
        <f>SUM(BK337:BK360)</f>
        <v>0</v>
      </c>
    </row>
    <row r="337" spans="1:65" s="2" customFormat="1" ht="21.75" customHeight="1">
      <c r="A337" s="34"/>
      <c r="B337" s="35"/>
      <c r="C337" s="185" t="s">
        <v>445</v>
      </c>
      <c r="D337" s="185" t="s">
        <v>147</v>
      </c>
      <c r="E337" s="186" t="s">
        <v>1750</v>
      </c>
      <c r="F337" s="187" t="s">
        <v>1751</v>
      </c>
      <c r="G337" s="188" t="s">
        <v>181</v>
      </c>
      <c r="H337" s="189">
        <v>128.56</v>
      </c>
      <c r="I337" s="190"/>
      <c r="J337" s="191">
        <f>ROUND(I337*H337,2)</f>
        <v>0</v>
      </c>
      <c r="K337" s="192"/>
      <c r="L337" s="39"/>
      <c r="M337" s="193" t="s">
        <v>1</v>
      </c>
      <c r="N337" s="194" t="s">
        <v>42</v>
      </c>
      <c r="O337" s="71"/>
      <c r="P337" s="195">
        <f>O337*H337</f>
        <v>0</v>
      </c>
      <c r="Q337" s="195">
        <v>0</v>
      </c>
      <c r="R337" s="195">
        <f>Q337*H337</f>
        <v>0</v>
      </c>
      <c r="S337" s="195">
        <v>0</v>
      </c>
      <c r="T337" s="196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97" t="s">
        <v>188</v>
      </c>
      <c r="AT337" s="197" t="s">
        <v>147</v>
      </c>
      <c r="AU337" s="197" t="s">
        <v>87</v>
      </c>
      <c r="AY337" s="17" t="s">
        <v>146</v>
      </c>
      <c r="BE337" s="198">
        <f>IF(N337="základní",J337,0)</f>
        <v>0</v>
      </c>
      <c r="BF337" s="198">
        <f>IF(N337="snížená",J337,0)</f>
        <v>0</v>
      </c>
      <c r="BG337" s="198">
        <f>IF(N337="zákl. přenesená",J337,0)</f>
        <v>0</v>
      </c>
      <c r="BH337" s="198">
        <f>IF(N337="sníž. přenesená",J337,0)</f>
        <v>0</v>
      </c>
      <c r="BI337" s="198">
        <f>IF(N337="nulová",J337,0)</f>
        <v>0</v>
      </c>
      <c r="BJ337" s="17" t="s">
        <v>85</v>
      </c>
      <c r="BK337" s="198">
        <f>ROUND(I337*H337,2)</f>
        <v>0</v>
      </c>
      <c r="BL337" s="17" t="s">
        <v>188</v>
      </c>
      <c r="BM337" s="197" t="s">
        <v>2242</v>
      </c>
    </row>
    <row r="338" spans="1:65" s="13" customFormat="1">
      <c r="B338" s="206"/>
      <c r="C338" s="207"/>
      <c r="D338" s="199" t="s">
        <v>176</v>
      </c>
      <c r="E338" s="208" t="s">
        <v>1</v>
      </c>
      <c r="F338" s="209" t="s">
        <v>2072</v>
      </c>
      <c r="G338" s="207"/>
      <c r="H338" s="210">
        <v>28.8</v>
      </c>
      <c r="I338" s="211"/>
      <c r="J338" s="207"/>
      <c r="K338" s="207"/>
      <c r="L338" s="212"/>
      <c r="M338" s="213"/>
      <c r="N338" s="214"/>
      <c r="O338" s="214"/>
      <c r="P338" s="214"/>
      <c r="Q338" s="214"/>
      <c r="R338" s="214"/>
      <c r="S338" s="214"/>
      <c r="T338" s="215"/>
      <c r="AT338" s="216" t="s">
        <v>176</v>
      </c>
      <c r="AU338" s="216" t="s">
        <v>87</v>
      </c>
      <c r="AV338" s="13" t="s">
        <v>87</v>
      </c>
      <c r="AW338" s="13" t="s">
        <v>34</v>
      </c>
      <c r="AX338" s="13" t="s">
        <v>77</v>
      </c>
      <c r="AY338" s="216" t="s">
        <v>146</v>
      </c>
    </row>
    <row r="339" spans="1:65" s="13" customFormat="1">
      <c r="B339" s="206"/>
      <c r="C339" s="207"/>
      <c r="D339" s="199" t="s">
        <v>176</v>
      </c>
      <c r="E339" s="208" t="s">
        <v>1</v>
      </c>
      <c r="F339" s="209" t="s">
        <v>2243</v>
      </c>
      <c r="G339" s="207"/>
      <c r="H339" s="210">
        <v>14.4</v>
      </c>
      <c r="I339" s="211"/>
      <c r="J339" s="207"/>
      <c r="K339" s="207"/>
      <c r="L339" s="212"/>
      <c r="M339" s="213"/>
      <c r="N339" s="214"/>
      <c r="O339" s="214"/>
      <c r="P339" s="214"/>
      <c r="Q339" s="214"/>
      <c r="R339" s="214"/>
      <c r="S339" s="214"/>
      <c r="T339" s="215"/>
      <c r="AT339" s="216" t="s">
        <v>176</v>
      </c>
      <c r="AU339" s="216" t="s">
        <v>87</v>
      </c>
      <c r="AV339" s="13" t="s">
        <v>87</v>
      </c>
      <c r="AW339" s="13" t="s">
        <v>34</v>
      </c>
      <c r="AX339" s="13" t="s">
        <v>77</v>
      </c>
      <c r="AY339" s="216" t="s">
        <v>146</v>
      </c>
    </row>
    <row r="340" spans="1:65" s="13" customFormat="1">
      <c r="B340" s="206"/>
      <c r="C340" s="207"/>
      <c r="D340" s="199" t="s">
        <v>176</v>
      </c>
      <c r="E340" s="208" t="s">
        <v>1</v>
      </c>
      <c r="F340" s="209" t="s">
        <v>2157</v>
      </c>
      <c r="G340" s="207"/>
      <c r="H340" s="210">
        <v>16</v>
      </c>
      <c r="I340" s="211"/>
      <c r="J340" s="207"/>
      <c r="K340" s="207"/>
      <c r="L340" s="212"/>
      <c r="M340" s="213"/>
      <c r="N340" s="214"/>
      <c r="O340" s="214"/>
      <c r="P340" s="214"/>
      <c r="Q340" s="214"/>
      <c r="R340" s="214"/>
      <c r="S340" s="214"/>
      <c r="T340" s="215"/>
      <c r="AT340" s="216" t="s">
        <v>176</v>
      </c>
      <c r="AU340" s="216" t="s">
        <v>87</v>
      </c>
      <c r="AV340" s="13" t="s">
        <v>87</v>
      </c>
      <c r="AW340" s="13" t="s">
        <v>34</v>
      </c>
      <c r="AX340" s="13" t="s">
        <v>77</v>
      </c>
      <c r="AY340" s="216" t="s">
        <v>146</v>
      </c>
    </row>
    <row r="341" spans="1:65" s="13" customFormat="1">
      <c r="B341" s="206"/>
      <c r="C341" s="207"/>
      <c r="D341" s="199" t="s">
        <v>176</v>
      </c>
      <c r="E341" s="208" t="s">
        <v>1</v>
      </c>
      <c r="F341" s="209" t="s">
        <v>2080</v>
      </c>
      <c r="G341" s="207"/>
      <c r="H341" s="210">
        <v>12.47</v>
      </c>
      <c r="I341" s="211"/>
      <c r="J341" s="207"/>
      <c r="K341" s="207"/>
      <c r="L341" s="212"/>
      <c r="M341" s="213"/>
      <c r="N341" s="214"/>
      <c r="O341" s="214"/>
      <c r="P341" s="214"/>
      <c r="Q341" s="214"/>
      <c r="R341" s="214"/>
      <c r="S341" s="214"/>
      <c r="T341" s="215"/>
      <c r="AT341" s="216" t="s">
        <v>176</v>
      </c>
      <c r="AU341" s="216" t="s">
        <v>87</v>
      </c>
      <c r="AV341" s="13" t="s">
        <v>87</v>
      </c>
      <c r="AW341" s="13" t="s">
        <v>34</v>
      </c>
      <c r="AX341" s="13" t="s">
        <v>77</v>
      </c>
      <c r="AY341" s="216" t="s">
        <v>146</v>
      </c>
    </row>
    <row r="342" spans="1:65" s="13" customFormat="1">
      <c r="B342" s="206"/>
      <c r="C342" s="207"/>
      <c r="D342" s="199" t="s">
        <v>176</v>
      </c>
      <c r="E342" s="208" t="s">
        <v>1</v>
      </c>
      <c r="F342" s="209" t="s">
        <v>2244</v>
      </c>
      <c r="G342" s="207"/>
      <c r="H342" s="210">
        <v>22.75</v>
      </c>
      <c r="I342" s="211"/>
      <c r="J342" s="207"/>
      <c r="K342" s="207"/>
      <c r="L342" s="212"/>
      <c r="M342" s="213"/>
      <c r="N342" s="214"/>
      <c r="O342" s="214"/>
      <c r="P342" s="214"/>
      <c r="Q342" s="214"/>
      <c r="R342" s="214"/>
      <c r="S342" s="214"/>
      <c r="T342" s="215"/>
      <c r="AT342" s="216" t="s">
        <v>176</v>
      </c>
      <c r="AU342" s="216" t="s">
        <v>87</v>
      </c>
      <c r="AV342" s="13" t="s">
        <v>87</v>
      </c>
      <c r="AW342" s="13" t="s">
        <v>34</v>
      </c>
      <c r="AX342" s="13" t="s">
        <v>77</v>
      </c>
      <c r="AY342" s="216" t="s">
        <v>146</v>
      </c>
    </row>
    <row r="343" spans="1:65" s="13" customFormat="1">
      <c r="B343" s="206"/>
      <c r="C343" s="207"/>
      <c r="D343" s="199" t="s">
        <v>176</v>
      </c>
      <c r="E343" s="208" t="s">
        <v>1</v>
      </c>
      <c r="F343" s="209" t="s">
        <v>2082</v>
      </c>
      <c r="G343" s="207"/>
      <c r="H343" s="210">
        <v>22.94</v>
      </c>
      <c r="I343" s="211"/>
      <c r="J343" s="207"/>
      <c r="K343" s="207"/>
      <c r="L343" s="212"/>
      <c r="M343" s="213"/>
      <c r="N343" s="214"/>
      <c r="O343" s="214"/>
      <c r="P343" s="214"/>
      <c r="Q343" s="214"/>
      <c r="R343" s="214"/>
      <c r="S343" s="214"/>
      <c r="T343" s="215"/>
      <c r="AT343" s="216" t="s">
        <v>176</v>
      </c>
      <c r="AU343" s="216" t="s">
        <v>87</v>
      </c>
      <c r="AV343" s="13" t="s">
        <v>87</v>
      </c>
      <c r="AW343" s="13" t="s">
        <v>34</v>
      </c>
      <c r="AX343" s="13" t="s">
        <v>77</v>
      </c>
      <c r="AY343" s="216" t="s">
        <v>146</v>
      </c>
    </row>
    <row r="344" spans="1:65" s="13" customFormat="1">
      <c r="B344" s="206"/>
      <c r="C344" s="207"/>
      <c r="D344" s="199" t="s">
        <v>176</v>
      </c>
      <c r="E344" s="208" t="s">
        <v>1</v>
      </c>
      <c r="F344" s="209" t="s">
        <v>2083</v>
      </c>
      <c r="G344" s="207"/>
      <c r="H344" s="210">
        <v>11.2</v>
      </c>
      <c r="I344" s="211"/>
      <c r="J344" s="207"/>
      <c r="K344" s="207"/>
      <c r="L344" s="212"/>
      <c r="M344" s="213"/>
      <c r="N344" s="214"/>
      <c r="O344" s="214"/>
      <c r="P344" s="214"/>
      <c r="Q344" s="214"/>
      <c r="R344" s="214"/>
      <c r="S344" s="214"/>
      <c r="T344" s="215"/>
      <c r="AT344" s="216" t="s">
        <v>176</v>
      </c>
      <c r="AU344" s="216" t="s">
        <v>87</v>
      </c>
      <c r="AV344" s="13" t="s">
        <v>87</v>
      </c>
      <c r="AW344" s="13" t="s">
        <v>34</v>
      </c>
      <c r="AX344" s="13" t="s">
        <v>77</v>
      </c>
      <c r="AY344" s="216" t="s">
        <v>146</v>
      </c>
    </row>
    <row r="345" spans="1:65" s="14" customFormat="1">
      <c r="B345" s="228"/>
      <c r="C345" s="229"/>
      <c r="D345" s="199" t="s">
        <v>176</v>
      </c>
      <c r="E345" s="230" t="s">
        <v>1</v>
      </c>
      <c r="F345" s="231" t="s">
        <v>2245</v>
      </c>
      <c r="G345" s="229"/>
      <c r="H345" s="232">
        <v>128.56</v>
      </c>
      <c r="I345" s="233"/>
      <c r="J345" s="229"/>
      <c r="K345" s="229"/>
      <c r="L345" s="234"/>
      <c r="M345" s="235"/>
      <c r="N345" s="236"/>
      <c r="O345" s="236"/>
      <c r="P345" s="236"/>
      <c r="Q345" s="236"/>
      <c r="R345" s="236"/>
      <c r="S345" s="236"/>
      <c r="T345" s="237"/>
      <c r="AT345" s="238" t="s">
        <v>176</v>
      </c>
      <c r="AU345" s="238" t="s">
        <v>87</v>
      </c>
      <c r="AV345" s="14" t="s">
        <v>145</v>
      </c>
      <c r="AW345" s="14" t="s">
        <v>34</v>
      </c>
      <c r="AX345" s="14" t="s">
        <v>85</v>
      </c>
      <c r="AY345" s="238" t="s">
        <v>146</v>
      </c>
    </row>
    <row r="346" spans="1:65" s="2" customFormat="1" ht="16.5" customHeight="1">
      <c r="A346" s="34"/>
      <c r="B346" s="35"/>
      <c r="C346" s="217" t="s">
        <v>449</v>
      </c>
      <c r="D346" s="217" t="s">
        <v>235</v>
      </c>
      <c r="E346" s="218" t="s">
        <v>1753</v>
      </c>
      <c r="F346" s="219" t="s">
        <v>2246</v>
      </c>
      <c r="G346" s="220" t="s">
        <v>195</v>
      </c>
      <c r="H346" s="221">
        <v>4.4999999999999998E-2</v>
      </c>
      <c r="I346" s="222"/>
      <c r="J346" s="223">
        <f>ROUND(I346*H346,2)</f>
        <v>0</v>
      </c>
      <c r="K346" s="224"/>
      <c r="L346" s="225"/>
      <c r="M346" s="226" t="s">
        <v>1</v>
      </c>
      <c r="N346" s="227" t="s">
        <v>42</v>
      </c>
      <c r="O346" s="71"/>
      <c r="P346" s="195">
        <f>O346*H346</f>
        <v>0</v>
      </c>
      <c r="Q346" s="195">
        <v>1</v>
      </c>
      <c r="R346" s="195">
        <f>Q346*H346</f>
        <v>4.4999999999999998E-2</v>
      </c>
      <c r="S346" s="195">
        <v>0</v>
      </c>
      <c r="T346" s="196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197" t="s">
        <v>238</v>
      </c>
      <c r="AT346" s="197" t="s">
        <v>235</v>
      </c>
      <c r="AU346" s="197" t="s">
        <v>87</v>
      </c>
      <c r="AY346" s="17" t="s">
        <v>146</v>
      </c>
      <c r="BE346" s="198">
        <f>IF(N346="základní",J346,0)</f>
        <v>0</v>
      </c>
      <c r="BF346" s="198">
        <f>IF(N346="snížená",J346,0)</f>
        <v>0</v>
      </c>
      <c r="BG346" s="198">
        <f>IF(N346="zákl. přenesená",J346,0)</f>
        <v>0</v>
      </c>
      <c r="BH346" s="198">
        <f>IF(N346="sníž. přenesená",J346,0)</f>
        <v>0</v>
      </c>
      <c r="BI346" s="198">
        <f>IF(N346="nulová",J346,0)</f>
        <v>0</v>
      </c>
      <c r="BJ346" s="17" t="s">
        <v>85</v>
      </c>
      <c r="BK346" s="198">
        <f>ROUND(I346*H346,2)</f>
        <v>0</v>
      </c>
      <c r="BL346" s="17" t="s">
        <v>188</v>
      </c>
      <c r="BM346" s="197" t="s">
        <v>2247</v>
      </c>
    </row>
    <row r="347" spans="1:65" s="2" customFormat="1" hidden="1">
      <c r="A347" s="34"/>
      <c r="B347" s="35"/>
      <c r="C347" s="36"/>
      <c r="D347" s="199" t="s">
        <v>151</v>
      </c>
      <c r="E347" s="36"/>
      <c r="F347" s="200"/>
      <c r="G347" s="36"/>
      <c r="H347" s="36"/>
      <c r="I347" s="201"/>
      <c r="J347" s="36"/>
      <c r="K347" s="36"/>
      <c r="L347" s="39"/>
      <c r="M347" s="202"/>
      <c r="N347" s="203"/>
      <c r="O347" s="71"/>
      <c r="P347" s="71"/>
      <c r="Q347" s="71"/>
      <c r="R347" s="71"/>
      <c r="S347" s="71"/>
      <c r="T347" s="72"/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T347" s="17" t="s">
        <v>151</v>
      </c>
      <c r="AU347" s="17" t="s">
        <v>87</v>
      </c>
    </row>
    <row r="348" spans="1:65" s="13" customFormat="1">
      <c r="B348" s="206"/>
      <c r="C348" s="207"/>
      <c r="D348" s="199" t="s">
        <v>176</v>
      </c>
      <c r="E348" s="208" t="s">
        <v>1</v>
      </c>
      <c r="F348" s="209" t="s">
        <v>2248</v>
      </c>
      <c r="G348" s="207"/>
      <c r="H348" s="210">
        <v>4.4999999999999998E-2</v>
      </c>
      <c r="I348" s="211"/>
      <c r="J348" s="207"/>
      <c r="K348" s="207"/>
      <c r="L348" s="212"/>
      <c r="M348" s="213"/>
      <c r="N348" s="214"/>
      <c r="O348" s="214"/>
      <c r="P348" s="214"/>
      <c r="Q348" s="214"/>
      <c r="R348" s="214"/>
      <c r="S348" s="214"/>
      <c r="T348" s="215"/>
      <c r="AT348" s="216" t="s">
        <v>176</v>
      </c>
      <c r="AU348" s="216" t="s">
        <v>87</v>
      </c>
      <c r="AV348" s="13" t="s">
        <v>87</v>
      </c>
      <c r="AW348" s="13" t="s">
        <v>34</v>
      </c>
      <c r="AX348" s="13" t="s">
        <v>85</v>
      </c>
      <c r="AY348" s="216" t="s">
        <v>146</v>
      </c>
    </row>
    <row r="349" spans="1:65" s="2" customFormat="1" ht="21.75" customHeight="1">
      <c r="A349" s="34"/>
      <c r="B349" s="35"/>
      <c r="C349" s="185" t="s">
        <v>454</v>
      </c>
      <c r="D349" s="185" t="s">
        <v>147</v>
      </c>
      <c r="E349" s="186" t="s">
        <v>1758</v>
      </c>
      <c r="F349" s="187" t="s">
        <v>1759</v>
      </c>
      <c r="G349" s="188" t="s">
        <v>181</v>
      </c>
      <c r="H349" s="189">
        <v>18.12</v>
      </c>
      <c r="I349" s="190"/>
      <c r="J349" s="191">
        <f>ROUND(I349*H349,2)</f>
        <v>0</v>
      </c>
      <c r="K349" s="192"/>
      <c r="L349" s="39"/>
      <c r="M349" s="193" t="s">
        <v>1</v>
      </c>
      <c r="N349" s="194" t="s">
        <v>42</v>
      </c>
      <c r="O349" s="71"/>
      <c r="P349" s="195">
        <f>O349*H349</f>
        <v>0</v>
      </c>
      <c r="Q349" s="195">
        <v>0</v>
      </c>
      <c r="R349" s="195">
        <f>Q349*H349</f>
        <v>0</v>
      </c>
      <c r="S349" s="195">
        <v>0</v>
      </c>
      <c r="T349" s="196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97" t="s">
        <v>188</v>
      </c>
      <c r="AT349" s="197" t="s">
        <v>147</v>
      </c>
      <c r="AU349" s="197" t="s">
        <v>87</v>
      </c>
      <c r="AY349" s="17" t="s">
        <v>146</v>
      </c>
      <c r="BE349" s="198">
        <f>IF(N349="základní",J349,0)</f>
        <v>0</v>
      </c>
      <c r="BF349" s="198">
        <f>IF(N349="snížená",J349,0)</f>
        <v>0</v>
      </c>
      <c r="BG349" s="198">
        <f>IF(N349="zákl. přenesená",J349,0)</f>
        <v>0</v>
      </c>
      <c r="BH349" s="198">
        <f>IF(N349="sníž. přenesená",J349,0)</f>
        <v>0</v>
      </c>
      <c r="BI349" s="198">
        <f>IF(N349="nulová",J349,0)</f>
        <v>0</v>
      </c>
      <c r="BJ349" s="17" t="s">
        <v>85</v>
      </c>
      <c r="BK349" s="198">
        <f>ROUND(I349*H349,2)</f>
        <v>0</v>
      </c>
      <c r="BL349" s="17" t="s">
        <v>188</v>
      </c>
      <c r="BM349" s="197" t="s">
        <v>2249</v>
      </c>
    </row>
    <row r="350" spans="1:65" s="13" customFormat="1">
      <c r="B350" s="206"/>
      <c r="C350" s="207"/>
      <c r="D350" s="199" t="s">
        <v>176</v>
      </c>
      <c r="E350" s="208" t="s">
        <v>1</v>
      </c>
      <c r="F350" s="209" t="s">
        <v>2250</v>
      </c>
      <c r="G350" s="207"/>
      <c r="H350" s="210">
        <v>18.12</v>
      </c>
      <c r="I350" s="211"/>
      <c r="J350" s="207"/>
      <c r="K350" s="207"/>
      <c r="L350" s="212"/>
      <c r="M350" s="213"/>
      <c r="N350" s="214"/>
      <c r="O350" s="214"/>
      <c r="P350" s="214"/>
      <c r="Q350" s="214"/>
      <c r="R350" s="214"/>
      <c r="S350" s="214"/>
      <c r="T350" s="215"/>
      <c r="AT350" s="216" t="s">
        <v>176</v>
      </c>
      <c r="AU350" s="216" t="s">
        <v>87</v>
      </c>
      <c r="AV350" s="13" t="s">
        <v>87</v>
      </c>
      <c r="AW350" s="13" t="s">
        <v>34</v>
      </c>
      <c r="AX350" s="13" t="s">
        <v>85</v>
      </c>
      <c r="AY350" s="216" t="s">
        <v>146</v>
      </c>
    </row>
    <row r="351" spans="1:65" s="2" customFormat="1" ht="16.5" customHeight="1">
      <c r="A351" s="34"/>
      <c r="B351" s="35"/>
      <c r="C351" s="217" t="s">
        <v>459</v>
      </c>
      <c r="D351" s="217" t="s">
        <v>235</v>
      </c>
      <c r="E351" s="218" t="s">
        <v>1753</v>
      </c>
      <c r="F351" s="219" t="s">
        <v>2246</v>
      </c>
      <c r="G351" s="220" t="s">
        <v>195</v>
      </c>
      <c r="H351" s="221">
        <v>6.0000000000000001E-3</v>
      </c>
      <c r="I351" s="222"/>
      <c r="J351" s="223">
        <f>ROUND(I351*H351,2)</f>
        <v>0</v>
      </c>
      <c r="K351" s="224"/>
      <c r="L351" s="225"/>
      <c r="M351" s="226" t="s">
        <v>1</v>
      </c>
      <c r="N351" s="227" t="s">
        <v>42</v>
      </c>
      <c r="O351" s="71"/>
      <c r="P351" s="195">
        <f>O351*H351</f>
        <v>0</v>
      </c>
      <c r="Q351" s="195">
        <v>1</v>
      </c>
      <c r="R351" s="195">
        <f>Q351*H351</f>
        <v>6.0000000000000001E-3</v>
      </c>
      <c r="S351" s="195">
        <v>0</v>
      </c>
      <c r="T351" s="196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197" t="s">
        <v>238</v>
      </c>
      <c r="AT351" s="197" t="s">
        <v>235</v>
      </c>
      <c r="AU351" s="197" t="s">
        <v>87</v>
      </c>
      <c r="AY351" s="17" t="s">
        <v>146</v>
      </c>
      <c r="BE351" s="198">
        <f>IF(N351="základní",J351,0)</f>
        <v>0</v>
      </c>
      <c r="BF351" s="198">
        <f>IF(N351="snížená",J351,0)</f>
        <v>0</v>
      </c>
      <c r="BG351" s="198">
        <f>IF(N351="zákl. přenesená",J351,0)</f>
        <v>0</v>
      </c>
      <c r="BH351" s="198">
        <f>IF(N351="sníž. přenesená",J351,0)</f>
        <v>0</v>
      </c>
      <c r="BI351" s="198">
        <f>IF(N351="nulová",J351,0)</f>
        <v>0</v>
      </c>
      <c r="BJ351" s="17" t="s">
        <v>85</v>
      </c>
      <c r="BK351" s="198">
        <f>ROUND(I351*H351,2)</f>
        <v>0</v>
      </c>
      <c r="BL351" s="17" t="s">
        <v>188</v>
      </c>
      <c r="BM351" s="197" t="s">
        <v>2251</v>
      </c>
    </row>
    <row r="352" spans="1:65" s="2" customFormat="1" hidden="1">
      <c r="A352" s="34"/>
      <c r="B352" s="35"/>
      <c r="C352" s="36"/>
      <c r="D352" s="199" t="s">
        <v>151</v>
      </c>
      <c r="E352" s="36"/>
      <c r="F352" s="200"/>
      <c r="G352" s="36"/>
      <c r="H352" s="36"/>
      <c r="I352" s="201"/>
      <c r="J352" s="36"/>
      <c r="K352" s="36"/>
      <c r="L352" s="39"/>
      <c r="M352" s="202"/>
      <c r="N352" s="203"/>
      <c r="O352" s="71"/>
      <c r="P352" s="71"/>
      <c r="Q352" s="71"/>
      <c r="R352" s="71"/>
      <c r="S352" s="71"/>
      <c r="T352" s="72"/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T352" s="17" t="s">
        <v>151</v>
      </c>
      <c r="AU352" s="17" t="s">
        <v>87</v>
      </c>
    </row>
    <row r="353" spans="1:65" s="13" customFormat="1">
      <c r="B353" s="206"/>
      <c r="C353" s="207"/>
      <c r="D353" s="199" t="s">
        <v>176</v>
      </c>
      <c r="E353" s="208" t="s">
        <v>1</v>
      </c>
      <c r="F353" s="209" t="s">
        <v>2252</v>
      </c>
      <c r="G353" s="207"/>
      <c r="H353" s="210">
        <v>6.0000000000000001E-3</v>
      </c>
      <c r="I353" s="211"/>
      <c r="J353" s="207"/>
      <c r="K353" s="207"/>
      <c r="L353" s="212"/>
      <c r="M353" s="213"/>
      <c r="N353" s="214"/>
      <c r="O353" s="214"/>
      <c r="P353" s="214"/>
      <c r="Q353" s="214"/>
      <c r="R353" s="214"/>
      <c r="S353" s="214"/>
      <c r="T353" s="215"/>
      <c r="AT353" s="216" t="s">
        <v>176</v>
      </c>
      <c r="AU353" s="216" t="s">
        <v>87</v>
      </c>
      <c r="AV353" s="13" t="s">
        <v>87</v>
      </c>
      <c r="AW353" s="13" t="s">
        <v>34</v>
      </c>
      <c r="AX353" s="13" t="s">
        <v>85</v>
      </c>
      <c r="AY353" s="216" t="s">
        <v>146</v>
      </c>
    </row>
    <row r="354" spans="1:65" s="2" customFormat="1" ht="21.75" customHeight="1">
      <c r="A354" s="34"/>
      <c r="B354" s="35"/>
      <c r="C354" s="185" t="s">
        <v>465</v>
      </c>
      <c r="D354" s="185" t="s">
        <v>147</v>
      </c>
      <c r="E354" s="186" t="s">
        <v>1764</v>
      </c>
      <c r="F354" s="187" t="s">
        <v>1765</v>
      </c>
      <c r="G354" s="188" t="s">
        <v>181</v>
      </c>
      <c r="H354" s="189">
        <v>128.56</v>
      </c>
      <c r="I354" s="190"/>
      <c r="J354" s="191">
        <f>ROUND(I354*H354,2)</f>
        <v>0</v>
      </c>
      <c r="K354" s="192"/>
      <c r="L354" s="39"/>
      <c r="M354" s="193" t="s">
        <v>1</v>
      </c>
      <c r="N354" s="194" t="s">
        <v>42</v>
      </c>
      <c r="O354" s="71"/>
      <c r="P354" s="195">
        <f>O354*H354</f>
        <v>0</v>
      </c>
      <c r="Q354" s="195">
        <v>4.0000000000000002E-4</v>
      </c>
      <c r="R354" s="195">
        <f>Q354*H354</f>
        <v>5.1424000000000004E-2</v>
      </c>
      <c r="S354" s="195">
        <v>0</v>
      </c>
      <c r="T354" s="196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97" t="s">
        <v>188</v>
      </c>
      <c r="AT354" s="197" t="s">
        <v>147</v>
      </c>
      <c r="AU354" s="197" t="s">
        <v>87</v>
      </c>
      <c r="AY354" s="17" t="s">
        <v>146</v>
      </c>
      <c r="BE354" s="198">
        <f>IF(N354="základní",J354,0)</f>
        <v>0</v>
      </c>
      <c r="BF354" s="198">
        <f>IF(N354="snížená",J354,0)</f>
        <v>0</v>
      </c>
      <c r="BG354" s="198">
        <f>IF(N354="zákl. přenesená",J354,0)</f>
        <v>0</v>
      </c>
      <c r="BH354" s="198">
        <f>IF(N354="sníž. přenesená",J354,0)</f>
        <v>0</v>
      </c>
      <c r="BI354" s="198">
        <f>IF(N354="nulová",J354,0)</f>
        <v>0</v>
      </c>
      <c r="BJ354" s="17" t="s">
        <v>85</v>
      </c>
      <c r="BK354" s="198">
        <f>ROUND(I354*H354,2)</f>
        <v>0</v>
      </c>
      <c r="BL354" s="17" t="s">
        <v>188</v>
      </c>
      <c r="BM354" s="197" t="s">
        <v>2253</v>
      </c>
    </row>
    <row r="355" spans="1:65" s="2" customFormat="1" ht="21.75" customHeight="1">
      <c r="A355" s="34"/>
      <c r="B355" s="35"/>
      <c r="C355" s="217" t="s">
        <v>469</v>
      </c>
      <c r="D355" s="217" t="s">
        <v>235</v>
      </c>
      <c r="E355" s="218" t="s">
        <v>1767</v>
      </c>
      <c r="F355" s="219" t="s">
        <v>1768</v>
      </c>
      <c r="G355" s="220" t="s">
        <v>181</v>
      </c>
      <c r="H355" s="221">
        <v>154.27199999999999</v>
      </c>
      <c r="I355" s="222"/>
      <c r="J355" s="223">
        <f>ROUND(I355*H355,2)</f>
        <v>0</v>
      </c>
      <c r="K355" s="224"/>
      <c r="L355" s="225"/>
      <c r="M355" s="226" t="s">
        <v>1</v>
      </c>
      <c r="N355" s="227" t="s">
        <v>42</v>
      </c>
      <c r="O355" s="71"/>
      <c r="P355" s="195">
        <f>O355*H355</f>
        <v>0</v>
      </c>
      <c r="Q355" s="195">
        <v>3.8800000000000002E-3</v>
      </c>
      <c r="R355" s="195">
        <f>Q355*H355</f>
        <v>0.59857536</v>
      </c>
      <c r="S355" s="195">
        <v>0</v>
      </c>
      <c r="T355" s="196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97" t="s">
        <v>238</v>
      </c>
      <c r="AT355" s="197" t="s">
        <v>235</v>
      </c>
      <c r="AU355" s="197" t="s">
        <v>87</v>
      </c>
      <c r="AY355" s="17" t="s">
        <v>146</v>
      </c>
      <c r="BE355" s="198">
        <f>IF(N355="základní",J355,0)</f>
        <v>0</v>
      </c>
      <c r="BF355" s="198">
        <f>IF(N355="snížená",J355,0)</f>
        <v>0</v>
      </c>
      <c r="BG355" s="198">
        <f>IF(N355="zákl. přenesená",J355,0)</f>
        <v>0</v>
      </c>
      <c r="BH355" s="198">
        <f>IF(N355="sníž. přenesená",J355,0)</f>
        <v>0</v>
      </c>
      <c r="BI355" s="198">
        <f>IF(N355="nulová",J355,0)</f>
        <v>0</v>
      </c>
      <c r="BJ355" s="17" t="s">
        <v>85</v>
      </c>
      <c r="BK355" s="198">
        <f>ROUND(I355*H355,2)</f>
        <v>0</v>
      </c>
      <c r="BL355" s="17" t="s">
        <v>188</v>
      </c>
      <c r="BM355" s="197" t="s">
        <v>2254</v>
      </c>
    </row>
    <row r="356" spans="1:65" s="13" customFormat="1">
      <c r="B356" s="206"/>
      <c r="C356" s="207"/>
      <c r="D356" s="199" t="s">
        <v>176</v>
      </c>
      <c r="E356" s="208" t="s">
        <v>1</v>
      </c>
      <c r="F356" s="209" t="s">
        <v>2255</v>
      </c>
      <c r="G356" s="207"/>
      <c r="H356" s="210">
        <v>154.27199999999999</v>
      </c>
      <c r="I356" s="211"/>
      <c r="J356" s="207"/>
      <c r="K356" s="207"/>
      <c r="L356" s="212"/>
      <c r="M356" s="213"/>
      <c r="N356" s="214"/>
      <c r="O356" s="214"/>
      <c r="P356" s="214"/>
      <c r="Q356" s="214"/>
      <c r="R356" s="214"/>
      <c r="S356" s="214"/>
      <c r="T356" s="215"/>
      <c r="AT356" s="216" t="s">
        <v>176</v>
      </c>
      <c r="AU356" s="216" t="s">
        <v>87</v>
      </c>
      <c r="AV356" s="13" t="s">
        <v>87</v>
      </c>
      <c r="AW356" s="13" t="s">
        <v>34</v>
      </c>
      <c r="AX356" s="13" t="s">
        <v>85</v>
      </c>
      <c r="AY356" s="216" t="s">
        <v>146</v>
      </c>
    </row>
    <row r="357" spans="1:65" s="2" customFormat="1" ht="21.75" customHeight="1">
      <c r="A357" s="34"/>
      <c r="B357" s="35"/>
      <c r="C357" s="185" t="s">
        <v>474</v>
      </c>
      <c r="D357" s="185" t="s">
        <v>147</v>
      </c>
      <c r="E357" s="186" t="s">
        <v>1771</v>
      </c>
      <c r="F357" s="187" t="s">
        <v>1772</v>
      </c>
      <c r="G357" s="188" t="s">
        <v>181</v>
      </c>
      <c r="H357" s="189">
        <v>18.12</v>
      </c>
      <c r="I357" s="190"/>
      <c r="J357" s="191">
        <f>ROUND(I357*H357,2)</f>
        <v>0</v>
      </c>
      <c r="K357" s="192"/>
      <c r="L357" s="39"/>
      <c r="M357" s="193" t="s">
        <v>1</v>
      </c>
      <c r="N357" s="194" t="s">
        <v>42</v>
      </c>
      <c r="O357" s="71"/>
      <c r="P357" s="195">
        <f>O357*H357</f>
        <v>0</v>
      </c>
      <c r="Q357" s="195">
        <v>4.0000000000000002E-4</v>
      </c>
      <c r="R357" s="195">
        <f>Q357*H357</f>
        <v>7.248000000000001E-3</v>
      </c>
      <c r="S357" s="195">
        <v>0</v>
      </c>
      <c r="T357" s="196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97" t="s">
        <v>188</v>
      </c>
      <c r="AT357" s="197" t="s">
        <v>147</v>
      </c>
      <c r="AU357" s="197" t="s">
        <v>87</v>
      </c>
      <c r="AY357" s="17" t="s">
        <v>146</v>
      </c>
      <c r="BE357" s="198">
        <f>IF(N357="základní",J357,0)</f>
        <v>0</v>
      </c>
      <c r="BF357" s="198">
        <f>IF(N357="snížená",J357,0)</f>
        <v>0</v>
      </c>
      <c r="BG357" s="198">
        <f>IF(N357="zákl. přenesená",J357,0)</f>
        <v>0</v>
      </c>
      <c r="BH357" s="198">
        <f>IF(N357="sníž. přenesená",J357,0)</f>
        <v>0</v>
      </c>
      <c r="BI357" s="198">
        <f>IF(N357="nulová",J357,0)</f>
        <v>0</v>
      </c>
      <c r="BJ357" s="17" t="s">
        <v>85</v>
      </c>
      <c r="BK357" s="198">
        <f>ROUND(I357*H357,2)</f>
        <v>0</v>
      </c>
      <c r="BL357" s="17" t="s">
        <v>188</v>
      </c>
      <c r="BM357" s="197" t="s">
        <v>2256</v>
      </c>
    </row>
    <row r="358" spans="1:65" s="2" customFormat="1" ht="21.75" customHeight="1">
      <c r="A358" s="34"/>
      <c r="B358" s="35"/>
      <c r="C358" s="217" t="s">
        <v>478</v>
      </c>
      <c r="D358" s="217" t="s">
        <v>235</v>
      </c>
      <c r="E358" s="218" t="s">
        <v>1767</v>
      </c>
      <c r="F358" s="219" t="s">
        <v>1768</v>
      </c>
      <c r="G358" s="220" t="s">
        <v>181</v>
      </c>
      <c r="H358" s="221">
        <v>21.744</v>
      </c>
      <c r="I358" s="222"/>
      <c r="J358" s="223">
        <f>ROUND(I358*H358,2)</f>
        <v>0</v>
      </c>
      <c r="K358" s="224"/>
      <c r="L358" s="225"/>
      <c r="M358" s="226" t="s">
        <v>1</v>
      </c>
      <c r="N358" s="227" t="s">
        <v>42</v>
      </c>
      <c r="O358" s="71"/>
      <c r="P358" s="195">
        <f>O358*H358</f>
        <v>0</v>
      </c>
      <c r="Q358" s="195">
        <v>3.8800000000000002E-3</v>
      </c>
      <c r="R358" s="195">
        <f>Q358*H358</f>
        <v>8.4366720000000006E-2</v>
      </c>
      <c r="S358" s="195">
        <v>0</v>
      </c>
      <c r="T358" s="196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97" t="s">
        <v>238</v>
      </c>
      <c r="AT358" s="197" t="s">
        <v>235</v>
      </c>
      <c r="AU358" s="197" t="s">
        <v>87</v>
      </c>
      <c r="AY358" s="17" t="s">
        <v>146</v>
      </c>
      <c r="BE358" s="198">
        <f>IF(N358="základní",J358,0)</f>
        <v>0</v>
      </c>
      <c r="BF358" s="198">
        <f>IF(N358="snížená",J358,0)</f>
        <v>0</v>
      </c>
      <c r="BG358" s="198">
        <f>IF(N358="zákl. přenesená",J358,0)</f>
        <v>0</v>
      </c>
      <c r="BH358" s="198">
        <f>IF(N358="sníž. přenesená",J358,0)</f>
        <v>0</v>
      </c>
      <c r="BI358" s="198">
        <f>IF(N358="nulová",J358,0)</f>
        <v>0</v>
      </c>
      <c r="BJ358" s="17" t="s">
        <v>85</v>
      </c>
      <c r="BK358" s="198">
        <f>ROUND(I358*H358,2)</f>
        <v>0</v>
      </c>
      <c r="BL358" s="17" t="s">
        <v>188</v>
      </c>
      <c r="BM358" s="197" t="s">
        <v>2257</v>
      </c>
    </row>
    <row r="359" spans="1:65" s="13" customFormat="1">
      <c r="B359" s="206"/>
      <c r="C359" s="207"/>
      <c r="D359" s="199" t="s">
        <v>176</v>
      </c>
      <c r="E359" s="208" t="s">
        <v>1</v>
      </c>
      <c r="F359" s="209" t="s">
        <v>2258</v>
      </c>
      <c r="G359" s="207"/>
      <c r="H359" s="210">
        <v>21.744</v>
      </c>
      <c r="I359" s="211"/>
      <c r="J359" s="207"/>
      <c r="K359" s="207"/>
      <c r="L359" s="212"/>
      <c r="M359" s="213"/>
      <c r="N359" s="214"/>
      <c r="O359" s="214"/>
      <c r="P359" s="214"/>
      <c r="Q359" s="214"/>
      <c r="R359" s="214"/>
      <c r="S359" s="214"/>
      <c r="T359" s="215"/>
      <c r="AT359" s="216" t="s">
        <v>176</v>
      </c>
      <c r="AU359" s="216" t="s">
        <v>87</v>
      </c>
      <c r="AV359" s="13" t="s">
        <v>87</v>
      </c>
      <c r="AW359" s="13" t="s">
        <v>34</v>
      </c>
      <c r="AX359" s="13" t="s">
        <v>85</v>
      </c>
      <c r="AY359" s="216" t="s">
        <v>146</v>
      </c>
    </row>
    <row r="360" spans="1:65" s="2" customFormat="1" ht="21.75" customHeight="1">
      <c r="A360" s="34"/>
      <c r="B360" s="35"/>
      <c r="C360" s="185" t="s">
        <v>482</v>
      </c>
      <c r="D360" s="185" t="s">
        <v>147</v>
      </c>
      <c r="E360" s="186" t="s">
        <v>1594</v>
      </c>
      <c r="F360" s="187" t="s">
        <v>1595</v>
      </c>
      <c r="G360" s="188" t="s">
        <v>324</v>
      </c>
      <c r="H360" s="250"/>
      <c r="I360" s="190"/>
      <c r="J360" s="191">
        <f>ROUND(I360*H360,2)</f>
        <v>0</v>
      </c>
      <c r="K360" s="192"/>
      <c r="L360" s="39"/>
      <c r="M360" s="193" t="s">
        <v>1</v>
      </c>
      <c r="N360" s="194" t="s">
        <v>42</v>
      </c>
      <c r="O360" s="71"/>
      <c r="P360" s="195">
        <f>O360*H360</f>
        <v>0</v>
      </c>
      <c r="Q360" s="195">
        <v>0</v>
      </c>
      <c r="R360" s="195">
        <f>Q360*H360</f>
        <v>0</v>
      </c>
      <c r="S360" s="195">
        <v>0</v>
      </c>
      <c r="T360" s="196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197" t="s">
        <v>188</v>
      </c>
      <c r="AT360" s="197" t="s">
        <v>147</v>
      </c>
      <c r="AU360" s="197" t="s">
        <v>87</v>
      </c>
      <c r="AY360" s="17" t="s">
        <v>146</v>
      </c>
      <c r="BE360" s="198">
        <f>IF(N360="základní",J360,0)</f>
        <v>0</v>
      </c>
      <c r="BF360" s="198">
        <f>IF(N360="snížená",J360,0)</f>
        <v>0</v>
      </c>
      <c r="BG360" s="198">
        <f>IF(N360="zákl. přenesená",J360,0)</f>
        <v>0</v>
      </c>
      <c r="BH360" s="198">
        <f>IF(N360="sníž. přenesená",J360,0)</f>
        <v>0</v>
      </c>
      <c r="BI360" s="198">
        <f>IF(N360="nulová",J360,0)</f>
        <v>0</v>
      </c>
      <c r="BJ360" s="17" t="s">
        <v>85</v>
      </c>
      <c r="BK360" s="198">
        <f>ROUND(I360*H360,2)</f>
        <v>0</v>
      </c>
      <c r="BL360" s="17" t="s">
        <v>188</v>
      </c>
      <c r="BM360" s="197" t="s">
        <v>2259</v>
      </c>
    </row>
    <row r="361" spans="1:65" s="12" customFormat="1" ht="22.9" customHeight="1">
      <c r="B361" s="171"/>
      <c r="C361" s="172"/>
      <c r="D361" s="173" t="s">
        <v>76</v>
      </c>
      <c r="E361" s="204" t="s">
        <v>1777</v>
      </c>
      <c r="F361" s="204" t="s">
        <v>1778</v>
      </c>
      <c r="G361" s="172"/>
      <c r="H361" s="172"/>
      <c r="I361" s="175"/>
      <c r="J361" s="205">
        <f>BK361</f>
        <v>0</v>
      </c>
      <c r="K361" s="172"/>
      <c r="L361" s="177"/>
      <c r="M361" s="178"/>
      <c r="N361" s="179"/>
      <c r="O361" s="179"/>
      <c r="P361" s="180">
        <f>SUM(P362:P365)</f>
        <v>0</v>
      </c>
      <c r="Q361" s="179"/>
      <c r="R361" s="180">
        <f>SUM(R362:R365)</f>
        <v>0.32782749999999999</v>
      </c>
      <c r="S361" s="179"/>
      <c r="T361" s="181">
        <f>SUM(T362:T365)</f>
        <v>0</v>
      </c>
      <c r="AR361" s="182" t="s">
        <v>87</v>
      </c>
      <c r="AT361" s="183" t="s">
        <v>76</v>
      </c>
      <c r="AU361" s="183" t="s">
        <v>85</v>
      </c>
      <c r="AY361" s="182" t="s">
        <v>146</v>
      </c>
      <c r="BK361" s="184">
        <f>SUM(BK362:BK365)</f>
        <v>0</v>
      </c>
    </row>
    <row r="362" spans="1:65" s="2" customFormat="1" ht="21.75" customHeight="1">
      <c r="A362" s="34"/>
      <c r="B362" s="35"/>
      <c r="C362" s="185" t="s">
        <v>488</v>
      </c>
      <c r="D362" s="185" t="s">
        <v>147</v>
      </c>
      <c r="E362" s="186" t="s">
        <v>1779</v>
      </c>
      <c r="F362" s="187" t="s">
        <v>1780</v>
      </c>
      <c r="G362" s="188" t="s">
        <v>181</v>
      </c>
      <c r="H362" s="189">
        <v>128.56</v>
      </c>
      <c r="I362" s="190"/>
      <c r="J362" s="191">
        <f>ROUND(I362*H362,2)</f>
        <v>0</v>
      </c>
      <c r="K362" s="192"/>
      <c r="L362" s="39"/>
      <c r="M362" s="193" t="s">
        <v>1</v>
      </c>
      <c r="N362" s="194" t="s">
        <v>42</v>
      </c>
      <c r="O362" s="71"/>
      <c r="P362" s="195">
        <f>O362*H362</f>
        <v>0</v>
      </c>
      <c r="Q362" s="195">
        <v>0</v>
      </c>
      <c r="R362" s="195">
        <f>Q362*H362</f>
        <v>0</v>
      </c>
      <c r="S362" s="195">
        <v>0</v>
      </c>
      <c r="T362" s="196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97" t="s">
        <v>188</v>
      </c>
      <c r="AT362" s="197" t="s">
        <v>147</v>
      </c>
      <c r="AU362" s="197" t="s">
        <v>87</v>
      </c>
      <c r="AY362" s="17" t="s">
        <v>146</v>
      </c>
      <c r="BE362" s="198">
        <f>IF(N362="základní",J362,0)</f>
        <v>0</v>
      </c>
      <c r="BF362" s="198">
        <f>IF(N362="snížená",J362,0)</f>
        <v>0</v>
      </c>
      <c r="BG362" s="198">
        <f>IF(N362="zákl. přenesená",J362,0)</f>
        <v>0</v>
      </c>
      <c r="BH362" s="198">
        <f>IF(N362="sníž. přenesená",J362,0)</f>
        <v>0</v>
      </c>
      <c r="BI362" s="198">
        <f>IF(N362="nulová",J362,0)</f>
        <v>0</v>
      </c>
      <c r="BJ362" s="17" t="s">
        <v>85</v>
      </c>
      <c r="BK362" s="198">
        <f>ROUND(I362*H362,2)</f>
        <v>0</v>
      </c>
      <c r="BL362" s="17" t="s">
        <v>188</v>
      </c>
      <c r="BM362" s="197" t="s">
        <v>2260</v>
      </c>
    </row>
    <row r="363" spans="1:65" s="2" customFormat="1" ht="21.75" customHeight="1">
      <c r="A363" s="34"/>
      <c r="B363" s="35"/>
      <c r="C363" s="217" t="s">
        <v>492</v>
      </c>
      <c r="D363" s="217" t="s">
        <v>235</v>
      </c>
      <c r="E363" s="218" t="s">
        <v>1782</v>
      </c>
      <c r="F363" s="219" t="s">
        <v>1783</v>
      </c>
      <c r="G363" s="220" t="s">
        <v>181</v>
      </c>
      <c r="H363" s="221">
        <v>131.131</v>
      </c>
      <c r="I363" s="222"/>
      <c r="J363" s="223">
        <f>ROUND(I363*H363,2)</f>
        <v>0</v>
      </c>
      <c r="K363" s="224"/>
      <c r="L363" s="225"/>
      <c r="M363" s="226" t="s">
        <v>1</v>
      </c>
      <c r="N363" s="227" t="s">
        <v>42</v>
      </c>
      <c r="O363" s="71"/>
      <c r="P363" s="195">
        <f>O363*H363</f>
        <v>0</v>
      </c>
      <c r="Q363" s="195">
        <v>2.5000000000000001E-3</v>
      </c>
      <c r="R363" s="195">
        <f>Q363*H363</f>
        <v>0.32782749999999999</v>
      </c>
      <c r="S363" s="195">
        <v>0</v>
      </c>
      <c r="T363" s="196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197" t="s">
        <v>238</v>
      </c>
      <c r="AT363" s="197" t="s">
        <v>235</v>
      </c>
      <c r="AU363" s="197" t="s">
        <v>87</v>
      </c>
      <c r="AY363" s="17" t="s">
        <v>146</v>
      </c>
      <c r="BE363" s="198">
        <f>IF(N363="základní",J363,0)</f>
        <v>0</v>
      </c>
      <c r="BF363" s="198">
        <f>IF(N363="snížená",J363,0)</f>
        <v>0</v>
      </c>
      <c r="BG363" s="198">
        <f>IF(N363="zákl. přenesená",J363,0)</f>
        <v>0</v>
      </c>
      <c r="BH363" s="198">
        <f>IF(N363="sníž. přenesená",J363,0)</f>
        <v>0</v>
      </c>
      <c r="BI363" s="198">
        <f>IF(N363="nulová",J363,0)</f>
        <v>0</v>
      </c>
      <c r="BJ363" s="17" t="s">
        <v>85</v>
      </c>
      <c r="BK363" s="198">
        <f>ROUND(I363*H363,2)</f>
        <v>0</v>
      </c>
      <c r="BL363" s="17" t="s">
        <v>188</v>
      </c>
      <c r="BM363" s="197" t="s">
        <v>2261</v>
      </c>
    </row>
    <row r="364" spans="1:65" s="13" customFormat="1">
      <c r="B364" s="206"/>
      <c r="C364" s="207"/>
      <c r="D364" s="199" t="s">
        <v>176</v>
      </c>
      <c r="E364" s="208" t="s">
        <v>1</v>
      </c>
      <c r="F364" s="209" t="s">
        <v>2262</v>
      </c>
      <c r="G364" s="207"/>
      <c r="H364" s="210">
        <v>131.131</v>
      </c>
      <c r="I364" s="211"/>
      <c r="J364" s="207"/>
      <c r="K364" s="207"/>
      <c r="L364" s="212"/>
      <c r="M364" s="213"/>
      <c r="N364" s="214"/>
      <c r="O364" s="214"/>
      <c r="P364" s="214"/>
      <c r="Q364" s="214"/>
      <c r="R364" s="214"/>
      <c r="S364" s="214"/>
      <c r="T364" s="215"/>
      <c r="AT364" s="216" t="s">
        <v>176</v>
      </c>
      <c r="AU364" s="216" t="s">
        <v>87</v>
      </c>
      <c r="AV364" s="13" t="s">
        <v>87</v>
      </c>
      <c r="AW364" s="13" t="s">
        <v>34</v>
      </c>
      <c r="AX364" s="13" t="s">
        <v>85</v>
      </c>
      <c r="AY364" s="216" t="s">
        <v>146</v>
      </c>
    </row>
    <row r="365" spans="1:65" s="2" customFormat="1" ht="21.75" customHeight="1">
      <c r="A365" s="34"/>
      <c r="B365" s="35"/>
      <c r="C365" s="185" t="s">
        <v>496</v>
      </c>
      <c r="D365" s="185" t="s">
        <v>147</v>
      </c>
      <c r="E365" s="186" t="s">
        <v>1786</v>
      </c>
      <c r="F365" s="187" t="s">
        <v>1787</v>
      </c>
      <c r="G365" s="188" t="s">
        <v>324</v>
      </c>
      <c r="H365" s="250"/>
      <c r="I365" s="190"/>
      <c r="J365" s="191">
        <f>ROUND(I365*H365,2)</f>
        <v>0</v>
      </c>
      <c r="K365" s="192"/>
      <c r="L365" s="39"/>
      <c r="M365" s="193" t="s">
        <v>1</v>
      </c>
      <c r="N365" s="194" t="s">
        <v>42</v>
      </c>
      <c r="O365" s="71"/>
      <c r="P365" s="195">
        <f>O365*H365</f>
        <v>0</v>
      </c>
      <c r="Q365" s="195">
        <v>0</v>
      </c>
      <c r="R365" s="195">
        <f>Q365*H365</f>
        <v>0</v>
      </c>
      <c r="S365" s="195">
        <v>0</v>
      </c>
      <c r="T365" s="196">
        <f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97" t="s">
        <v>188</v>
      </c>
      <c r="AT365" s="197" t="s">
        <v>147</v>
      </c>
      <c r="AU365" s="197" t="s">
        <v>87</v>
      </c>
      <c r="AY365" s="17" t="s">
        <v>146</v>
      </c>
      <c r="BE365" s="198">
        <f>IF(N365="základní",J365,0)</f>
        <v>0</v>
      </c>
      <c r="BF365" s="198">
        <f>IF(N365="snížená",J365,0)</f>
        <v>0</v>
      </c>
      <c r="BG365" s="198">
        <f>IF(N365="zákl. přenesená",J365,0)</f>
        <v>0</v>
      </c>
      <c r="BH365" s="198">
        <f>IF(N365="sníž. přenesená",J365,0)</f>
        <v>0</v>
      </c>
      <c r="BI365" s="198">
        <f>IF(N365="nulová",J365,0)</f>
        <v>0</v>
      </c>
      <c r="BJ365" s="17" t="s">
        <v>85</v>
      </c>
      <c r="BK365" s="198">
        <f>ROUND(I365*H365,2)</f>
        <v>0</v>
      </c>
      <c r="BL365" s="17" t="s">
        <v>188</v>
      </c>
      <c r="BM365" s="197" t="s">
        <v>2263</v>
      </c>
    </row>
    <row r="366" spans="1:65" s="12" customFormat="1" ht="22.9" customHeight="1">
      <c r="B366" s="171"/>
      <c r="C366" s="172"/>
      <c r="D366" s="173" t="s">
        <v>76</v>
      </c>
      <c r="E366" s="204" t="s">
        <v>1789</v>
      </c>
      <c r="F366" s="204" t="s">
        <v>1790</v>
      </c>
      <c r="G366" s="172"/>
      <c r="H366" s="172"/>
      <c r="I366" s="175"/>
      <c r="J366" s="205">
        <f>BK366</f>
        <v>0</v>
      </c>
      <c r="K366" s="172"/>
      <c r="L366" s="177"/>
      <c r="M366" s="178"/>
      <c r="N366" s="179"/>
      <c r="O366" s="179"/>
      <c r="P366" s="180">
        <f>SUM(P367:P374)</f>
        <v>0</v>
      </c>
      <c r="Q366" s="179"/>
      <c r="R366" s="180">
        <f>SUM(R367:R374)</f>
        <v>2.1800000000000001E-3</v>
      </c>
      <c r="S366" s="179"/>
      <c r="T366" s="181">
        <f>SUM(T367:T374)</f>
        <v>3.065E-2</v>
      </c>
      <c r="AR366" s="182" t="s">
        <v>87</v>
      </c>
      <c r="AT366" s="183" t="s">
        <v>76</v>
      </c>
      <c r="AU366" s="183" t="s">
        <v>85</v>
      </c>
      <c r="AY366" s="182" t="s">
        <v>146</v>
      </c>
      <c r="BK366" s="184">
        <f>SUM(BK367:BK374)</f>
        <v>0</v>
      </c>
    </row>
    <row r="367" spans="1:65" s="2" customFormat="1" ht="21.75" customHeight="1">
      <c r="A367" s="34"/>
      <c r="B367" s="35"/>
      <c r="C367" s="185" t="s">
        <v>501</v>
      </c>
      <c r="D367" s="185" t="s">
        <v>147</v>
      </c>
      <c r="E367" s="186" t="s">
        <v>1791</v>
      </c>
      <c r="F367" s="187" t="s">
        <v>2264</v>
      </c>
      <c r="G367" s="188" t="s">
        <v>165</v>
      </c>
      <c r="H367" s="189">
        <v>1</v>
      </c>
      <c r="I367" s="190"/>
      <c r="J367" s="191">
        <f>ROUND(I367*H367,2)</f>
        <v>0</v>
      </c>
      <c r="K367" s="192"/>
      <c r="L367" s="39"/>
      <c r="M367" s="193" t="s">
        <v>1</v>
      </c>
      <c r="N367" s="194" t="s">
        <v>42</v>
      </c>
      <c r="O367" s="71"/>
      <c r="P367" s="195">
        <f>O367*H367</f>
        <v>0</v>
      </c>
      <c r="Q367" s="195">
        <v>0</v>
      </c>
      <c r="R367" s="195">
        <f>Q367*H367</f>
        <v>0</v>
      </c>
      <c r="S367" s="195">
        <v>3.065E-2</v>
      </c>
      <c r="T367" s="196">
        <f>S367*H367</f>
        <v>3.065E-2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97" t="s">
        <v>188</v>
      </c>
      <c r="AT367" s="197" t="s">
        <v>147</v>
      </c>
      <c r="AU367" s="197" t="s">
        <v>87</v>
      </c>
      <c r="AY367" s="17" t="s">
        <v>146</v>
      </c>
      <c r="BE367" s="198">
        <f>IF(N367="základní",J367,0)</f>
        <v>0</v>
      </c>
      <c r="BF367" s="198">
        <f>IF(N367="snížená",J367,0)</f>
        <v>0</v>
      </c>
      <c r="BG367" s="198">
        <f>IF(N367="zákl. přenesená",J367,0)</f>
        <v>0</v>
      </c>
      <c r="BH367" s="198">
        <f>IF(N367="sníž. přenesená",J367,0)</f>
        <v>0</v>
      </c>
      <c r="BI367" s="198">
        <f>IF(N367="nulová",J367,0)</f>
        <v>0</v>
      </c>
      <c r="BJ367" s="17" t="s">
        <v>85</v>
      </c>
      <c r="BK367" s="198">
        <f>ROUND(I367*H367,2)</f>
        <v>0</v>
      </c>
      <c r="BL367" s="17" t="s">
        <v>188</v>
      </c>
      <c r="BM367" s="197" t="s">
        <v>2265</v>
      </c>
    </row>
    <row r="368" spans="1:65" s="2" customFormat="1" ht="55.5" customHeight="1">
      <c r="A368" s="34"/>
      <c r="B368" s="35"/>
      <c r="C368" s="185" t="s">
        <v>505</v>
      </c>
      <c r="D368" s="185" t="s">
        <v>147</v>
      </c>
      <c r="E368" s="186" t="s">
        <v>2266</v>
      </c>
      <c r="F368" s="187" t="s">
        <v>2267</v>
      </c>
      <c r="G368" s="188" t="s">
        <v>187</v>
      </c>
      <c r="H368" s="189">
        <v>1</v>
      </c>
      <c r="I368" s="190"/>
      <c r="J368" s="191">
        <f>ROUND(I368*H368,2)</f>
        <v>0</v>
      </c>
      <c r="K368" s="192"/>
      <c r="L368" s="39"/>
      <c r="M368" s="193" t="s">
        <v>1</v>
      </c>
      <c r="N368" s="194" t="s">
        <v>42</v>
      </c>
      <c r="O368" s="71"/>
      <c r="P368" s="195">
        <f>O368*H368</f>
        <v>0</v>
      </c>
      <c r="Q368" s="195">
        <v>1.09E-3</v>
      </c>
      <c r="R368" s="195">
        <f>Q368*H368</f>
        <v>1.09E-3</v>
      </c>
      <c r="S368" s="195">
        <v>0</v>
      </c>
      <c r="T368" s="196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197" t="s">
        <v>188</v>
      </c>
      <c r="AT368" s="197" t="s">
        <v>147</v>
      </c>
      <c r="AU368" s="197" t="s">
        <v>87</v>
      </c>
      <c r="AY368" s="17" t="s">
        <v>146</v>
      </c>
      <c r="BE368" s="198">
        <f>IF(N368="základní",J368,0)</f>
        <v>0</v>
      </c>
      <c r="BF368" s="198">
        <f>IF(N368="snížená",J368,0)</f>
        <v>0</v>
      </c>
      <c r="BG368" s="198">
        <f>IF(N368="zákl. přenesená",J368,0)</f>
        <v>0</v>
      </c>
      <c r="BH368" s="198">
        <f>IF(N368="sníž. přenesená",J368,0)</f>
        <v>0</v>
      </c>
      <c r="BI368" s="198">
        <f>IF(N368="nulová",J368,0)</f>
        <v>0</v>
      </c>
      <c r="BJ368" s="17" t="s">
        <v>85</v>
      </c>
      <c r="BK368" s="198">
        <f>ROUND(I368*H368,2)</f>
        <v>0</v>
      </c>
      <c r="BL368" s="17" t="s">
        <v>188</v>
      </c>
      <c r="BM368" s="197" t="s">
        <v>2268</v>
      </c>
    </row>
    <row r="369" spans="1:65" s="2" customFormat="1" ht="19.5">
      <c r="A369" s="34"/>
      <c r="B369" s="35"/>
      <c r="C369" s="36"/>
      <c r="D369" s="199" t="s">
        <v>151</v>
      </c>
      <c r="E369" s="36"/>
      <c r="F369" s="200" t="s">
        <v>2269</v>
      </c>
      <c r="G369" s="36"/>
      <c r="H369" s="36"/>
      <c r="I369" s="201"/>
      <c r="J369" s="36"/>
      <c r="K369" s="36"/>
      <c r="L369" s="39"/>
      <c r="M369" s="202"/>
      <c r="N369" s="203"/>
      <c r="O369" s="71"/>
      <c r="P369" s="71"/>
      <c r="Q369" s="71"/>
      <c r="R369" s="71"/>
      <c r="S369" s="71"/>
      <c r="T369" s="72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T369" s="17" t="s">
        <v>151</v>
      </c>
      <c r="AU369" s="17" t="s">
        <v>87</v>
      </c>
    </row>
    <row r="370" spans="1:65" s="13" customFormat="1">
      <c r="B370" s="206"/>
      <c r="C370" s="207"/>
      <c r="D370" s="199" t="s">
        <v>176</v>
      </c>
      <c r="E370" s="208" t="s">
        <v>1</v>
      </c>
      <c r="F370" s="209" t="s">
        <v>2270</v>
      </c>
      <c r="G370" s="207"/>
      <c r="H370" s="210">
        <v>1</v>
      </c>
      <c r="I370" s="211"/>
      <c r="J370" s="207"/>
      <c r="K370" s="207"/>
      <c r="L370" s="212"/>
      <c r="M370" s="213"/>
      <c r="N370" s="214"/>
      <c r="O370" s="214"/>
      <c r="P370" s="214"/>
      <c r="Q370" s="214"/>
      <c r="R370" s="214"/>
      <c r="S370" s="214"/>
      <c r="T370" s="215"/>
      <c r="AT370" s="216" t="s">
        <v>176</v>
      </c>
      <c r="AU370" s="216" t="s">
        <v>87</v>
      </c>
      <c r="AV370" s="13" t="s">
        <v>87</v>
      </c>
      <c r="AW370" s="13" t="s">
        <v>34</v>
      </c>
      <c r="AX370" s="13" t="s">
        <v>85</v>
      </c>
      <c r="AY370" s="216" t="s">
        <v>146</v>
      </c>
    </row>
    <row r="371" spans="1:65" s="2" customFormat="1" ht="55.5" customHeight="1">
      <c r="A371" s="34"/>
      <c r="B371" s="35"/>
      <c r="C371" s="185" t="s">
        <v>511</v>
      </c>
      <c r="D371" s="185" t="s">
        <v>147</v>
      </c>
      <c r="E371" s="186" t="s">
        <v>1797</v>
      </c>
      <c r="F371" s="187" t="s">
        <v>2271</v>
      </c>
      <c r="G371" s="188" t="s">
        <v>187</v>
      </c>
      <c r="H371" s="189">
        <v>1</v>
      </c>
      <c r="I371" s="190"/>
      <c r="J371" s="191">
        <f>ROUND(I371*H371,2)</f>
        <v>0</v>
      </c>
      <c r="K371" s="192"/>
      <c r="L371" s="39"/>
      <c r="M371" s="193" t="s">
        <v>1</v>
      </c>
      <c r="N371" s="194" t="s">
        <v>42</v>
      </c>
      <c r="O371" s="71"/>
      <c r="P371" s="195">
        <f>O371*H371</f>
        <v>0</v>
      </c>
      <c r="Q371" s="195">
        <v>1.09E-3</v>
      </c>
      <c r="R371" s="195">
        <f>Q371*H371</f>
        <v>1.09E-3</v>
      </c>
      <c r="S371" s="195">
        <v>0</v>
      </c>
      <c r="T371" s="196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97" t="s">
        <v>188</v>
      </c>
      <c r="AT371" s="197" t="s">
        <v>147</v>
      </c>
      <c r="AU371" s="197" t="s">
        <v>87</v>
      </c>
      <c r="AY371" s="17" t="s">
        <v>146</v>
      </c>
      <c r="BE371" s="198">
        <f>IF(N371="základní",J371,0)</f>
        <v>0</v>
      </c>
      <c r="BF371" s="198">
        <f>IF(N371="snížená",J371,0)</f>
        <v>0</v>
      </c>
      <c r="BG371" s="198">
        <f>IF(N371="zákl. přenesená",J371,0)</f>
        <v>0</v>
      </c>
      <c r="BH371" s="198">
        <f>IF(N371="sníž. přenesená",J371,0)</f>
        <v>0</v>
      </c>
      <c r="BI371" s="198">
        <f>IF(N371="nulová",J371,0)</f>
        <v>0</v>
      </c>
      <c r="BJ371" s="17" t="s">
        <v>85</v>
      </c>
      <c r="BK371" s="198">
        <f>ROUND(I371*H371,2)</f>
        <v>0</v>
      </c>
      <c r="BL371" s="17" t="s">
        <v>188</v>
      </c>
      <c r="BM371" s="197" t="s">
        <v>2272</v>
      </c>
    </row>
    <row r="372" spans="1:65" s="2" customFormat="1" ht="29.25">
      <c r="A372" s="34"/>
      <c r="B372" s="35"/>
      <c r="C372" s="36"/>
      <c r="D372" s="199" t="s">
        <v>151</v>
      </c>
      <c r="E372" s="36"/>
      <c r="F372" s="200" t="s">
        <v>2273</v>
      </c>
      <c r="G372" s="36"/>
      <c r="H372" s="36"/>
      <c r="I372" s="201"/>
      <c r="J372" s="36"/>
      <c r="K372" s="36"/>
      <c r="L372" s="39"/>
      <c r="M372" s="202"/>
      <c r="N372" s="203"/>
      <c r="O372" s="71"/>
      <c r="P372" s="71"/>
      <c r="Q372" s="71"/>
      <c r="R372" s="71"/>
      <c r="S372" s="71"/>
      <c r="T372" s="72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T372" s="17" t="s">
        <v>151</v>
      </c>
      <c r="AU372" s="17" t="s">
        <v>87</v>
      </c>
    </row>
    <row r="373" spans="1:65" s="13" customFormat="1" ht="22.5">
      <c r="B373" s="206"/>
      <c r="C373" s="207"/>
      <c r="D373" s="199" t="s">
        <v>176</v>
      </c>
      <c r="E373" s="208" t="s">
        <v>1</v>
      </c>
      <c r="F373" s="209" t="s">
        <v>2274</v>
      </c>
      <c r="G373" s="207"/>
      <c r="H373" s="210">
        <v>1</v>
      </c>
      <c r="I373" s="211"/>
      <c r="J373" s="207"/>
      <c r="K373" s="207"/>
      <c r="L373" s="212"/>
      <c r="M373" s="213"/>
      <c r="N373" s="214"/>
      <c r="O373" s="214"/>
      <c r="P373" s="214"/>
      <c r="Q373" s="214"/>
      <c r="R373" s="214"/>
      <c r="S373" s="214"/>
      <c r="T373" s="215"/>
      <c r="AT373" s="216" t="s">
        <v>176</v>
      </c>
      <c r="AU373" s="216" t="s">
        <v>87</v>
      </c>
      <c r="AV373" s="13" t="s">
        <v>87</v>
      </c>
      <c r="AW373" s="13" t="s">
        <v>34</v>
      </c>
      <c r="AX373" s="13" t="s">
        <v>85</v>
      </c>
      <c r="AY373" s="216" t="s">
        <v>146</v>
      </c>
    </row>
    <row r="374" spans="1:65" s="2" customFormat="1" ht="21.75" customHeight="1">
      <c r="A374" s="34"/>
      <c r="B374" s="35"/>
      <c r="C374" s="185" t="s">
        <v>516</v>
      </c>
      <c r="D374" s="185" t="s">
        <v>147</v>
      </c>
      <c r="E374" s="186" t="s">
        <v>1808</v>
      </c>
      <c r="F374" s="187" t="s">
        <v>1809</v>
      </c>
      <c r="G374" s="188" t="s">
        <v>324</v>
      </c>
      <c r="H374" s="250"/>
      <c r="I374" s="190"/>
      <c r="J374" s="191">
        <f>ROUND(I374*H374,2)</f>
        <v>0</v>
      </c>
      <c r="K374" s="192"/>
      <c r="L374" s="39"/>
      <c r="M374" s="193" t="s">
        <v>1</v>
      </c>
      <c r="N374" s="194" t="s">
        <v>42</v>
      </c>
      <c r="O374" s="71"/>
      <c r="P374" s="195">
        <f>O374*H374</f>
        <v>0</v>
      </c>
      <c r="Q374" s="195">
        <v>0</v>
      </c>
      <c r="R374" s="195">
        <f>Q374*H374</f>
        <v>0</v>
      </c>
      <c r="S374" s="195">
        <v>0</v>
      </c>
      <c r="T374" s="196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197" t="s">
        <v>188</v>
      </c>
      <c r="AT374" s="197" t="s">
        <v>147</v>
      </c>
      <c r="AU374" s="197" t="s">
        <v>87</v>
      </c>
      <c r="AY374" s="17" t="s">
        <v>146</v>
      </c>
      <c r="BE374" s="198">
        <f>IF(N374="základní",J374,0)</f>
        <v>0</v>
      </c>
      <c r="BF374" s="198">
        <f>IF(N374="snížená",J374,0)</f>
        <v>0</v>
      </c>
      <c r="BG374" s="198">
        <f>IF(N374="zákl. přenesená",J374,0)</f>
        <v>0</v>
      </c>
      <c r="BH374" s="198">
        <f>IF(N374="sníž. přenesená",J374,0)</f>
        <v>0</v>
      </c>
      <c r="BI374" s="198">
        <f>IF(N374="nulová",J374,0)</f>
        <v>0</v>
      </c>
      <c r="BJ374" s="17" t="s">
        <v>85</v>
      </c>
      <c r="BK374" s="198">
        <f>ROUND(I374*H374,2)</f>
        <v>0</v>
      </c>
      <c r="BL374" s="17" t="s">
        <v>188</v>
      </c>
      <c r="BM374" s="197" t="s">
        <v>2275</v>
      </c>
    </row>
    <row r="375" spans="1:65" s="12" customFormat="1" ht="22.9" customHeight="1">
      <c r="B375" s="171"/>
      <c r="C375" s="172"/>
      <c r="D375" s="173" t="s">
        <v>76</v>
      </c>
      <c r="E375" s="204" t="s">
        <v>1811</v>
      </c>
      <c r="F375" s="204" t="s">
        <v>1812</v>
      </c>
      <c r="G375" s="172"/>
      <c r="H375" s="172"/>
      <c r="I375" s="175"/>
      <c r="J375" s="205">
        <f>BK375</f>
        <v>0</v>
      </c>
      <c r="K375" s="172"/>
      <c r="L375" s="177"/>
      <c r="M375" s="178"/>
      <c r="N375" s="179"/>
      <c r="O375" s="179"/>
      <c r="P375" s="180">
        <f>SUM(P376:P389)</f>
        <v>0</v>
      </c>
      <c r="Q375" s="179"/>
      <c r="R375" s="180">
        <f>SUM(R376:R389)</f>
        <v>1.9780000000000002E-2</v>
      </c>
      <c r="S375" s="179"/>
      <c r="T375" s="181">
        <f>SUM(T376:T389)</f>
        <v>2.1299999999999999E-3</v>
      </c>
      <c r="AR375" s="182" t="s">
        <v>87</v>
      </c>
      <c r="AT375" s="183" t="s">
        <v>76</v>
      </c>
      <c r="AU375" s="183" t="s">
        <v>85</v>
      </c>
      <c r="AY375" s="182" t="s">
        <v>146</v>
      </c>
      <c r="BK375" s="184">
        <f>SUM(BK376:BK389)</f>
        <v>0</v>
      </c>
    </row>
    <row r="376" spans="1:65" s="2" customFormat="1" ht="16.5" customHeight="1">
      <c r="A376" s="34"/>
      <c r="B376" s="35"/>
      <c r="C376" s="185" t="s">
        <v>749</v>
      </c>
      <c r="D376" s="185" t="s">
        <v>147</v>
      </c>
      <c r="E376" s="186" t="s">
        <v>1813</v>
      </c>
      <c r="F376" s="187" t="s">
        <v>1814</v>
      </c>
      <c r="G376" s="188" t="s">
        <v>165</v>
      </c>
      <c r="H376" s="189">
        <v>1</v>
      </c>
      <c r="I376" s="190"/>
      <c r="J376" s="191">
        <f>ROUND(I376*H376,2)</f>
        <v>0</v>
      </c>
      <c r="K376" s="192"/>
      <c r="L376" s="39"/>
      <c r="M376" s="193" t="s">
        <v>1</v>
      </c>
      <c r="N376" s="194" t="s">
        <v>42</v>
      </c>
      <c r="O376" s="71"/>
      <c r="P376" s="195">
        <f>O376*H376</f>
        <v>0</v>
      </c>
      <c r="Q376" s="195">
        <v>0</v>
      </c>
      <c r="R376" s="195">
        <f>Q376*H376</f>
        <v>0</v>
      </c>
      <c r="S376" s="195">
        <v>2.1299999999999999E-3</v>
      </c>
      <c r="T376" s="196">
        <f>S376*H376</f>
        <v>2.1299999999999999E-3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197" t="s">
        <v>188</v>
      </c>
      <c r="AT376" s="197" t="s">
        <v>147</v>
      </c>
      <c r="AU376" s="197" t="s">
        <v>87</v>
      </c>
      <c r="AY376" s="17" t="s">
        <v>146</v>
      </c>
      <c r="BE376" s="198">
        <f>IF(N376="základní",J376,0)</f>
        <v>0</v>
      </c>
      <c r="BF376" s="198">
        <f>IF(N376="snížená",J376,0)</f>
        <v>0</v>
      </c>
      <c r="BG376" s="198">
        <f>IF(N376="zákl. přenesená",J376,0)</f>
        <v>0</v>
      </c>
      <c r="BH376" s="198">
        <f>IF(N376="sníž. přenesená",J376,0)</f>
        <v>0</v>
      </c>
      <c r="BI376" s="198">
        <f>IF(N376="nulová",J376,0)</f>
        <v>0</v>
      </c>
      <c r="BJ376" s="17" t="s">
        <v>85</v>
      </c>
      <c r="BK376" s="198">
        <f>ROUND(I376*H376,2)</f>
        <v>0</v>
      </c>
      <c r="BL376" s="17" t="s">
        <v>188</v>
      </c>
      <c r="BM376" s="197" t="s">
        <v>2276</v>
      </c>
    </row>
    <row r="377" spans="1:65" s="2" customFormat="1" ht="29.25">
      <c r="A377" s="34"/>
      <c r="B377" s="35"/>
      <c r="C377" s="36"/>
      <c r="D377" s="199" t="s">
        <v>151</v>
      </c>
      <c r="E377" s="36"/>
      <c r="F377" s="200" t="s">
        <v>2277</v>
      </c>
      <c r="G377" s="36"/>
      <c r="H377" s="36"/>
      <c r="I377" s="201"/>
      <c r="J377" s="36"/>
      <c r="K377" s="36"/>
      <c r="L377" s="39"/>
      <c r="M377" s="202"/>
      <c r="N377" s="203"/>
      <c r="O377" s="71"/>
      <c r="P377" s="71"/>
      <c r="Q377" s="71"/>
      <c r="R377" s="71"/>
      <c r="S377" s="71"/>
      <c r="T377" s="72"/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T377" s="17" t="s">
        <v>151</v>
      </c>
      <c r="AU377" s="17" t="s">
        <v>87</v>
      </c>
    </row>
    <row r="378" spans="1:65" s="2" customFormat="1" ht="16.5" customHeight="1">
      <c r="A378" s="34"/>
      <c r="B378" s="35"/>
      <c r="C378" s="185" t="s">
        <v>753</v>
      </c>
      <c r="D378" s="185" t="s">
        <v>147</v>
      </c>
      <c r="E378" s="186" t="s">
        <v>1817</v>
      </c>
      <c r="F378" s="187" t="s">
        <v>1818</v>
      </c>
      <c r="G378" s="188" t="s">
        <v>165</v>
      </c>
      <c r="H378" s="189">
        <v>1</v>
      </c>
      <c r="I378" s="190"/>
      <c r="J378" s="191">
        <f>ROUND(I378*H378,2)</f>
        <v>0</v>
      </c>
      <c r="K378" s="192"/>
      <c r="L378" s="39"/>
      <c r="M378" s="193" t="s">
        <v>1</v>
      </c>
      <c r="N378" s="194" t="s">
        <v>42</v>
      </c>
      <c r="O378" s="71"/>
      <c r="P378" s="195">
        <f>O378*H378</f>
        <v>0</v>
      </c>
      <c r="Q378" s="195">
        <v>4.4999999999999999E-4</v>
      </c>
      <c r="R378" s="195">
        <f>Q378*H378</f>
        <v>4.4999999999999999E-4</v>
      </c>
      <c r="S378" s="195">
        <v>0</v>
      </c>
      <c r="T378" s="196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97" t="s">
        <v>188</v>
      </c>
      <c r="AT378" s="197" t="s">
        <v>147</v>
      </c>
      <c r="AU378" s="197" t="s">
        <v>87</v>
      </c>
      <c r="AY378" s="17" t="s">
        <v>146</v>
      </c>
      <c r="BE378" s="198">
        <f>IF(N378="základní",J378,0)</f>
        <v>0</v>
      </c>
      <c r="BF378" s="198">
        <f>IF(N378="snížená",J378,0)</f>
        <v>0</v>
      </c>
      <c r="BG378" s="198">
        <f>IF(N378="zákl. přenesená",J378,0)</f>
        <v>0</v>
      </c>
      <c r="BH378" s="198">
        <f>IF(N378="sníž. přenesená",J378,0)</f>
        <v>0</v>
      </c>
      <c r="BI378" s="198">
        <f>IF(N378="nulová",J378,0)</f>
        <v>0</v>
      </c>
      <c r="BJ378" s="17" t="s">
        <v>85</v>
      </c>
      <c r="BK378" s="198">
        <f>ROUND(I378*H378,2)</f>
        <v>0</v>
      </c>
      <c r="BL378" s="17" t="s">
        <v>188</v>
      </c>
      <c r="BM378" s="197" t="s">
        <v>2278</v>
      </c>
    </row>
    <row r="379" spans="1:65" s="2" customFormat="1" ht="21.75" customHeight="1">
      <c r="A379" s="34"/>
      <c r="B379" s="35"/>
      <c r="C379" s="185" t="s">
        <v>757</v>
      </c>
      <c r="D379" s="185" t="s">
        <v>147</v>
      </c>
      <c r="E379" s="186" t="s">
        <v>1820</v>
      </c>
      <c r="F379" s="187" t="s">
        <v>2279</v>
      </c>
      <c r="G379" s="188" t="s">
        <v>165</v>
      </c>
      <c r="H379" s="189">
        <v>3</v>
      </c>
      <c r="I379" s="190"/>
      <c r="J379" s="191">
        <f>ROUND(I379*H379,2)</f>
        <v>0</v>
      </c>
      <c r="K379" s="192"/>
      <c r="L379" s="39"/>
      <c r="M379" s="193" t="s">
        <v>1</v>
      </c>
      <c r="N379" s="194" t="s">
        <v>42</v>
      </c>
      <c r="O379" s="71"/>
      <c r="P379" s="195">
        <f>O379*H379</f>
        <v>0</v>
      </c>
      <c r="Q379" s="195">
        <v>4.4999999999999999E-4</v>
      </c>
      <c r="R379" s="195">
        <f>Q379*H379</f>
        <v>1.3500000000000001E-3</v>
      </c>
      <c r="S379" s="195">
        <v>0</v>
      </c>
      <c r="T379" s="196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197" t="s">
        <v>188</v>
      </c>
      <c r="AT379" s="197" t="s">
        <v>147</v>
      </c>
      <c r="AU379" s="197" t="s">
        <v>87</v>
      </c>
      <c r="AY379" s="17" t="s">
        <v>146</v>
      </c>
      <c r="BE379" s="198">
        <f>IF(N379="základní",J379,0)</f>
        <v>0</v>
      </c>
      <c r="BF379" s="198">
        <f>IF(N379="snížená",J379,0)</f>
        <v>0</v>
      </c>
      <c r="BG379" s="198">
        <f>IF(N379="zákl. přenesená",J379,0)</f>
        <v>0</v>
      </c>
      <c r="BH379" s="198">
        <f>IF(N379="sníž. přenesená",J379,0)</f>
        <v>0</v>
      </c>
      <c r="BI379" s="198">
        <f>IF(N379="nulová",J379,0)</f>
        <v>0</v>
      </c>
      <c r="BJ379" s="17" t="s">
        <v>85</v>
      </c>
      <c r="BK379" s="198">
        <f>ROUND(I379*H379,2)</f>
        <v>0</v>
      </c>
      <c r="BL379" s="17" t="s">
        <v>188</v>
      </c>
      <c r="BM379" s="197" t="s">
        <v>2280</v>
      </c>
    </row>
    <row r="380" spans="1:65" s="2" customFormat="1" ht="39">
      <c r="A380" s="34"/>
      <c r="B380" s="35"/>
      <c r="C380" s="36"/>
      <c r="D380" s="199" t="s">
        <v>151</v>
      </c>
      <c r="E380" s="36"/>
      <c r="F380" s="200" t="s">
        <v>2281</v>
      </c>
      <c r="G380" s="36"/>
      <c r="H380" s="36"/>
      <c r="I380" s="201"/>
      <c r="J380" s="36"/>
      <c r="K380" s="36"/>
      <c r="L380" s="39"/>
      <c r="M380" s="202"/>
      <c r="N380" s="203"/>
      <c r="O380" s="71"/>
      <c r="P380" s="71"/>
      <c r="Q380" s="71"/>
      <c r="R380" s="71"/>
      <c r="S380" s="71"/>
      <c r="T380" s="72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T380" s="17" t="s">
        <v>151</v>
      </c>
      <c r="AU380" s="17" t="s">
        <v>87</v>
      </c>
    </row>
    <row r="381" spans="1:65" s="13" customFormat="1" ht="22.5">
      <c r="B381" s="206"/>
      <c r="C381" s="207"/>
      <c r="D381" s="199" t="s">
        <v>176</v>
      </c>
      <c r="E381" s="208" t="s">
        <v>1</v>
      </c>
      <c r="F381" s="209" t="s">
        <v>2282</v>
      </c>
      <c r="G381" s="207"/>
      <c r="H381" s="210">
        <v>3</v>
      </c>
      <c r="I381" s="211"/>
      <c r="J381" s="207"/>
      <c r="K381" s="207"/>
      <c r="L381" s="212"/>
      <c r="M381" s="213"/>
      <c r="N381" s="214"/>
      <c r="O381" s="214"/>
      <c r="P381" s="214"/>
      <c r="Q381" s="214"/>
      <c r="R381" s="214"/>
      <c r="S381" s="214"/>
      <c r="T381" s="215"/>
      <c r="AT381" s="216" t="s">
        <v>176</v>
      </c>
      <c r="AU381" s="216" t="s">
        <v>87</v>
      </c>
      <c r="AV381" s="13" t="s">
        <v>87</v>
      </c>
      <c r="AW381" s="13" t="s">
        <v>34</v>
      </c>
      <c r="AX381" s="13" t="s">
        <v>85</v>
      </c>
      <c r="AY381" s="216" t="s">
        <v>146</v>
      </c>
    </row>
    <row r="382" spans="1:65" s="2" customFormat="1" ht="21.75" customHeight="1">
      <c r="A382" s="34"/>
      <c r="B382" s="35"/>
      <c r="C382" s="185" t="s">
        <v>759</v>
      </c>
      <c r="D382" s="185" t="s">
        <v>147</v>
      </c>
      <c r="E382" s="186" t="s">
        <v>1824</v>
      </c>
      <c r="F382" s="187" t="s">
        <v>1825</v>
      </c>
      <c r="G382" s="188" t="s">
        <v>159</v>
      </c>
      <c r="H382" s="189">
        <v>3</v>
      </c>
      <c r="I382" s="190"/>
      <c r="J382" s="191">
        <f>ROUND(I382*H382,2)</f>
        <v>0</v>
      </c>
      <c r="K382" s="192"/>
      <c r="L382" s="39"/>
      <c r="M382" s="193" t="s">
        <v>1</v>
      </c>
      <c r="N382" s="194" t="s">
        <v>42</v>
      </c>
      <c r="O382" s="71"/>
      <c r="P382" s="195">
        <f>O382*H382</f>
        <v>0</v>
      </c>
      <c r="Q382" s="195">
        <v>3.46E-3</v>
      </c>
      <c r="R382" s="195">
        <f>Q382*H382</f>
        <v>1.038E-2</v>
      </c>
      <c r="S382" s="195">
        <v>0</v>
      </c>
      <c r="T382" s="196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97" t="s">
        <v>188</v>
      </c>
      <c r="AT382" s="197" t="s">
        <v>147</v>
      </c>
      <c r="AU382" s="197" t="s">
        <v>87</v>
      </c>
      <c r="AY382" s="17" t="s">
        <v>146</v>
      </c>
      <c r="BE382" s="198">
        <f>IF(N382="základní",J382,0)</f>
        <v>0</v>
      </c>
      <c r="BF382" s="198">
        <f>IF(N382="snížená",J382,0)</f>
        <v>0</v>
      </c>
      <c r="BG382" s="198">
        <f>IF(N382="zákl. přenesená",J382,0)</f>
        <v>0</v>
      </c>
      <c r="BH382" s="198">
        <f>IF(N382="sníž. přenesená",J382,0)</f>
        <v>0</v>
      </c>
      <c r="BI382" s="198">
        <f>IF(N382="nulová",J382,0)</f>
        <v>0</v>
      </c>
      <c r="BJ382" s="17" t="s">
        <v>85</v>
      </c>
      <c r="BK382" s="198">
        <f>ROUND(I382*H382,2)</f>
        <v>0</v>
      </c>
      <c r="BL382" s="17" t="s">
        <v>188</v>
      </c>
      <c r="BM382" s="197" t="s">
        <v>2283</v>
      </c>
    </row>
    <row r="383" spans="1:65" s="2" customFormat="1" ht="16.5" customHeight="1">
      <c r="A383" s="34"/>
      <c r="B383" s="35"/>
      <c r="C383" s="185" t="s">
        <v>763</v>
      </c>
      <c r="D383" s="185" t="s">
        <v>147</v>
      </c>
      <c r="E383" s="186" t="s">
        <v>1827</v>
      </c>
      <c r="F383" s="187" t="s">
        <v>1828</v>
      </c>
      <c r="G383" s="188" t="s">
        <v>187</v>
      </c>
      <c r="H383" s="189">
        <v>3</v>
      </c>
      <c r="I383" s="190"/>
      <c r="J383" s="191">
        <f>ROUND(I383*H383,2)</f>
        <v>0</v>
      </c>
      <c r="K383" s="192"/>
      <c r="L383" s="39"/>
      <c r="M383" s="193" t="s">
        <v>1</v>
      </c>
      <c r="N383" s="194" t="s">
        <v>42</v>
      </c>
      <c r="O383" s="71"/>
      <c r="P383" s="195">
        <f>O383*H383</f>
        <v>0</v>
      </c>
      <c r="Q383" s="195">
        <v>2E-3</v>
      </c>
      <c r="R383" s="195">
        <f>Q383*H383</f>
        <v>6.0000000000000001E-3</v>
      </c>
      <c r="S383" s="195">
        <v>0</v>
      </c>
      <c r="T383" s="196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197" t="s">
        <v>188</v>
      </c>
      <c r="AT383" s="197" t="s">
        <v>147</v>
      </c>
      <c r="AU383" s="197" t="s">
        <v>87</v>
      </c>
      <c r="AY383" s="17" t="s">
        <v>146</v>
      </c>
      <c r="BE383" s="198">
        <f>IF(N383="základní",J383,0)</f>
        <v>0</v>
      </c>
      <c r="BF383" s="198">
        <f>IF(N383="snížená",J383,0)</f>
        <v>0</v>
      </c>
      <c r="BG383" s="198">
        <f>IF(N383="zákl. přenesená",J383,0)</f>
        <v>0</v>
      </c>
      <c r="BH383" s="198">
        <f>IF(N383="sníž. přenesená",J383,0)</f>
        <v>0</v>
      </c>
      <c r="BI383" s="198">
        <f>IF(N383="nulová",J383,0)</f>
        <v>0</v>
      </c>
      <c r="BJ383" s="17" t="s">
        <v>85</v>
      </c>
      <c r="BK383" s="198">
        <f>ROUND(I383*H383,2)</f>
        <v>0</v>
      </c>
      <c r="BL383" s="17" t="s">
        <v>188</v>
      </c>
      <c r="BM383" s="197" t="s">
        <v>2284</v>
      </c>
    </row>
    <row r="384" spans="1:65" s="2" customFormat="1" ht="55.5" customHeight="1">
      <c r="A384" s="34"/>
      <c r="B384" s="35"/>
      <c r="C384" s="185" t="s">
        <v>768</v>
      </c>
      <c r="D384" s="185" t="s">
        <v>147</v>
      </c>
      <c r="E384" s="186" t="s">
        <v>1830</v>
      </c>
      <c r="F384" s="187" t="s">
        <v>2285</v>
      </c>
      <c r="G384" s="188" t="s">
        <v>187</v>
      </c>
      <c r="H384" s="189">
        <v>1</v>
      </c>
      <c r="I384" s="190"/>
      <c r="J384" s="191">
        <f>ROUND(I384*H384,2)</f>
        <v>0</v>
      </c>
      <c r="K384" s="192"/>
      <c r="L384" s="39"/>
      <c r="M384" s="193" t="s">
        <v>1</v>
      </c>
      <c r="N384" s="194" t="s">
        <v>42</v>
      </c>
      <c r="O384" s="71"/>
      <c r="P384" s="195">
        <f>O384*H384</f>
        <v>0</v>
      </c>
      <c r="Q384" s="195">
        <v>4.0000000000000002E-4</v>
      </c>
      <c r="R384" s="195">
        <f>Q384*H384</f>
        <v>4.0000000000000002E-4</v>
      </c>
      <c r="S384" s="195">
        <v>0</v>
      </c>
      <c r="T384" s="196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197" t="s">
        <v>188</v>
      </c>
      <c r="AT384" s="197" t="s">
        <v>147</v>
      </c>
      <c r="AU384" s="197" t="s">
        <v>87</v>
      </c>
      <c r="AY384" s="17" t="s">
        <v>146</v>
      </c>
      <c r="BE384" s="198">
        <f>IF(N384="základní",J384,0)</f>
        <v>0</v>
      </c>
      <c r="BF384" s="198">
        <f>IF(N384="snížená",J384,0)</f>
        <v>0</v>
      </c>
      <c r="BG384" s="198">
        <f>IF(N384="zákl. přenesená",J384,0)</f>
        <v>0</v>
      </c>
      <c r="BH384" s="198">
        <f>IF(N384="sníž. přenesená",J384,0)</f>
        <v>0</v>
      </c>
      <c r="BI384" s="198">
        <f>IF(N384="nulová",J384,0)</f>
        <v>0</v>
      </c>
      <c r="BJ384" s="17" t="s">
        <v>85</v>
      </c>
      <c r="BK384" s="198">
        <f>ROUND(I384*H384,2)</f>
        <v>0</v>
      </c>
      <c r="BL384" s="17" t="s">
        <v>188</v>
      </c>
      <c r="BM384" s="197" t="s">
        <v>2286</v>
      </c>
    </row>
    <row r="385" spans="1:65" s="13" customFormat="1">
      <c r="B385" s="206"/>
      <c r="C385" s="207"/>
      <c r="D385" s="199" t="s">
        <v>176</v>
      </c>
      <c r="E385" s="208" t="s">
        <v>1</v>
      </c>
      <c r="F385" s="209" t="s">
        <v>2287</v>
      </c>
      <c r="G385" s="207"/>
      <c r="H385" s="210">
        <v>1</v>
      </c>
      <c r="I385" s="211"/>
      <c r="J385" s="207"/>
      <c r="K385" s="207"/>
      <c r="L385" s="212"/>
      <c r="M385" s="213"/>
      <c r="N385" s="214"/>
      <c r="O385" s="214"/>
      <c r="P385" s="214"/>
      <c r="Q385" s="214"/>
      <c r="R385" s="214"/>
      <c r="S385" s="214"/>
      <c r="T385" s="215"/>
      <c r="AT385" s="216" t="s">
        <v>176</v>
      </c>
      <c r="AU385" s="216" t="s">
        <v>87</v>
      </c>
      <c r="AV385" s="13" t="s">
        <v>87</v>
      </c>
      <c r="AW385" s="13" t="s">
        <v>34</v>
      </c>
      <c r="AX385" s="13" t="s">
        <v>85</v>
      </c>
      <c r="AY385" s="216" t="s">
        <v>146</v>
      </c>
    </row>
    <row r="386" spans="1:65" s="2" customFormat="1" ht="55.5" customHeight="1">
      <c r="A386" s="34"/>
      <c r="B386" s="35"/>
      <c r="C386" s="185" t="s">
        <v>776</v>
      </c>
      <c r="D386" s="185" t="s">
        <v>147</v>
      </c>
      <c r="E386" s="186" t="s">
        <v>1833</v>
      </c>
      <c r="F386" s="187" t="s">
        <v>2288</v>
      </c>
      <c r="G386" s="188" t="s">
        <v>187</v>
      </c>
      <c r="H386" s="189">
        <v>3</v>
      </c>
      <c r="I386" s="190"/>
      <c r="J386" s="191">
        <f>ROUND(I386*H386,2)</f>
        <v>0</v>
      </c>
      <c r="K386" s="192"/>
      <c r="L386" s="39"/>
      <c r="M386" s="193" t="s">
        <v>1</v>
      </c>
      <c r="N386" s="194" t="s">
        <v>42</v>
      </c>
      <c r="O386" s="71"/>
      <c r="P386" s="195">
        <f>O386*H386</f>
        <v>0</v>
      </c>
      <c r="Q386" s="195">
        <v>4.0000000000000002E-4</v>
      </c>
      <c r="R386" s="195">
        <f>Q386*H386</f>
        <v>1.2000000000000001E-3</v>
      </c>
      <c r="S386" s="195">
        <v>0</v>
      </c>
      <c r="T386" s="196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97" t="s">
        <v>188</v>
      </c>
      <c r="AT386" s="197" t="s">
        <v>147</v>
      </c>
      <c r="AU386" s="197" t="s">
        <v>87</v>
      </c>
      <c r="AY386" s="17" t="s">
        <v>146</v>
      </c>
      <c r="BE386" s="198">
        <f>IF(N386="základní",J386,0)</f>
        <v>0</v>
      </c>
      <c r="BF386" s="198">
        <f>IF(N386="snížená",J386,0)</f>
        <v>0</v>
      </c>
      <c r="BG386" s="198">
        <f>IF(N386="zákl. přenesená",J386,0)</f>
        <v>0</v>
      </c>
      <c r="BH386" s="198">
        <f>IF(N386="sníž. přenesená",J386,0)</f>
        <v>0</v>
      </c>
      <c r="BI386" s="198">
        <f>IF(N386="nulová",J386,0)</f>
        <v>0</v>
      </c>
      <c r="BJ386" s="17" t="s">
        <v>85</v>
      </c>
      <c r="BK386" s="198">
        <f>ROUND(I386*H386,2)</f>
        <v>0</v>
      </c>
      <c r="BL386" s="17" t="s">
        <v>188</v>
      </c>
      <c r="BM386" s="197" t="s">
        <v>2289</v>
      </c>
    </row>
    <row r="387" spans="1:65" s="2" customFormat="1" ht="39">
      <c r="A387" s="34"/>
      <c r="B387" s="35"/>
      <c r="C387" s="36"/>
      <c r="D387" s="199" t="s">
        <v>151</v>
      </c>
      <c r="E387" s="36"/>
      <c r="F387" s="200" t="s">
        <v>2290</v>
      </c>
      <c r="G387" s="36"/>
      <c r="H387" s="36"/>
      <c r="I387" s="201"/>
      <c r="J387" s="36"/>
      <c r="K387" s="36"/>
      <c r="L387" s="39"/>
      <c r="M387" s="202"/>
      <c r="N387" s="203"/>
      <c r="O387" s="71"/>
      <c r="P387" s="71"/>
      <c r="Q387" s="71"/>
      <c r="R387" s="71"/>
      <c r="S387" s="71"/>
      <c r="T387" s="72"/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T387" s="17" t="s">
        <v>151</v>
      </c>
      <c r="AU387" s="17" t="s">
        <v>87</v>
      </c>
    </row>
    <row r="388" spans="1:65" s="13" customFormat="1">
      <c r="B388" s="206"/>
      <c r="C388" s="207"/>
      <c r="D388" s="199" t="s">
        <v>176</v>
      </c>
      <c r="E388" s="208" t="s">
        <v>1</v>
      </c>
      <c r="F388" s="209" t="s">
        <v>2291</v>
      </c>
      <c r="G388" s="207"/>
      <c r="H388" s="210">
        <v>3</v>
      </c>
      <c r="I388" s="211"/>
      <c r="J388" s="207"/>
      <c r="K388" s="207"/>
      <c r="L388" s="212"/>
      <c r="M388" s="213"/>
      <c r="N388" s="214"/>
      <c r="O388" s="214"/>
      <c r="P388" s="214"/>
      <c r="Q388" s="214"/>
      <c r="R388" s="214"/>
      <c r="S388" s="214"/>
      <c r="T388" s="215"/>
      <c r="AT388" s="216" t="s">
        <v>176</v>
      </c>
      <c r="AU388" s="216" t="s">
        <v>87</v>
      </c>
      <c r="AV388" s="13" t="s">
        <v>87</v>
      </c>
      <c r="AW388" s="13" t="s">
        <v>34</v>
      </c>
      <c r="AX388" s="13" t="s">
        <v>85</v>
      </c>
      <c r="AY388" s="216" t="s">
        <v>146</v>
      </c>
    </row>
    <row r="389" spans="1:65" s="2" customFormat="1" ht="21.75" customHeight="1">
      <c r="A389" s="34"/>
      <c r="B389" s="35"/>
      <c r="C389" s="185" t="s">
        <v>780</v>
      </c>
      <c r="D389" s="185" t="s">
        <v>147</v>
      </c>
      <c r="E389" s="186" t="s">
        <v>1837</v>
      </c>
      <c r="F389" s="187" t="s">
        <v>1838</v>
      </c>
      <c r="G389" s="188" t="s">
        <v>324</v>
      </c>
      <c r="H389" s="250"/>
      <c r="I389" s="190"/>
      <c r="J389" s="191">
        <f>ROUND(I389*H389,2)</f>
        <v>0</v>
      </c>
      <c r="K389" s="192"/>
      <c r="L389" s="39"/>
      <c r="M389" s="193" t="s">
        <v>1</v>
      </c>
      <c r="N389" s="194" t="s">
        <v>42</v>
      </c>
      <c r="O389" s="71"/>
      <c r="P389" s="195">
        <f>O389*H389</f>
        <v>0</v>
      </c>
      <c r="Q389" s="195">
        <v>0</v>
      </c>
      <c r="R389" s="195">
        <f>Q389*H389</f>
        <v>0</v>
      </c>
      <c r="S389" s="195">
        <v>0</v>
      </c>
      <c r="T389" s="196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97" t="s">
        <v>188</v>
      </c>
      <c r="AT389" s="197" t="s">
        <v>147</v>
      </c>
      <c r="AU389" s="197" t="s">
        <v>87</v>
      </c>
      <c r="AY389" s="17" t="s">
        <v>146</v>
      </c>
      <c r="BE389" s="198">
        <f>IF(N389="základní",J389,0)</f>
        <v>0</v>
      </c>
      <c r="BF389" s="198">
        <f>IF(N389="snížená",J389,0)</f>
        <v>0</v>
      </c>
      <c r="BG389" s="198">
        <f>IF(N389="zákl. přenesená",J389,0)</f>
        <v>0</v>
      </c>
      <c r="BH389" s="198">
        <f>IF(N389="sníž. přenesená",J389,0)</f>
        <v>0</v>
      </c>
      <c r="BI389" s="198">
        <f>IF(N389="nulová",J389,0)</f>
        <v>0</v>
      </c>
      <c r="BJ389" s="17" t="s">
        <v>85</v>
      </c>
      <c r="BK389" s="198">
        <f>ROUND(I389*H389,2)</f>
        <v>0</v>
      </c>
      <c r="BL389" s="17" t="s">
        <v>188</v>
      </c>
      <c r="BM389" s="197" t="s">
        <v>2292</v>
      </c>
    </row>
    <row r="390" spans="1:65" s="12" customFormat="1" ht="22.9" customHeight="1">
      <c r="B390" s="171"/>
      <c r="C390" s="172"/>
      <c r="D390" s="173" t="s">
        <v>76</v>
      </c>
      <c r="E390" s="204" t="s">
        <v>2293</v>
      </c>
      <c r="F390" s="204" t="s">
        <v>2294</v>
      </c>
      <c r="G390" s="172"/>
      <c r="H390" s="172"/>
      <c r="I390" s="175"/>
      <c r="J390" s="205">
        <f>BK390</f>
        <v>0</v>
      </c>
      <c r="K390" s="172"/>
      <c r="L390" s="177"/>
      <c r="M390" s="178"/>
      <c r="N390" s="179"/>
      <c r="O390" s="179"/>
      <c r="P390" s="180">
        <f>SUM(P391:P396)</f>
        <v>0</v>
      </c>
      <c r="Q390" s="179"/>
      <c r="R390" s="180">
        <f>SUM(R391:R396)</f>
        <v>3.3489999999999999E-2</v>
      </c>
      <c r="S390" s="179"/>
      <c r="T390" s="181">
        <f>SUM(T391:T396)</f>
        <v>0.15049999999999999</v>
      </c>
      <c r="AR390" s="182" t="s">
        <v>87</v>
      </c>
      <c r="AT390" s="183" t="s">
        <v>76</v>
      </c>
      <c r="AU390" s="183" t="s">
        <v>85</v>
      </c>
      <c r="AY390" s="182" t="s">
        <v>146</v>
      </c>
      <c r="BK390" s="184">
        <f>SUM(BK391:BK396)</f>
        <v>0</v>
      </c>
    </row>
    <row r="391" spans="1:65" s="2" customFormat="1" ht="21.75" customHeight="1">
      <c r="A391" s="34"/>
      <c r="B391" s="35"/>
      <c r="C391" s="185" t="s">
        <v>785</v>
      </c>
      <c r="D391" s="185" t="s">
        <v>147</v>
      </c>
      <c r="E391" s="186" t="s">
        <v>2295</v>
      </c>
      <c r="F391" s="187" t="s">
        <v>2296</v>
      </c>
      <c r="G391" s="188" t="s">
        <v>249</v>
      </c>
      <c r="H391" s="189">
        <v>70</v>
      </c>
      <c r="I391" s="190"/>
      <c r="J391" s="191">
        <f t="shared" ref="J391:J396" si="0">ROUND(I391*H391,2)</f>
        <v>0</v>
      </c>
      <c r="K391" s="192"/>
      <c r="L391" s="39"/>
      <c r="M391" s="193" t="s">
        <v>1</v>
      </c>
      <c r="N391" s="194" t="s">
        <v>42</v>
      </c>
      <c r="O391" s="71"/>
      <c r="P391" s="195">
        <f t="shared" ref="P391:P396" si="1">O391*H391</f>
        <v>0</v>
      </c>
      <c r="Q391" s="195">
        <v>1.1E-4</v>
      </c>
      <c r="R391" s="195">
        <f t="shared" ref="R391:R396" si="2">Q391*H391</f>
        <v>7.7000000000000002E-3</v>
      </c>
      <c r="S391" s="195">
        <v>2.15E-3</v>
      </c>
      <c r="T391" s="196">
        <f t="shared" ref="T391:T396" si="3">S391*H391</f>
        <v>0.15049999999999999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197" t="s">
        <v>188</v>
      </c>
      <c r="AT391" s="197" t="s">
        <v>147</v>
      </c>
      <c r="AU391" s="197" t="s">
        <v>87</v>
      </c>
      <c r="AY391" s="17" t="s">
        <v>146</v>
      </c>
      <c r="BE391" s="198">
        <f t="shared" ref="BE391:BE396" si="4">IF(N391="základní",J391,0)</f>
        <v>0</v>
      </c>
      <c r="BF391" s="198">
        <f t="shared" ref="BF391:BF396" si="5">IF(N391="snížená",J391,0)</f>
        <v>0</v>
      </c>
      <c r="BG391" s="198">
        <f t="shared" ref="BG391:BG396" si="6">IF(N391="zákl. přenesená",J391,0)</f>
        <v>0</v>
      </c>
      <c r="BH391" s="198">
        <f t="shared" ref="BH391:BH396" si="7">IF(N391="sníž. přenesená",J391,0)</f>
        <v>0</v>
      </c>
      <c r="BI391" s="198">
        <f t="shared" ref="BI391:BI396" si="8">IF(N391="nulová",J391,0)</f>
        <v>0</v>
      </c>
      <c r="BJ391" s="17" t="s">
        <v>85</v>
      </c>
      <c r="BK391" s="198">
        <f t="shared" ref="BK391:BK396" si="9">ROUND(I391*H391,2)</f>
        <v>0</v>
      </c>
      <c r="BL391" s="17" t="s">
        <v>188</v>
      </c>
      <c r="BM391" s="197" t="s">
        <v>2297</v>
      </c>
    </row>
    <row r="392" spans="1:65" s="2" customFormat="1" ht="21.75" customHeight="1">
      <c r="A392" s="34"/>
      <c r="B392" s="35"/>
      <c r="C392" s="185" t="s">
        <v>789</v>
      </c>
      <c r="D392" s="185" t="s">
        <v>147</v>
      </c>
      <c r="E392" s="186" t="s">
        <v>2298</v>
      </c>
      <c r="F392" s="187" t="s">
        <v>2299</v>
      </c>
      <c r="G392" s="188" t="s">
        <v>249</v>
      </c>
      <c r="H392" s="189">
        <v>15</v>
      </c>
      <c r="I392" s="190"/>
      <c r="J392" s="191">
        <f t="shared" si="0"/>
        <v>0</v>
      </c>
      <c r="K392" s="192"/>
      <c r="L392" s="39"/>
      <c r="M392" s="193" t="s">
        <v>1</v>
      </c>
      <c r="N392" s="194" t="s">
        <v>42</v>
      </c>
      <c r="O392" s="71"/>
      <c r="P392" s="195">
        <f t="shared" si="1"/>
        <v>0</v>
      </c>
      <c r="Q392" s="195">
        <v>1.25E-3</v>
      </c>
      <c r="R392" s="195">
        <f t="shared" si="2"/>
        <v>1.8749999999999999E-2</v>
      </c>
      <c r="S392" s="195">
        <v>0</v>
      </c>
      <c r="T392" s="196">
        <f t="shared" si="3"/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197" t="s">
        <v>188</v>
      </c>
      <c r="AT392" s="197" t="s">
        <v>147</v>
      </c>
      <c r="AU392" s="197" t="s">
        <v>87</v>
      </c>
      <c r="AY392" s="17" t="s">
        <v>146</v>
      </c>
      <c r="BE392" s="198">
        <f t="shared" si="4"/>
        <v>0</v>
      </c>
      <c r="BF392" s="198">
        <f t="shared" si="5"/>
        <v>0</v>
      </c>
      <c r="BG392" s="198">
        <f t="shared" si="6"/>
        <v>0</v>
      </c>
      <c r="BH392" s="198">
        <f t="shared" si="7"/>
        <v>0</v>
      </c>
      <c r="BI392" s="198">
        <f t="shared" si="8"/>
        <v>0</v>
      </c>
      <c r="BJ392" s="17" t="s">
        <v>85</v>
      </c>
      <c r="BK392" s="198">
        <f t="shared" si="9"/>
        <v>0</v>
      </c>
      <c r="BL392" s="17" t="s">
        <v>188</v>
      </c>
      <c r="BM392" s="197" t="s">
        <v>2300</v>
      </c>
    </row>
    <row r="393" spans="1:65" s="2" customFormat="1" ht="33" customHeight="1">
      <c r="A393" s="34"/>
      <c r="B393" s="35"/>
      <c r="C393" s="185" t="s">
        <v>793</v>
      </c>
      <c r="D393" s="185" t="s">
        <v>147</v>
      </c>
      <c r="E393" s="186" t="s">
        <v>2301</v>
      </c>
      <c r="F393" s="187" t="s">
        <v>2302</v>
      </c>
      <c r="G393" s="188" t="s">
        <v>187</v>
      </c>
      <c r="H393" s="189">
        <v>1</v>
      </c>
      <c r="I393" s="190"/>
      <c r="J393" s="191">
        <f t="shared" si="0"/>
        <v>0</v>
      </c>
      <c r="K393" s="192"/>
      <c r="L393" s="39"/>
      <c r="M393" s="193" t="s">
        <v>1</v>
      </c>
      <c r="N393" s="194" t="s">
        <v>42</v>
      </c>
      <c r="O393" s="71"/>
      <c r="P393" s="195">
        <f t="shared" si="1"/>
        <v>0</v>
      </c>
      <c r="Q393" s="195">
        <v>5.2700000000000004E-3</v>
      </c>
      <c r="R393" s="195">
        <f t="shared" si="2"/>
        <v>5.2700000000000004E-3</v>
      </c>
      <c r="S393" s="195">
        <v>0</v>
      </c>
      <c r="T393" s="196">
        <f t="shared" si="3"/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197" t="s">
        <v>188</v>
      </c>
      <c r="AT393" s="197" t="s">
        <v>147</v>
      </c>
      <c r="AU393" s="197" t="s">
        <v>87</v>
      </c>
      <c r="AY393" s="17" t="s">
        <v>146</v>
      </c>
      <c r="BE393" s="198">
        <f t="shared" si="4"/>
        <v>0</v>
      </c>
      <c r="BF393" s="198">
        <f t="shared" si="5"/>
        <v>0</v>
      </c>
      <c r="BG393" s="198">
        <f t="shared" si="6"/>
        <v>0</v>
      </c>
      <c r="BH393" s="198">
        <f t="shared" si="7"/>
        <v>0</v>
      </c>
      <c r="BI393" s="198">
        <f t="shared" si="8"/>
        <v>0</v>
      </c>
      <c r="BJ393" s="17" t="s">
        <v>85</v>
      </c>
      <c r="BK393" s="198">
        <f t="shared" si="9"/>
        <v>0</v>
      </c>
      <c r="BL393" s="17" t="s">
        <v>188</v>
      </c>
      <c r="BM393" s="197" t="s">
        <v>2303</v>
      </c>
    </row>
    <row r="394" spans="1:65" s="2" customFormat="1" ht="21.75" customHeight="1">
      <c r="A394" s="34"/>
      <c r="B394" s="35"/>
      <c r="C394" s="185" t="s">
        <v>799</v>
      </c>
      <c r="D394" s="185" t="s">
        <v>147</v>
      </c>
      <c r="E394" s="186" t="s">
        <v>2304</v>
      </c>
      <c r="F394" s="187" t="s">
        <v>2305</v>
      </c>
      <c r="G394" s="188" t="s">
        <v>159</v>
      </c>
      <c r="H394" s="189">
        <v>3</v>
      </c>
      <c r="I394" s="190"/>
      <c r="J394" s="191">
        <f t="shared" si="0"/>
        <v>0</v>
      </c>
      <c r="K394" s="192"/>
      <c r="L394" s="39"/>
      <c r="M394" s="193" t="s">
        <v>1</v>
      </c>
      <c r="N394" s="194" t="s">
        <v>42</v>
      </c>
      <c r="O394" s="71"/>
      <c r="P394" s="195">
        <f t="shared" si="1"/>
        <v>0</v>
      </c>
      <c r="Q394" s="195">
        <v>5.9000000000000003E-4</v>
      </c>
      <c r="R394" s="195">
        <f t="shared" si="2"/>
        <v>1.7700000000000001E-3</v>
      </c>
      <c r="S394" s="195">
        <v>0</v>
      </c>
      <c r="T394" s="196">
        <f t="shared" si="3"/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97" t="s">
        <v>188</v>
      </c>
      <c r="AT394" s="197" t="s">
        <v>147</v>
      </c>
      <c r="AU394" s="197" t="s">
        <v>87</v>
      </c>
      <c r="AY394" s="17" t="s">
        <v>146</v>
      </c>
      <c r="BE394" s="198">
        <f t="shared" si="4"/>
        <v>0</v>
      </c>
      <c r="BF394" s="198">
        <f t="shared" si="5"/>
        <v>0</v>
      </c>
      <c r="BG394" s="198">
        <f t="shared" si="6"/>
        <v>0</v>
      </c>
      <c r="BH394" s="198">
        <f t="shared" si="7"/>
        <v>0</v>
      </c>
      <c r="BI394" s="198">
        <f t="shared" si="8"/>
        <v>0</v>
      </c>
      <c r="BJ394" s="17" t="s">
        <v>85</v>
      </c>
      <c r="BK394" s="198">
        <f t="shared" si="9"/>
        <v>0</v>
      </c>
      <c r="BL394" s="17" t="s">
        <v>188</v>
      </c>
      <c r="BM394" s="197" t="s">
        <v>2306</v>
      </c>
    </row>
    <row r="395" spans="1:65" s="2" customFormat="1" ht="21.75" customHeight="1">
      <c r="A395" s="34"/>
      <c r="B395" s="35"/>
      <c r="C395" s="185" t="s">
        <v>803</v>
      </c>
      <c r="D395" s="185" t="s">
        <v>147</v>
      </c>
      <c r="E395" s="186" t="s">
        <v>2307</v>
      </c>
      <c r="F395" s="187" t="s">
        <v>2308</v>
      </c>
      <c r="G395" s="188" t="s">
        <v>165</v>
      </c>
      <c r="H395" s="189">
        <v>1</v>
      </c>
      <c r="I395" s="190"/>
      <c r="J395" s="191">
        <f t="shared" si="0"/>
        <v>0</v>
      </c>
      <c r="K395" s="192"/>
      <c r="L395" s="39"/>
      <c r="M395" s="193" t="s">
        <v>1</v>
      </c>
      <c r="N395" s="194" t="s">
        <v>42</v>
      </c>
      <c r="O395" s="71"/>
      <c r="P395" s="195">
        <f t="shared" si="1"/>
        <v>0</v>
      </c>
      <c r="Q395" s="195">
        <v>0</v>
      </c>
      <c r="R395" s="195">
        <f t="shared" si="2"/>
        <v>0</v>
      </c>
      <c r="S395" s="195">
        <v>0</v>
      </c>
      <c r="T395" s="196">
        <f t="shared" si="3"/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197" t="s">
        <v>188</v>
      </c>
      <c r="AT395" s="197" t="s">
        <v>147</v>
      </c>
      <c r="AU395" s="197" t="s">
        <v>87</v>
      </c>
      <c r="AY395" s="17" t="s">
        <v>146</v>
      </c>
      <c r="BE395" s="198">
        <f t="shared" si="4"/>
        <v>0</v>
      </c>
      <c r="BF395" s="198">
        <f t="shared" si="5"/>
        <v>0</v>
      </c>
      <c r="BG395" s="198">
        <f t="shared" si="6"/>
        <v>0</v>
      </c>
      <c r="BH395" s="198">
        <f t="shared" si="7"/>
        <v>0</v>
      </c>
      <c r="BI395" s="198">
        <f t="shared" si="8"/>
        <v>0</v>
      </c>
      <c r="BJ395" s="17" t="s">
        <v>85</v>
      </c>
      <c r="BK395" s="198">
        <f t="shared" si="9"/>
        <v>0</v>
      </c>
      <c r="BL395" s="17" t="s">
        <v>188</v>
      </c>
      <c r="BM395" s="197" t="s">
        <v>2309</v>
      </c>
    </row>
    <row r="396" spans="1:65" s="2" customFormat="1" ht="21.75" customHeight="1">
      <c r="A396" s="34"/>
      <c r="B396" s="35"/>
      <c r="C396" s="185" t="s">
        <v>811</v>
      </c>
      <c r="D396" s="185" t="s">
        <v>147</v>
      </c>
      <c r="E396" s="186" t="s">
        <v>2310</v>
      </c>
      <c r="F396" s="187" t="s">
        <v>2311</v>
      </c>
      <c r="G396" s="188" t="s">
        <v>324</v>
      </c>
      <c r="H396" s="250"/>
      <c r="I396" s="190"/>
      <c r="J396" s="191">
        <f t="shared" si="0"/>
        <v>0</v>
      </c>
      <c r="K396" s="192"/>
      <c r="L396" s="39"/>
      <c r="M396" s="193" t="s">
        <v>1</v>
      </c>
      <c r="N396" s="194" t="s">
        <v>42</v>
      </c>
      <c r="O396" s="71"/>
      <c r="P396" s="195">
        <f t="shared" si="1"/>
        <v>0</v>
      </c>
      <c r="Q396" s="195">
        <v>0</v>
      </c>
      <c r="R396" s="195">
        <f t="shared" si="2"/>
        <v>0</v>
      </c>
      <c r="S396" s="195">
        <v>0</v>
      </c>
      <c r="T396" s="196">
        <f t="shared" si="3"/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197" t="s">
        <v>188</v>
      </c>
      <c r="AT396" s="197" t="s">
        <v>147</v>
      </c>
      <c r="AU396" s="197" t="s">
        <v>87</v>
      </c>
      <c r="AY396" s="17" t="s">
        <v>146</v>
      </c>
      <c r="BE396" s="198">
        <f t="shared" si="4"/>
        <v>0</v>
      </c>
      <c r="BF396" s="198">
        <f t="shared" si="5"/>
        <v>0</v>
      </c>
      <c r="BG396" s="198">
        <f t="shared" si="6"/>
        <v>0</v>
      </c>
      <c r="BH396" s="198">
        <f t="shared" si="7"/>
        <v>0</v>
      </c>
      <c r="BI396" s="198">
        <f t="shared" si="8"/>
        <v>0</v>
      </c>
      <c r="BJ396" s="17" t="s">
        <v>85</v>
      </c>
      <c r="BK396" s="198">
        <f t="shared" si="9"/>
        <v>0</v>
      </c>
      <c r="BL396" s="17" t="s">
        <v>188</v>
      </c>
      <c r="BM396" s="197" t="s">
        <v>2312</v>
      </c>
    </row>
    <row r="397" spans="1:65" s="12" customFormat="1" ht="22.9" customHeight="1">
      <c r="B397" s="171"/>
      <c r="C397" s="172"/>
      <c r="D397" s="173" t="s">
        <v>76</v>
      </c>
      <c r="E397" s="204" t="s">
        <v>1840</v>
      </c>
      <c r="F397" s="204" t="s">
        <v>1841</v>
      </c>
      <c r="G397" s="172"/>
      <c r="H397" s="172"/>
      <c r="I397" s="175"/>
      <c r="J397" s="205">
        <f>BK397</f>
        <v>0</v>
      </c>
      <c r="K397" s="172"/>
      <c r="L397" s="177"/>
      <c r="M397" s="178"/>
      <c r="N397" s="179"/>
      <c r="O397" s="179"/>
      <c r="P397" s="180">
        <f>SUM(P398:P409)</f>
        <v>0</v>
      </c>
      <c r="Q397" s="179"/>
      <c r="R397" s="180">
        <f>SUM(R398:R409)</f>
        <v>0.16519</v>
      </c>
      <c r="S397" s="179"/>
      <c r="T397" s="181">
        <f>SUM(T398:T409)</f>
        <v>0.17602000000000001</v>
      </c>
      <c r="AR397" s="182" t="s">
        <v>87</v>
      </c>
      <c r="AT397" s="183" t="s">
        <v>76</v>
      </c>
      <c r="AU397" s="183" t="s">
        <v>85</v>
      </c>
      <c r="AY397" s="182" t="s">
        <v>146</v>
      </c>
      <c r="BK397" s="184">
        <f>SUM(BK398:BK409)</f>
        <v>0</v>
      </c>
    </row>
    <row r="398" spans="1:65" s="2" customFormat="1" ht="16.5" customHeight="1">
      <c r="A398" s="34"/>
      <c r="B398" s="35"/>
      <c r="C398" s="185" t="s">
        <v>815</v>
      </c>
      <c r="D398" s="185" t="s">
        <v>147</v>
      </c>
      <c r="E398" s="186" t="s">
        <v>1854</v>
      </c>
      <c r="F398" s="187" t="s">
        <v>1855</v>
      </c>
      <c r="G398" s="188" t="s">
        <v>159</v>
      </c>
      <c r="H398" s="189">
        <v>1</v>
      </c>
      <c r="I398" s="190"/>
      <c r="J398" s="191">
        <f t="shared" ref="J398:J403" si="10">ROUND(I398*H398,2)</f>
        <v>0</v>
      </c>
      <c r="K398" s="192"/>
      <c r="L398" s="39"/>
      <c r="M398" s="193" t="s">
        <v>1</v>
      </c>
      <c r="N398" s="194" t="s">
        <v>42</v>
      </c>
      <c r="O398" s="71"/>
      <c r="P398" s="195">
        <f t="shared" ref="P398:P403" si="11">O398*H398</f>
        <v>0</v>
      </c>
      <c r="Q398" s="195">
        <v>0</v>
      </c>
      <c r="R398" s="195">
        <f t="shared" ref="R398:R403" si="12">Q398*H398</f>
        <v>0</v>
      </c>
      <c r="S398" s="195">
        <v>1.9460000000000002E-2</v>
      </c>
      <c r="T398" s="196">
        <f t="shared" ref="T398:T403" si="13">S398*H398</f>
        <v>1.9460000000000002E-2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197" t="s">
        <v>188</v>
      </c>
      <c r="AT398" s="197" t="s">
        <v>147</v>
      </c>
      <c r="AU398" s="197" t="s">
        <v>87</v>
      </c>
      <c r="AY398" s="17" t="s">
        <v>146</v>
      </c>
      <c r="BE398" s="198">
        <f t="shared" ref="BE398:BE403" si="14">IF(N398="základní",J398,0)</f>
        <v>0</v>
      </c>
      <c r="BF398" s="198">
        <f t="shared" ref="BF398:BF403" si="15">IF(N398="snížená",J398,0)</f>
        <v>0</v>
      </c>
      <c r="BG398" s="198">
        <f t="shared" ref="BG398:BG403" si="16">IF(N398="zákl. přenesená",J398,0)</f>
        <v>0</v>
      </c>
      <c r="BH398" s="198">
        <f t="shared" ref="BH398:BH403" si="17">IF(N398="sníž. přenesená",J398,0)</f>
        <v>0</v>
      </c>
      <c r="BI398" s="198">
        <f t="shared" ref="BI398:BI403" si="18">IF(N398="nulová",J398,0)</f>
        <v>0</v>
      </c>
      <c r="BJ398" s="17" t="s">
        <v>85</v>
      </c>
      <c r="BK398" s="198">
        <f t="shared" ref="BK398:BK403" si="19">ROUND(I398*H398,2)</f>
        <v>0</v>
      </c>
      <c r="BL398" s="17" t="s">
        <v>188</v>
      </c>
      <c r="BM398" s="197" t="s">
        <v>2313</v>
      </c>
    </row>
    <row r="399" spans="1:65" s="2" customFormat="1" ht="21.75" customHeight="1">
      <c r="A399" s="34"/>
      <c r="B399" s="35"/>
      <c r="C399" s="185" t="s">
        <v>819</v>
      </c>
      <c r="D399" s="185" t="s">
        <v>147</v>
      </c>
      <c r="E399" s="186" t="s">
        <v>2314</v>
      </c>
      <c r="F399" s="187" t="s">
        <v>2315</v>
      </c>
      <c r="G399" s="188" t="s">
        <v>159</v>
      </c>
      <c r="H399" s="189">
        <v>1</v>
      </c>
      <c r="I399" s="190"/>
      <c r="J399" s="191">
        <f t="shared" si="10"/>
        <v>0</v>
      </c>
      <c r="K399" s="192"/>
      <c r="L399" s="39"/>
      <c r="M399" s="193" t="s">
        <v>1</v>
      </c>
      <c r="N399" s="194" t="s">
        <v>42</v>
      </c>
      <c r="O399" s="71"/>
      <c r="P399" s="195">
        <f t="shared" si="11"/>
        <v>0</v>
      </c>
      <c r="Q399" s="195">
        <v>1.4579999999999999E-2</v>
      </c>
      <c r="R399" s="195">
        <f t="shared" si="12"/>
        <v>1.4579999999999999E-2</v>
      </c>
      <c r="S399" s="195">
        <v>0</v>
      </c>
      <c r="T399" s="196">
        <f t="shared" si="13"/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197" t="s">
        <v>188</v>
      </c>
      <c r="AT399" s="197" t="s">
        <v>147</v>
      </c>
      <c r="AU399" s="197" t="s">
        <v>87</v>
      </c>
      <c r="AY399" s="17" t="s">
        <v>146</v>
      </c>
      <c r="BE399" s="198">
        <f t="shared" si="14"/>
        <v>0</v>
      </c>
      <c r="BF399" s="198">
        <f t="shared" si="15"/>
        <v>0</v>
      </c>
      <c r="BG399" s="198">
        <f t="shared" si="16"/>
        <v>0</v>
      </c>
      <c r="BH399" s="198">
        <f t="shared" si="17"/>
        <v>0</v>
      </c>
      <c r="BI399" s="198">
        <f t="shared" si="18"/>
        <v>0</v>
      </c>
      <c r="BJ399" s="17" t="s">
        <v>85</v>
      </c>
      <c r="BK399" s="198">
        <f t="shared" si="19"/>
        <v>0</v>
      </c>
      <c r="BL399" s="17" t="s">
        <v>188</v>
      </c>
      <c r="BM399" s="197" t="s">
        <v>2316</v>
      </c>
    </row>
    <row r="400" spans="1:65" s="2" customFormat="1" ht="16.5" customHeight="1">
      <c r="A400" s="34"/>
      <c r="B400" s="35"/>
      <c r="C400" s="185" t="s">
        <v>823</v>
      </c>
      <c r="D400" s="185" t="s">
        <v>147</v>
      </c>
      <c r="E400" s="186" t="s">
        <v>2317</v>
      </c>
      <c r="F400" s="187" t="s">
        <v>2318</v>
      </c>
      <c r="G400" s="188" t="s">
        <v>187</v>
      </c>
      <c r="H400" s="189">
        <v>1</v>
      </c>
      <c r="I400" s="190"/>
      <c r="J400" s="191">
        <f t="shared" si="10"/>
        <v>0</v>
      </c>
      <c r="K400" s="192"/>
      <c r="L400" s="39"/>
      <c r="M400" s="193" t="s">
        <v>1</v>
      </c>
      <c r="N400" s="194" t="s">
        <v>42</v>
      </c>
      <c r="O400" s="71"/>
      <c r="P400" s="195">
        <f t="shared" si="11"/>
        <v>0</v>
      </c>
      <c r="Q400" s="195">
        <v>0</v>
      </c>
      <c r="R400" s="195">
        <f t="shared" si="12"/>
        <v>0</v>
      </c>
      <c r="S400" s="195">
        <v>0.155</v>
      </c>
      <c r="T400" s="196">
        <f t="shared" si="13"/>
        <v>0.155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97" t="s">
        <v>188</v>
      </c>
      <c r="AT400" s="197" t="s">
        <v>147</v>
      </c>
      <c r="AU400" s="197" t="s">
        <v>87</v>
      </c>
      <c r="AY400" s="17" t="s">
        <v>146</v>
      </c>
      <c r="BE400" s="198">
        <f t="shared" si="14"/>
        <v>0</v>
      </c>
      <c r="BF400" s="198">
        <f t="shared" si="15"/>
        <v>0</v>
      </c>
      <c r="BG400" s="198">
        <f t="shared" si="16"/>
        <v>0</v>
      </c>
      <c r="BH400" s="198">
        <f t="shared" si="17"/>
        <v>0</v>
      </c>
      <c r="BI400" s="198">
        <f t="shared" si="18"/>
        <v>0</v>
      </c>
      <c r="BJ400" s="17" t="s">
        <v>85</v>
      </c>
      <c r="BK400" s="198">
        <f t="shared" si="19"/>
        <v>0</v>
      </c>
      <c r="BL400" s="17" t="s">
        <v>188</v>
      </c>
      <c r="BM400" s="197" t="s">
        <v>2319</v>
      </c>
    </row>
    <row r="401" spans="1:65" s="2" customFormat="1" ht="21.75" customHeight="1">
      <c r="A401" s="34"/>
      <c r="B401" s="35"/>
      <c r="C401" s="185" t="s">
        <v>1186</v>
      </c>
      <c r="D401" s="185" t="s">
        <v>147</v>
      </c>
      <c r="E401" s="186" t="s">
        <v>2320</v>
      </c>
      <c r="F401" s="187" t="s">
        <v>2321</v>
      </c>
      <c r="G401" s="188" t="s">
        <v>187</v>
      </c>
      <c r="H401" s="189">
        <v>1</v>
      </c>
      <c r="I401" s="190"/>
      <c r="J401" s="191">
        <f t="shared" si="10"/>
        <v>0</v>
      </c>
      <c r="K401" s="192"/>
      <c r="L401" s="39"/>
      <c r="M401" s="193" t="s">
        <v>1</v>
      </c>
      <c r="N401" s="194" t="s">
        <v>42</v>
      </c>
      <c r="O401" s="71"/>
      <c r="P401" s="195">
        <f t="shared" si="11"/>
        <v>0</v>
      </c>
      <c r="Q401" s="195">
        <v>7.2340000000000002E-2</v>
      </c>
      <c r="R401" s="195">
        <f t="shared" si="12"/>
        <v>7.2340000000000002E-2</v>
      </c>
      <c r="S401" s="195">
        <v>0</v>
      </c>
      <c r="T401" s="196">
        <f t="shared" si="13"/>
        <v>0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197" t="s">
        <v>188</v>
      </c>
      <c r="AT401" s="197" t="s">
        <v>147</v>
      </c>
      <c r="AU401" s="197" t="s">
        <v>87</v>
      </c>
      <c r="AY401" s="17" t="s">
        <v>146</v>
      </c>
      <c r="BE401" s="198">
        <f t="shared" si="14"/>
        <v>0</v>
      </c>
      <c r="BF401" s="198">
        <f t="shared" si="15"/>
        <v>0</v>
      </c>
      <c r="BG401" s="198">
        <f t="shared" si="16"/>
        <v>0</v>
      </c>
      <c r="BH401" s="198">
        <f t="shared" si="17"/>
        <v>0</v>
      </c>
      <c r="BI401" s="198">
        <f t="shared" si="18"/>
        <v>0</v>
      </c>
      <c r="BJ401" s="17" t="s">
        <v>85</v>
      </c>
      <c r="BK401" s="198">
        <f t="shared" si="19"/>
        <v>0</v>
      </c>
      <c r="BL401" s="17" t="s">
        <v>188</v>
      </c>
      <c r="BM401" s="197" t="s">
        <v>2322</v>
      </c>
    </row>
    <row r="402" spans="1:65" s="2" customFormat="1" ht="21.75" customHeight="1">
      <c r="A402" s="34"/>
      <c r="B402" s="35"/>
      <c r="C402" s="185" t="s">
        <v>1191</v>
      </c>
      <c r="D402" s="185" t="s">
        <v>147</v>
      </c>
      <c r="E402" s="186" t="s">
        <v>2323</v>
      </c>
      <c r="F402" s="187" t="s">
        <v>2324</v>
      </c>
      <c r="G402" s="188" t="s">
        <v>187</v>
      </c>
      <c r="H402" s="189">
        <v>1</v>
      </c>
      <c r="I402" s="190"/>
      <c r="J402" s="191">
        <f t="shared" si="10"/>
        <v>0</v>
      </c>
      <c r="K402" s="192"/>
      <c r="L402" s="39"/>
      <c r="M402" s="193" t="s">
        <v>1</v>
      </c>
      <c r="N402" s="194" t="s">
        <v>42</v>
      </c>
      <c r="O402" s="71"/>
      <c r="P402" s="195">
        <f t="shared" si="11"/>
        <v>0</v>
      </c>
      <c r="Q402" s="195">
        <v>7.2340000000000002E-2</v>
      </c>
      <c r="R402" s="195">
        <f t="shared" si="12"/>
        <v>7.2340000000000002E-2</v>
      </c>
      <c r="S402" s="195">
        <v>0</v>
      </c>
      <c r="T402" s="196">
        <f t="shared" si="13"/>
        <v>0</v>
      </c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R402" s="197" t="s">
        <v>188</v>
      </c>
      <c r="AT402" s="197" t="s">
        <v>147</v>
      </c>
      <c r="AU402" s="197" t="s">
        <v>87</v>
      </c>
      <c r="AY402" s="17" t="s">
        <v>146</v>
      </c>
      <c r="BE402" s="198">
        <f t="shared" si="14"/>
        <v>0</v>
      </c>
      <c r="BF402" s="198">
        <f t="shared" si="15"/>
        <v>0</v>
      </c>
      <c r="BG402" s="198">
        <f t="shared" si="16"/>
        <v>0</v>
      </c>
      <c r="BH402" s="198">
        <f t="shared" si="17"/>
        <v>0</v>
      </c>
      <c r="BI402" s="198">
        <f t="shared" si="18"/>
        <v>0</v>
      </c>
      <c r="BJ402" s="17" t="s">
        <v>85</v>
      </c>
      <c r="BK402" s="198">
        <f t="shared" si="19"/>
        <v>0</v>
      </c>
      <c r="BL402" s="17" t="s">
        <v>188</v>
      </c>
      <c r="BM402" s="197" t="s">
        <v>2325</v>
      </c>
    </row>
    <row r="403" spans="1:65" s="2" customFormat="1" ht="16.5" customHeight="1">
      <c r="A403" s="34"/>
      <c r="B403" s="35"/>
      <c r="C403" s="185" t="s">
        <v>1195</v>
      </c>
      <c r="D403" s="185" t="s">
        <v>147</v>
      </c>
      <c r="E403" s="186" t="s">
        <v>2326</v>
      </c>
      <c r="F403" s="187" t="s">
        <v>2327</v>
      </c>
      <c r="G403" s="188" t="s">
        <v>159</v>
      </c>
      <c r="H403" s="189">
        <v>2</v>
      </c>
      <c r="I403" s="190"/>
      <c r="J403" s="191">
        <f t="shared" si="10"/>
        <v>0</v>
      </c>
      <c r="K403" s="192"/>
      <c r="L403" s="39"/>
      <c r="M403" s="193" t="s">
        <v>1</v>
      </c>
      <c r="N403" s="194" t="s">
        <v>42</v>
      </c>
      <c r="O403" s="71"/>
      <c r="P403" s="195">
        <f t="shared" si="11"/>
        <v>0</v>
      </c>
      <c r="Q403" s="195">
        <v>1.09E-3</v>
      </c>
      <c r="R403" s="195">
        <f t="shared" si="12"/>
        <v>2.1800000000000001E-3</v>
      </c>
      <c r="S403" s="195">
        <v>0</v>
      </c>
      <c r="T403" s="196">
        <f t="shared" si="13"/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197" t="s">
        <v>188</v>
      </c>
      <c r="AT403" s="197" t="s">
        <v>147</v>
      </c>
      <c r="AU403" s="197" t="s">
        <v>87</v>
      </c>
      <c r="AY403" s="17" t="s">
        <v>146</v>
      </c>
      <c r="BE403" s="198">
        <f t="shared" si="14"/>
        <v>0</v>
      </c>
      <c r="BF403" s="198">
        <f t="shared" si="15"/>
        <v>0</v>
      </c>
      <c r="BG403" s="198">
        <f t="shared" si="16"/>
        <v>0</v>
      </c>
      <c r="BH403" s="198">
        <f t="shared" si="17"/>
        <v>0</v>
      </c>
      <c r="BI403" s="198">
        <f t="shared" si="18"/>
        <v>0</v>
      </c>
      <c r="BJ403" s="17" t="s">
        <v>85</v>
      </c>
      <c r="BK403" s="198">
        <f t="shared" si="19"/>
        <v>0</v>
      </c>
      <c r="BL403" s="17" t="s">
        <v>188</v>
      </c>
      <c r="BM403" s="197" t="s">
        <v>2328</v>
      </c>
    </row>
    <row r="404" spans="1:65" s="2" customFormat="1" ht="19.5">
      <c r="A404" s="34"/>
      <c r="B404" s="35"/>
      <c r="C404" s="36"/>
      <c r="D404" s="199" t="s">
        <v>151</v>
      </c>
      <c r="E404" s="36"/>
      <c r="F404" s="200" t="s">
        <v>2329</v>
      </c>
      <c r="G404" s="36"/>
      <c r="H404" s="36"/>
      <c r="I404" s="201"/>
      <c r="J404" s="36"/>
      <c r="K404" s="36"/>
      <c r="L404" s="39"/>
      <c r="M404" s="202"/>
      <c r="N404" s="203"/>
      <c r="O404" s="71"/>
      <c r="P404" s="71"/>
      <c r="Q404" s="71"/>
      <c r="R404" s="71"/>
      <c r="S404" s="71"/>
      <c r="T404" s="72"/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T404" s="17" t="s">
        <v>151</v>
      </c>
      <c r="AU404" s="17" t="s">
        <v>87</v>
      </c>
    </row>
    <row r="405" spans="1:65" s="2" customFormat="1" ht="16.5" customHeight="1">
      <c r="A405" s="34"/>
      <c r="B405" s="35"/>
      <c r="C405" s="185" t="s">
        <v>1199</v>
      </c>
      <c r="D405" s="185" t="s">
        <v>147</v>
      </c>
      <c r="E405" s="186" t="s">
        <v>1867</v>
      </c>
      <c r="F405" s="187" t="s">
        <v>1868</v>
      </c>
      <c r="G405" s="188" t="s">
        <v>187</v>
      </c>
      <c r="H405" s="189">
        <v>1</v>
      </c>
      <c r="I405" s="190"/>
      <c r="J405" s="191">
        <f>ROUND(I405*H405,2)</f>
        <v>0</v>
      </c>
      <c r="K405" s="192"/>
      <c r="L405" s="39"/>
      <c r="M405" s="193" t="s">
        <v>1</v>
      </c>
      <c r="N405" s="194" t="s">
        <v>42</v>
      </c>
      <c r="O405" s="71"/>
      <c r="P405" s="195">
        <f>O405*H405</f>
        <v>0</v>
      </c>
      <c r="Q405" s="195">
        <v>0</v>
      </c>
      <c r="R405" s="195">
        <f>Q405*H405</f>
        <v>0</v>
      </c>
      <c r="S405" s="195">
        <v>1.56E-3</v>
      </c>
      <c r="T405" s="196">
        <f>S405*H405</f>
        <v>1.56E-3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197" t="s">
        <v>188</v>
      </c>
      <c r="AT405" s="197" t="s">
        <v>147</v>
      </c>
      <c r="AU405" s="197" t="s">
        <v>87</v>
      </c>
      <c r="AY405" s="17" t="s">
        <v>146</v>
      </c>
      <c r="BE405" s="198">
        <f>IF(N405="základní",J405,0)</f>
        <v>0</v>
      </c>
      <c r="BF405" s="198">
        <f>IF(N405="snížená",J405,0)</f>
        <v>0</v>
      </c>
      <c r="BG405" s="198">
        <f>IF(N405="zákl. přenesená",J405,0)</f>
        <v>0</v>
      </c>
      <c r="BH405" s="198">
        <f>IF(N405="sníž. přenesená",J405,0)</f>
        <v>0</v>
      </c>
      <c r="BI405" s="198">
        <f>IF(N405="nulová",J405,0)</f>
        <v>0</v>
      </c>
      <c r="BJ405" s="17" t="s">
        <v>85</v>
      </c>
      <c r="BK405" s="198">
        <f>ROUND(I405*H405,2)</f>
        <v>0</v>
      </c>
      <c r="BL405" s="17" t="s">
        <v>188</v>
      </c>
      <c r="BM405" s="197" t="s">
        <v>2330</v>
      </c>
    </row>
    <row r="406" spans="1:65" s="2" customFormat="1" ht="21.75" customHeight="1">
      <c r="A406" s="34"/>
      <c r="B406" s="35"/>
      <c r="C406" s="185" t="s">
        <v>1207</v>
      </c>
      <c r="D406" s="185" t="s">
        <v>147</v>
      </c>
      <c r="E406" s="186" t="s">
        <v>2331</v>
      </c>
      <c r="F406" s="187" t="s">
        <v>2332</v>
      </c>
      <c r="G406" s="188" t="s">
        <v>187</v>
      </c>
      <c r="H406" s="189">
        <v>1</v>
      </c>
      <c r="I406" s="190"/>
      <c r="J406" s="191">
        <f>ROUND(I406*H406,2)</f>
        <v>0</v>
      </c>
      <c r="K406" s="192"/>
      <c r="L406" s="39"/>
      <c r="M406" s="193" t="s">
        <v>1</v>
      </c>
      <c r="N406" s="194" t="s">
        <v>42</v>
      </c>
      <c r="O406" s="71"/>
      <c r="P406" s="195">
        <f>O406*H406</f>
        <v>0</v>
      </c>
      <c r="Q406" s="195">
        <v>1.72E-3</v>
      </c>
      <c r="R406" s="195">
        <f>Q406*H406</f>
        <v>1.72E-3</v>
      </c>
      <c r="S406" s="195">
        <v>0</v>
      </c>
      <c r="T406" s="196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97" t="s">
        <v>188</v>
      </c>
      <c r="AT406" s="197" t="s">
        <v>147</v>
      </c>
      <c r="AU406" s="197" t="s">
        <v>87</v>
      </c>
      <c r="AY406" s="17" t="s">
        <v>146</v>
      </c>
      <c r="BE406" s="198">
        <f>IF(N406="základní",J406,0)</f>
        <v>0</v>
      </c>
      <c r="BF406" s="198">
        <f>IF(N406="snížená",J406,0)</f>
        <v>0</v>
      </c>
      <c r="BG406" s="198">
        <f>IF(N406="zákl. přenesená",J406,0)</f>
        <v>0</v>
      </c>
      <c r="BH406" s="198">
        <f>IF(N406="sníž. přenesená",J406,0)</f>
        <v>0</v>
      </c>
      <c r="BI406" s="198">
        <f>IF(N406="nulová",J406,0)</f>
        <v>0</v>
      </c>
      <c r="BJ406" s="17" t="s">
        <v>85</v>
      </c>
      <c r="BK406" s="198">
        <f>ROUND(I406*H406,2)</f>
        <v>0</v>
      </c>
      <c r="BL406" s="17" t="s">
        <v>188</v>
      </c>
      <c r="BM406" s="197" t="s">
        <v>2333</v>
      </c>
    </row>
    <row r="407" spans="1:65" s="2" customFormat="1" ht="21.75" customHeight="1">
      <c r="A407" s="34"/>
      <c r="B407" s="35"/>
      <c r="C407" s="185" t="s">
        <v>1211</v>
      </c>
      <c r="D407" s="185" t="s">
        <v>147</v>
      </c>
      <c r="E407" s="186" t="s">
        <v>2334</v>
      </c>
      <c r="F407" s="187" t="s">
        <v>2335</v>
      </c>
      <c r="G407" s="188" t="s">
        <v>187</v>
      </c>
      <c r="H407" s="189">
        <v>1</v>
      </c>
      <c r="I407" s="190"/>
      <c r="J407" s="191">
        <f>ROUND(I407*H407,2)</f>
        <v>0</v>
      </c>
      <c r="K407" s="192"/>
      <c r="L407" s="39"/>
      <c r="M407" s="193" t="s">
        <v>1</v>
      </c>
      <c r="N407" s="194" t="s">
        <v>42</v>
      </c>
      <c r="O407" s="71"/>
      <c r="P407" s="195">
        <f>O407*H407</f>
        <v>0</v>
      </c>
      <c r="Q407" s="195">
        <v>1.8E-3</v>
      </c>
      <c r="R407" s="195">
        <f>Q407*H407</f>
        <v>1.8E-3</v>
      </c>
      <c r="S407" s="195">
        <v>0</v>
      </c>
      <c r="T407" s="196">
        <f>S407*H407</f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197" t="s">
        <v>188</v>
      </c>
      <c r="AT407" s="197" t="s">
        <v>147</v>
      </c>
      <c r="AU407" s="197" t="s">
        <v>87</v>
      </c>
      <c r="AY407" s="17" t="s">
        <v>146</v>
      </c>
      <c r="BE407" s="198">
        <f>IF(N407="základní",J407,0)</f>
        <v>0</v>
      </c>
      <c r="BF407" s="198">
        <f>IF(N407="snížená",J407,0)</f>
        <v>0</v>
      </c>
      <c r="BG407" s="198">
        <f>IF(N407="zákl. přenesená",J407,0)</f>
        <v>0</v>
      </c>
      <c r="BH407" s="198">
        <f>IF(N407="sníž. přenesená",J407,0)</f>
        <v>0</v>
      </c>
      <c r="BI407" s="198">
        <f>IF(N407="nulová",J407,0)</f>
        <v>0</v>
      </c>
      <c r="BJ407" s="17" t="s">
        <v>85</v>
      </c>
      <c r="BK407" s="198">
        <f>ROUND(I407*H407,2)</f>
        <v>0</v>
      </c>
      <c r="BL407" s="17" t="s">
        <v>188</v>
      </c>
      <c r="BM407" s="197" t="s">
        <v>2336</v>
      </c>
    </row>
    <row r="408" spans="1:65" s="2" customFormat="1" ht="16.5" customHeight="1">
      <c r="A408" s="34"/>
      <c r="B408" s="35"/>
      <c r="C408" s="185" t="s">
        <v>1215</v>
      </c>
      <c r="D408" s="185" t="s">
        <v>147</v>
      </c>
      <c r="E408" s="186" t="s">
        <v>1876</v>
      </c>
      <c r="F408" s="187" t="s">
        <v>1877</v>
      </c>
      <c r="G408" s="188" t="s">
        <v>159</v>
      </c>
      <c r="H408" s="189">
        <v>1</v>
      </c>
      <c r="I408" s="190"/>
      <c r="J408" s="191">
        <f>ROUND(I408*H408,2)</f>
        <v>0</v>
      </c>
      <c r="K408" s="192"/>
      <c r="L408" s="39"/>
      <c r="M408" s="193" t="s">
        <v>1</v>
      </c>
      <c r="N408" s="194" t="s">
        <v>42</v>
      </c>
      <c r="O408" s="71"/>
      <c r="P408" s="195">
        <f>O408*H408</f>
        <v>0</v>
      </c>
      <c r="Q408" s="195">
        <v>2.3000000000000001E-4</v>
      </c>
      <c r="R408" s="195">
        <f>Q408*H408</f>
        <v>2.3000000000000001E-4</v>
      </c>
      <c r="S408" s="195">
        <v>0</v>
      </c>
      <c r="T408" s="196">
        <f>S408*H408</f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197" t="s">
        <v>188</v>
      </c>
      <c r="AT408" s="197" t="s">
        <v>147</v>
      </c>
      <c r="AU408" s="197" t="s">
        <v>87</v>
      </c>
      <c r="AY408" s="17" t="s">
        <v>146</v>
      </c>
      <c r="BE408" s="198">
        <f>IF(N408="základní",J408,0)</f>
        <v>0</v>
      </c>
      <c r="BF408" s="198">
        <f>IF(N408="snížená",J408,0)</f>
        <v>0</v>
      </c>
      <c r="BG408" s="198">
        <f>IF(N408="zákl. přenesená",J408,0)</f>
        <v>0</v>
      </c>
      <c r="BH408" s="198">
        <f>IF(N408="sníž. přenesená",J408,0)</f>
        <v>0</v>
      </c>
      <c r="BI408" s="198">
        <f>IF(N408="nulová",J408,0)</f>
        <v>0</v>
      </c>
      <c r="BJ408" s="17" t="s">
        <v>85</v>
      </c>
      <c r="BK408" s="198">
        <f>ROUND(I408*H408,2)</f>
        <v>0</v>
      </c>
      <c r="BL408" s="17" t="s">
        <v>188</v>
      </c>
      <c r="BM408" s="197" t="s">
        <v>2337</v>
      </c>
    </row>
    <row r="409" spans="1:65" s="2" customFormat="1" ht="21.75" customHeight="1">
      <c r="A409" s="34"/>
      <c r="B409" s="35"/>
      <c r="C409" s="185" t="s">
        <v>1220</v>
      </c>
      <c r="D409" s="185" t="s">
        <v>147</v>
      </c>
      <c r="E409" s="186" t="s">
        <v>1927</v>
      </c>
      <c r="F409" s="187" t="s">
        <v>1928</v>
      </c>
      <c r="G409" s="188" t="s">
        <v>324</v>
      </c>
      <c r="H409" s="250"/>
      <c r="I409" s="190"/>
      <c r="J409" s="191">
        <f>ROUND(I409*H409,2)</f>
        <v>0</v>
      </c>
      <c r="K409" s="192"/>
      <c r="L409" s="39"/>
      <c r="M409" s="193" t="s">
        <v>1</v>
      </c>
      <c r="N409" s="194" t="s">
        <v>42</v>
      </c>
      <c r="O409" s="71"/>
      <c r="P409" s="195">
        <f>O409*H409</f>
        <v>0</v>
      </c>
      <c r="Q409" s="195">
        <v>0</v>
      </c>
      <c r="R409" s="195">
        <f>Q409*H409</f>
        <v>0</v>
      </c>
      <c r="S409" s="195">
        <v>0</v>
      </c>
      <c r="T409" s="196">
        <f>S409*H409</f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197" t="s">
        <v>188</v>
      </c>
      <c r="AT409" s="197" t="s">
        <v>147</v>
      </c>
      <c r="AU409" s="197" t="s">
        <v>87</v>
      </c>
      <c r="AY409" s="17" t="s">
        <v>146</v>
      </c>
      <c r="BE409" s="198">
        <f>IF(N409="základní",J409,0)</f>
        <v>0</v>
      </c>
      <c r="BF409" s="198">
        <f>IF(N409="snížená",J409,0)</f>
        <v>0</v>
      </c>
      <c r="BG409" s="198">
        <f>IF(N409="zákl. přenesená",J409,0)</f>
        <v>0</v>
      </c>
      <c r="BH409" s="198">
        <f>IF(N409="sníž. přenesená",J409,0)</f>
        <v>0</v>
      </c>
      <c r="BI409" s="198">
        <f>IF(N409="nulová",J409,0)</f>
        <v>0</v>
      </c>
      <c r="BJ409" s="17" t="s">
        <v>85</v>
      </c>
      <c r="BK409" s="198">
        <f>ROUND(I409*H409,2)</f>
        <v>0</v>
      </c>
      <c r="BL409" s="17" t="s">
        <v>188</v>
      </c>
      <c r="BM409" s="197" t="s">
        <v>2338</v>
      </c>
    </row>
    <row r="410" spans="1:65" s="12" customFormat="1" ht="22.9" customHeight="1">
      <c r="B410" s="171"/>
      <c r="C410" s="172"/>
      <c r="D410" s="173" t="s">
        <v>76</v>
      </c>
      <c r="E410" s="204" t="s">
        <v>2339</v>
      </c>
      <c r="F410" s="204" t="s">
        <v>2340</v>
      </c>
      <c r="G410" s="172"/>
      <c r="H410" s="172"/>
      <c r="I410" s="175"/>
      <c r="J410" s="205">
        <f>BK410</f>
        <v>0</v>
      </c>
      <c r="K410" s="172"/>
      <c r="L410" s="177"/>
      <c r="M410" s="178"/>
      <c r="N410" s="179"/>
      <c r="O410" s="179"/>
      <c r="P410" s="180">
        <f>SUM(P411:P416)</f>
        <v>0</v>
      </c>
      <c r="Q410" s="179"/>
      <c r="R410" s="180">
        <f>SUM(R411:R416)</f>
        <v>2.0150000000000001E-2</v>
      </c>
      <c r="S410" s="179"/>
      <c r="T410" s="181">
        <f>SUM(T411:T416)</f>
        <v>0</v>
      </c>
      <c r="AR410" s="182" t="s">
        <v>87</v>
      </c>
      <c r="AT410" s="183" t="s">
        <v>76</v>
      </c>
      <c r="AU410" s="183" t="s">
        <v>85</v>
      </c>
      <c r="AY410" s="182" t="s">
        <v>146</v>
      </c>
      <c r="BK410" s="184">
        <f>SUM(BK411:BK416)</f>
        <v>0</v>
      </c>
    </row>
    <row r="411" spans="1:65" s="2" customFormat="1" ht="21.75" customHeight="1">
      <c r="A411" s="34"/>
      <c r="B411" s="35"/>
      <c r="C411" s="185" t="s">
        <v>1224</v>
      </c>
      <c r="D411" s="185" t="s">
        <v>147</v>
      </c>
      <c r="E411" s="186" t="s">
        <v>2341</v>
      </c>
      <c r="F411" s="187" t="s">
        <v>2342</v>
      </c>
      <c r="G411" s="188" t="s">
        <v>181</v>
      </c>
      <c r="H411" s="189">
        <v>3</v>
      </c>
      <c r="I411" s="190"/>
      <c r="J411" s="191">
        <f t="shared" ref="J411:J416" si="20">ROUND(I411*H411,2)</f>
        <v>0</v>
      </c>
      <c r="K411" s="192"/>
      <c r="L411" s="39"/>
      <c r="M411" s="193" t="s">
        <v>1</v>
      </c>
      <c r="N411" s="194" t="s">
        <v>42</v>
      </c>
      <c r="O411" s="71"/>
      <c r="P411" s="195">
        <f t="shared" ref="P411:P416" si="21">O411*H411</f>
        <v>0</v>
      </c>
      <c r="Q411" s="195">
        <v>0</v>
      </c>
      <c r="R411" s="195">
        <f t="shared" ref="R411:R416" si="22">Q411*H411</f>
        <v>0</v>
      </c>
      <c r="S411" s="195">
        <v>0</v>
      </c>
      <c r="T411" s="196">
        <f t="shared" ref="T411:T416" si="23"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197" t="s">
        <v>145</v>
      </c>
      <c r="AT411" s="197" t="s">
        <v>147</v>
      </c>
      <c r="AU411" s="197" t="s">
        <v>87</v>
      </c>
      <c r="AY411" s="17" t="s">
        <v>146</v>
      </c>
      <c r="BE411" s="198">
        <f t="shared" ref="BE411:BE416" si="24">IF(N411="základní",J411,0)</f>
        <v>0</v>
      </c>
      <c r="BF411" s="198">
        <f t="shared" ref="BF411:BF416" si="25">IF(N411="snížená",J411,0)</f>
        <v>0</v>
      </c>
      <c r="BG411" s="198">
        <f t="shared" ref="BG411:BG416" si="26">IF(N411="zákl. přenesená",J411,0)</f>
        <v>0</v>
      </c>
      <c r="BH411" s="198">
        <f t="shared" ref="BH411:BH416" si="27">IF(N411="sníž. přenesená",J411,0)</f>
        <v>0</v>
      </c>
      <c r="BI411" s="198">
        <f t="shared" ref="BI411:BI416" si="28">IF(N411="nulová",J411,0)</f>
        <v>0</v>
      </c>
      <c r="BJ411" s="17" t="s">
        <v>85</v>
      </c>
      <c r="BK411" s="198">
        <f t="shared" ref="BK411:BK416" si="29">ROUND(I411*H411,2)</f>
        <v>0</v>
      </c>
      <c r="BL411" s="17" t="s">
        <v>145</v>
      </c>
      <c r="BM411" s="197" t="s">
        <v>2343</v>
      </c>
    </row>
    <row r="412" spans="1:65" s="2" customFormat="1" ht="16.5" customHeight="1">
      <c r="A412" s="34"/>
      <c r="B412" s="35"/>
      <c r="C412" s="185" t="s">
        <v>1229</v>
      </c>
      <c r="D412" s="185" t="s">
        <v>147</v>
      </c>
      <c r="E412" s="186" t="s">
        <v>2344</v>
      </c>
      <c r="F412" s="187" t="s">
        <v>2345</v>
      </c>
      <c r="G412" s="188" t="s">
        <v>806</v>
      </c>
      <c r="H412" s="189">
        <v>12</v>
      </c>
      <c r="I412" s="190"/>
      <c r="J412" s="191">
        <f t="shared" si="20"/>
        <v>0</v>
      </c>
      <c r="K412" s="192"/>
      <c r="L412" s="39"/>
      <c r="M412" s="193" t="s">
        <v>1</v>
      </c>
      <c r="N412" s="194" t="s">
        <v>42</v>
      </c>
      <c r="O412" s="71"/>
      <c r="P412" s="195">
        <f t="shared" si="21"/>
        <v>0</v>
      </c>
      <c r="Q412" s="195">
        <v>0</v>
      </c>
      <c r="R412" s="195">
        <f t="shared" si="22"/>
        <v>0</v>
      </c>
      <c r="S412" s="195">
        <v>0</v>
      </c>
      <c r="T412" s="196">
        <f t="shared" si="23"/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97" t="s">
        <v>145</v>
      </c>
      <c r="AT412" s="197" t="s">
        <v>147</v>
      </c>
      <c r="AU412" s="197" t="s">
        <v>87</v>
      </c>
      <c r="AY412" s="17" t="s">
        <v>146</v>
      </c>
      <c r="BE412" s="198">
        <f t="shared" si="24"/>
        <v>0</v>
      </c>
      <c r="BF412" s="198">
        <f t="shared" si="25"/>
        <v>0</v>
      </c>
      <c r="BG412" s="198">
        <f t="shared" si="26"/>
        <v>0</v>
      </c>
      <c r="BH412" s="198">
        <f t="shared" si="27"/>
        <v>0</v>
      </c>
      <c r="BI412" s="198">
        <f t="shared" si="28"/>
        <v>0</v>
      </c>
      <c r="BJ412" s="17" t="s">
        <v>85</v>
      </c>
      <c r="BK412" s="198">
        <f t="shared" si="29"/>
        <v>0</v>
      </c>
      <c r="BL412" s="17" t="s">
        <v>145</v>
      </c>
      <c r="BM412" s="197" t="s">
        <v>2346</v>
      </c>
    </row>
    <row r="413" spans="1:65" s="2" customFormat="1" ht="21.75" customHeight="1">
      <c r="A413" s="34"/>
      <c r="B413" s="35"/>
      <c r="C413" s="185" t="s">
        <v>1234</v>
      </c>
      <c r="D413" s="185" t="s">
        <v>147</v>
      </c>
      <c r="E413" s="186" t="s">
        <v>2347</v>
      </c>
      <c r="F413" s="187" t="s">
        <v>2348</v>
      </c>
      <c r="G413" s="188" t="s">
        <v>2349</v>
      </c>
      <c r="H413" s="189">
        <v>2</v>
      </c>
      <c r="I413" s="190"/>
      <c r="J413" s="191">
        <f t="shared" si="20"/>
        <v>0</v>
      </c>
      <c r="K413" s="192"/>
      <c r="L413" s="39"/>
      <c r="M413" s="193" t="s">
        <v>1</v>
      </c>
      <c r="N413" s="194" t="s">
        <v>42</v>
      </c>
      <c r="O413" s="71"/>
      <c r="P413" s="195">
        <f t="shared" si="21"/>
        <v>0</v>
      </c>
      <c r="Q413" s="195">
        <v>0</v>
      </c>
      <c r="R413" s="195">
        <f t="shared" si="22"/>
        <v>0</v>
      </c>
      <c r="S413" s="195">
        <v>0</v>
      </c>
      <c r="T413" s="196">
        <f t="shared" si="23"/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197" t="s">
        <v>149</v>
      </c>
      <c r="AT413" s="197" t="s">
        <v>147</v>
      </c>
      <c r="AU413" s="197" t="s">
        <v>87</v>
      </c>
      <c r="AY413" s="17" t="s">
        <v>146</v>
      </c>
      <c r="BE413" s="198">
        <f t="shared" si="24"/>
        <v>0</v>
      </c>
      <c r="BF413" s="198">
        <f t="shared" si="25"/>
        <v>0</v>
      </c>
      <c r="BG413" s="198">
        <f t="shared" si="26"/>
        <v>0</v>
      </c>
      <c r="BH413" s="198">
        <f t="shared" si="27"/>
        <v>0</v>
      </c>
      <c r="BI413" s="198">
        <f t="shared" si="28"/>
        <v>0</v>
      </c>
      <c r="BJ413" s="17" t="s">
        <v>85</v>
      </c>
      <c r="BK413" s="198">
        <f t="shared" si="29"/>
        <v>0</v>
      </c>
      <c r="BL413" s="17" t="s">
        <v>149</v>
      </c>
      <c r="BM413" s="197" t="s">
        <v>2350</v>
      </c>
    </row>
    <row r="414" spans="1:65" s="2" customFormat="1" ht="21.75" customHeight="1">
      <c r="A414" s="34"/>
      <c r="B414" s="35"/>
      <c r="C414" s="217" t="s">
        <v>1238</v>
      </c>
      <c r="D414" s="217" t="s">
        <v>235</v>
      </c>
      <c r="E414" s="218" t="s">
        <v>2351</v>
      </c>
      <c r="F414" s="219" t="s">
        <v>2352</v>
      </c>
      <c r="G414" s="220" t="s">
        <v>159</v>
      </c>
      <c r="H414" s="221">
        <v>2</v>
      </c>
      <c r="I414" s="222"/>
      <c r="J414" s="223">
        <f t="shared" si="20"/>
        <v>0</v>
      </c>
      <c r="K414" s="224"/>
      <c r="L414" s="225"/>
      <c r="M414" s="226" t="s">
        <v>1</v>
      </c>
      <c r="N414" s="227" t="s">
        <v>42</v>
      </c>
      <c r="O414" s="71"/>
      <c r="P414" s="195">
        <f t="shared" si="21"/>
        <v>0</v>
      </c>
      <c r="Q414" s="195">
        <v>0.01</v>
      </c>
      <c r="R414" s="195">
        <f t="shared" si="22"/>
        <v>0.02</v>
      </c>
      <c r="S414" s="195">
        <v>0</v>
      </c>
      <c r="T414" s="196">
        <f t="shared" si="23"/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197" t="s">
        <v>238</v>
      </c>
      <c r="AT414" s="197" t="s">
        <v>235</v>
      </c>
      <c r="AU414" s="197" t="s">
        <v>87</v>
      </c>
      <c r="AY414" s="17" t="s">
        <v>146</v>
      </c>
      <c r="BE414" s="198">
        <f t="shared" si="24"/>
        <v>0</v>
      </c>
      <c r="BF414" s="198">
        <f t="shared" si="25"/>
        <v>0</v>
      </c>
      <c r="BG414" s="198">
        <f t="shared" si="26"/>
        <v>0</v>
      </c>
      <c r="BH414" s="198">
        <f t="shared" si="27"/>
        <v>0</v>
      </c>
      <c r="BI414" s="198">
        <f t="shared" si="28"/>
        <v>0</v>
      </c>
      <c r="BJ414" s="17" t="s">
        <v>85</v>
      </c>
      <c r="BK414" s="198">
        <f t="shared" si="29"/>
        <v>0</v>
      </c>
      <c r="BL414" s="17" t="s">
        <v>188</v>
      </c>
      <c r="BM414" s="197" t="s">
        <v>2353</v>
      </c>
    </row>
    <row r="415" spans="1:65" s="2" customFormat="1" ht="16.5" customHeight="1">
      <c r="A415" s="34"/>
      <c r="B415" s="35"/>
      <c r="C415" s="217" t="s">
        <v>1243</v>
      </c>
      <c r="D415" s="217" t="s">
        <v>235</v>
      </c>
      <c r="E415" s="218" t="s">
        <v>2354</v>
      </c>
      <c r="F415" s="219" t="s">
        <v>2355</v>
      </c>
      <c r="G415" s="220" t="s">
        <v>165</v>
      </c>
      <c r="H415" s="221">
        <v>1</v>
      </c>
      <c r="I415" s="222"/>
      <c r="J415" s="223">
        <f t="shared" si="20"/>
        <v>0</v>
      </c>
      <c r="K415" s="224"/>
      <c r="L415" s="225"/>
      <c r="M415" s="226" t="s">
        <v>1</v>
      </c>
      <c r="N415" s="227" t="s">
        <v>42</v>
      </c>
      <c r="O415" s="71"/>
      <c r="P415" s="195">
        <f t="shared" si="21"/>
        <v>0</v>
      </c>
      <c r="Q415" s="195">
        <v>1.4999999999999999E-4</v>
      </c>
      <c r="R415" s="195">
        <f t="shared" si="22"/>
        <v>1.4999999999999999E-4</v>
      </c>
      <c r="S415" s="195">
        <v>0</v>
      </c>
      <c r="T415" s="196">
        <f t="shared" si="23"/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197" t="s">
        <v>238</v>
      </c>
      <c r="AT415" s="197" t="s">
        <v>235</v>
      </c>
      <c r="AU415" s="197" t="s">
        <v>87</v>
      </c>
      <c r="AY415" s="17" t="s">
        <v>146</v>
      </c>
      <c r="BE415" s="198">
        <f t="shared" si="24"/>
        <v>0</v>
      </c>
      <c r="BF415" s="198">
        <f t="shared" si="25"/>
        <v>0</v>
      </c>
      <c r="BG415" s="198">
        <f t="shared" si="26"/>
        <v>0</v>
      </c>
      <c r="BH415" s="198">
        <f t="shared" si="27"/>
        <v>0</v>
      </c>
      <c r="BI415" s="198">
        <f t="shared" si="28"/>
        <v>0</v>
      </c>
      <c r="BJ415" s="17" t="s">
        <v>85</v>
      </c>
      <c r="BK415" s="198">
        <f t="shared" si="29"/>
        <v>0</v>
      </c>
      <c r="BL415" s="17" t="s">
        <v>188</v>
      </c>
      <c r="BM415" s="197" t="s">
        <v>2356</v>
      </c>
    </row>
    <row r="416" spans="1:65" s="2" customFormat="1" ht="16.5" customHeight="1">
      <c r="A416" s="34"/>
      <c r="B416" s="35"/>
      <c r="C416" s="185" t="s">
        <v>1247</v>
      </c>
      <c r="D416" s="185" t="s">
        <v>147</v>
      </c>
      <c r="E416" s="186" t="s">
        <v>2357</v>
      </c>
      <c r="F416" s="187" t="s">
        <v>2358</v>
      </c>
      <c r="G416" s="188" t="s">
        <v>165</v>
      </c>
      <c r="H416" s="189">
        <v>1</v>
      </c>
      <c r="I416" s="190"/>
      <c r="J416" s="191">
        <f t="shared" si="20"/>
        <v>0</v>
      </c>
      <c r="K416" s="192"/>
      <c r="L416" s="39"/>
      <c r="M416" s="193" t="s">
        <v>1</v>
      </c>
      <c r="N416" s="194" t="s">
        <v>42</v>
      </c>
      <c r="O416" s="71"/>
      <c r="P416" s="195">
        <f t="shared" si="21"/>
        <v>0</v>
      </c>
      <c r="Q416" s="195">
        <v>0</v>
      </c>
      <c r="R416" s="195">
        <f t="shared" si="22"/>
        <v>0</v>
      </c>
      <c r="S416" s="195">
        <v>0</v>
      </c>
      <c r="T416" s="196">
        <f t="shared" si="23"/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197" t="s">
        <v>149</v>
      </c>
      <c r="AT416" s="197" t="s">
        <v>147</v>
      </c>
      <c r="AU416" s="197" t="s">
        <v>87</v>
      </c>
      <c r="AY416" s="17" t="s">
        <v>146</v>
      </c>
      <c r="BE416" s="198">
        <f t="shared" si="24"/>
        <v>0</v>
      </c>
      <c r="BF416" s="198">
        <f t="shared" si="25"/>
        <v>0</v>
      </c>
      <c r="BG416" s="198">
        <f t="shared" si="26"/>
        <v>0</v>
      </c>
      <c r="BH416" s="198">
        <f t="shared" si="27"/>
        <v>0</v>
      </c>
      <c r="BI416" s="198">
        <f t="shared" si="28"/>
        <v>0</v>
      </c>
      <c r="BJ416" s="17" t="s">
        <v>85</v>
      </c>
      <c r="BK416" s="198">
        <f t="shared" si="29"/>
        <v>0</v>
      </c>
      <c r="BL416" s="17" t="s">
        <v>149</v>
      </c>
      <c r="BM416" s="197" t="s">
        <v>2359</v>
      </c>
    </row>
    <row r="417" spans="1:65" s="12" customFormat="1" ht="22.9" customHeight="1">
      <c r="B417" s="171"/>
      <c r="C417" s="172"/>
      <c r="D417" s="173" t="s">
        <v>76</v>
      </c>
      <c r="E417" s="204" t="s">
        <v>1941</v>
      </c>
      <c r="F417" s="204" t="s">
        <v>1942</v>
      </c>
      <c r="G417" s="172"/>
      <c r="H417" s="172"/>
      <c r="I417" s="175"/>
      <c r="J417" s="205">
        <f>BK417</f>
        <v>0</v>
      </c>
      <c r="K417" s="172"/>
      <c r="L417" s="177"/>
      <c r="M417" s="178"/>
      <c r="N417" s="179"/>
      <c r="O417" s="179"/>
      <c r="P417" s="180">
        <f>SUM(P418:P430)</f>
        <v>0</v>
      </c>
      <c r="Q417" s="179"/>
      <c r="R417" s="180">
        <f>SUM(R418:R430)</f>
        <v>0.57380000000000009</v>
      </c>
      <c r="S417" s="179"/>
      <c r="T417" s="181">
        <f>SUM(T418:T430)</f>
        <v>1.2608000000000001</v>
      </c>
      <c r="AR417" s="182" t="s">
        <v>85</v>
      </c>
      <c r="AT417" s="183" t="s">
        <v>76</v>
      </c>
      <c r="AU417" s="183" t="s">
        <v>85</v>
      </c>
      <c r="AY417" s="182" t="s">
        <v>146</v>
      </c>
      <c r="BK417" s="184">
        <f>SUM(BK418:BK430)</f>
        <v>0</v>
      </c>
    </row>
    <row r="418" spans="1:65" s="2" customFormat="1" ht="21.75" customHeight="1">
      <c r="A418" s="34"/>
      <c r="B418" s="35"/>
      <c r="C418" s="185" t="s">
        <v>1252</v>
      </c>
      <c r="D418" s="185" t="s">
        <v>147</v>
      </c>
      <c r="E418" s="186" t="s">
        <v>1943</v>
      </c>
      <c r="F418" s="187" t="s">
        <v>1944</v>
      </c>
      <c r="G418" s="188" t="s">
        <v>249</v>
      </c>
      <c r="H418" s="189">
        <v>394</v>
      </c>
      <c r="I418" s="190"/>
      <c r="J418" s="191">
        <f>ROUND(I418*H418,2)</f>
        <v>0</v>
      </c>
      <c r="K418" s="192"/>
      <c r="L418" s="39"/>
      <c r="M418" s="193" t="s">
        <v>1</v>
      </c>
      <c r="N418" s="194" t="s">
        <v>42</v>
      </c>
      <c r="O418" s="71"/>
      <c r="P418" s="195">
        <f>O418*H418</f>
        <v>0</v>
      </c>
      <c r="Q418" s="195">
        <v>2.0000000000000002E-5</v>
      </c>
      <c r="R418" s="195">
        <f>Q418*H418</f>
        <v>7.8799999999999999E-3</v>
      </c>
      <c r="S418" s="195">
        <v>3.2000000000000002E-3</v>
      </c>
      <c r="T418" s="196">
        <f>S418*H418</f>
        <v>1.2608000000000001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197" t="s">
        <v>145</v>
      </c>
      <c r="AT418" s="197" t="s">
        <v>147</v>
      </c>
      <c r="AU418" s="197" t="s">
        <v>87</v>
      </c>
      <c r="AY418" s="17" t="s">
        <v>146</v>
      </c>
      <c r="BE418" s="198">
        <f>IF(N418="základní",J418,0)</f>
        <v>0</v>
      </c>
      <c r="BF418" s="198">
        <f>IF(N418="snížená",J418,0)</f>
        <v>0</v>
      </c>
      <c r="BG418" s="198">
        <f>IF(N418="zákl. přenesená",J418,0)</f>
        <v>0</v>
      </c>
      <c r="BH418" s="198">
        <f>IF(N418="sníž. přenesená",J418,0)</f>
        <v>0</v>
      </c>
      <c r="BI418" s="198">
        <f>IF(N418="nulová",J418,0)</f>
        <v>0</v>
      </c>
      <c r="BJ418" s="17" t="s">
        <v>85</v>
      </c>
      <c r="BK418" s="198">
        <f>ROUND(I418*H418,2)</f>
        <v>0</v>
      </c>
      <c r="BL418" s="17" t="s">
        <v>145</v>
      </c>
      <c r="BM418" s="197" t="s">
        <v>2360</v>
      </c>
    </row>
    <row r="419" spans="1:65" s="13" customFormat="1">
      <c r="B419" s="206"/>
      <c r="C419" s="207"/>
      <c r="D419" s="199" t="s">
        <v>176</v>
      </c>
      <c r="E419" s="208" t="s">
        <v>1</v>
      </c>
      <c r="F419" s="209" t="s">
        <v>2361</v>
      </c>
      <c r="G419" s="207"/>
      <c r="H419" s="210">
        <v>230</v>
      </c>
      <c r="I419" s="211"/>
      <c r="J419" s="207"/>
      <c r="K419" s="207"/>
      <c r="L419" s="212"/>
      <c r="M419" s="213"/>
      <c r="N419" s="214"/>
      <c r="O419" s="214"/>
      <c r="P419" s="214"/>
      <c r="Q419" s="214"/>
      <c r="R419" s="214"/>
      <c r="S419" s="214"/>
      <c r="T419" s="215"/>
      <c r="AT419" s="216" t="s">
        <v>176</v>
      </c>
      <c r="AU419" s="216" t="s">
        <v>87</v>
      </c>
      <c r="AV419" s="13" t="s">
        <v>87</v>
      </c>
      <c r="AW419" s="13" t="s">
        <v>34</v>
      </c>
      <c r="AX419" s="13" t="s">
        <v>77</v>
      </c>
      <c r="AY419" s="216" t="s">
        <v>146</v>
      </c>
    </row>
    <row r="420" spans="1:65" s="13" customFormat="1">
      <c r="B420" s="206"/>
      <c r="C420" s="207"/>
      <c r="D420" s="199" t="s">
        <v>176</v>
      </c>
      <c r="E420" s="208" t="s">
        <v>1</v>
      </c>
      <c r="F420" s="209" t="s">
        <v>2362</v>
      </c>
      <c r="G420" s="207"/>
      <c r="H420" s="210">
        <v>144</v>
      </c>
      <c r="I420" s="211"/>
      <c r="J420" s="207"/>
      <c r="K420" s="207"/>
      <c r="L420" s="212"/>
      <c r="M420" s="213"/>
      <c r="N420" s="214"/>
      <c r="O420" s="214"/>
      <c r="P420" s="214"/>
      <c r="Q420" s="214"/>
      <c r="R420" s="214"/>
      <c r="S420" s="214"/>
      <c r="T420" s="215"/>
      <c r="AT420" s="216" t="s">
        <v>176</v>
      </c>
      <c r="AU420" s="216" t="s">
        <v>87</v>
      </c>
      <c r="AV420" s="13" t="s">
        <v>87</v>
      </c>
      <c r="AW420" s="13" t="s">
        <v>34</v>
      </c>
      <c r="AX420" s="13" t="s">
        <v>77</v>
      </c>
      <c r="AY420" s="216" t="s">
        <v>146</v>
      </c>
    </row>
    <row r="421" spans="1:65" s="13" customFormat="1">
      <c r="B421" s="206"/>
      <c r="C421" s="207"/>
      <c r="D421" s="199" t="s">
        <v>176</v>
      </c>
      <c r="E421" s="208" t="s">
        <v>1</v>
      </c>
      <c r="F421" s="209" t="s">
        <v>2363</v>
      </c>
      <c r="G421" s="207"/>
      <c r="H421" s="210">
        <v>20</v>
      </c>
      <c r="I421" s="211"/>
      <c r="J421" s="207"/>
      <c r="K421" s="207"/>
      <c r="L421" s="212"/>
      <c r="M421" s="213"/>
      <c r="N421" s="214"/>
      <c r="O421" s="214"/>
      <c r="P421" s="214"/>
      <c r="Q421" s="214"/>
      <c r="R421" s="214"/>
      <c r="S421" s="214"/>
      <c r="T421" s="215"/>
      <c r="AT421" s="216" t="s">
        <v>176</v>
      </c>
      <c r="AU421" s="216" t="s">
        <v>87</v>
      </c>
      <c r="AV421" s="13" t="s">
        <v>87</v>
      </c>
      <c r="AW421" s="13" t="s">
        <v>34</v>
      </c>
      <c r="AX421" s="13" t="s">
        <v>77</v>
      </c>
      <c r="AY421" s="216" t="s">
        <v>146</v>
      </c>
    </row>
    <row r="422" spans="1:65" s="14" customFormat="1">
      <c r="B422" s="228"/>
      <c r="C422" s="229"/>
      <c r="D422" s="199" t="s">
        <v>176</v>
      </c>
      <c r="E422" s="230" t="s">
        <v>1</v>
      </c>
      <c r="F422" s="231" t="s">
        <v>254</v>
      </c>
      <c r="G422" s="229"/>
      <c r="H422" s="232">
        <v>394</v>
      </c>
      <c r="I422" s="233"/>
      <c r="J422" s="229"/>
      <c r="K422" s="229"/>
      <c r="L422" s="234"/>
      <c r="M422" s="235"/>
      <c r="N422" s="236"/>
      <c r="O422" s="236"/>
      <c r="P422" s="236"/>
      <c r="Q422" s="236"/>
      <c r="R422" s="236"/>
      <c r="S422" s="236"/>
      <c r="T422" s="237"/>
      <c r="AT422" s="238" t="s">
        <v>176</v>
      </c>
      <c r="AU422" s="238" t="s">
        <v>87</v>
      </c>
      <c r="AV422" s="14" t="s">
        <v>145</v>
      </c>
      <c r="AW422" s="14" t="s">
        <v>34</v>
      </c>
      <c r="AX422" s="14" t="s">
        <v>85</v>
      </c>
      <c r="AY422" s="238" t="s">
        <v>146</v>
      </c>
    </row>
    <row r="423" spans="1:65" s="2" customFormat="1" ht="21.75" customHeight="1">
      <c r="A423" s="34"/>
      <c r="B423" s="35"/>
      <c r="C423" s="185" t="s">
        <v>1256</v>
      </c>
      <c r="D423" s="185" t="s">
        <v>147</v>
      </c>
      <c r="E423" s="186" t="s">
        <v>2364</v>
      </c>
      <c r="F423" s="187" t="s">
        <v>2365</v>
      </c>
      <c r="G423" s="188" t="s">
        <v>249</v>
      </c>
      <c r="H423" s="189">
        <v>394</v>
      </c>
      <c r="I423" s="190"/>
      <c r="J423" s="191">
        <f t="shared" ref="J423:J430" si="30">ROUND(I423*H423,2)</f>
        <v>0</v>
      </c>
      <c r="K423" s="192"/>
      <c r="L423" s="39"/>
      <c r="M423" s="193" t="s">
        <v>1</v>
      </c>
      <c r="N423" s="194" t="s">
        <v>42</v>
      </c>
      <c r="O423" s="71"/>
      <c r="P423" s="195">
        <f t="shared" ref="P423:P430" si="31">O423*H423</f>
        <v>0</v>
      </c>
      <c r="Q423" s="195">
        <v>1.25E-3</v>
      </c>
      <c r="R423" s="195">
        <f t="shared" ref="R423:R430" si="32">Q423*H423</f>
        <v>0.49249999999999999</v>
      </c>
      <c r="S423" s="195">
        <v>0</v>
      </c>
      <c r="T423" s="196">
        <f t="shared" ref="T423:T430" si="33">S423*H423</f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197" t="s">
        <v>145</v>
      </c>
      <c r="AT423" s="197" t="s">
        <v>147</v>
      </c>
      <c r="AU423" s="197" t="s">
        <v>87</v>
      </c>
      <c r="AY423" s="17" t="s">
        <v>146</v>
      </c>
      <c r="BE423" s="198">
        <f t="shared" ref="BE423:BE430" si="34">IF(N423="základní",J423,0)</f>
        <v>0</v>
      </c>
      <c r="BF423" s="198">
        <f t="shared" ref="BF423:BF430" si="35">IF(N423="snížená",J423,0)</f>
        <v>0</v>
      </c>
      <c r="BG423" s="198">
        <f t="shared" ref="BG423:BG430" si="36">IF(N423="zákl. přenesená",J423,0)</f>
        <v>0</v>
      </c>
      <c r="BH423" s="198">
        <f t="shared" ref="BH423:BH430" si="37">IF(N423="sníž. přenesená",J423,0)</f>
        <v>0</v>
      </c>
      <c r="BI423" s="198">
        <f t="shared" ref="BI423:BI430" si="38">IF(N423="nulová",J423,0)</f>
        <v>0</v>
      </c>
      <c r="BJ423" s="17" t="s">
        <v>85</v>
      </c>
      <c r="BK423" s="198">
        <f t="shared" ref="BK423:BK430" si="39">ROUND(I423*H423,2)</f>
        <v>0</v>
      </c>
      <c r="BL423" s="17" t="s">
        <v>145</v>
      </c>
      <c r="BM423" s="197" t="s">
        <v>2366</v>
      </c>
    </row>
    <row r="424" spans="1:65" s="2" customFormat="1" ht="33" customHeight="1">
      <c r="A424" s="34"/>
      <c r="B424" s="35"/>
      <c r="C424" s="185" t="s">
        <v>1262</v>
      </c>
      <c r="D424" s="185" t="s">
        <v>147</v>
      </c>
      <c r="E424" s="186" t="s">
        <v>2367</v>
      </c>
      <c r="F424" s="187" t="s">
        <v>2368</v>
      </c>
      <c r="G424" s="188" t="s">
        <v>249</v>
      </c>
      <c r="H424" s="189">
        <v>394</v>
      </c>
      <c r="I424" s="190"/>
      <c r="J424" s="191">
        <f t="shared" si="30"/>
        <v>0</v>
      </c>
      <c r="K424" s="192"/>
      <c r="L424" s="39"/>
      <c r="M424" s="193" t="s">
        <v>1</v>
      </c>
      <c r="N424" s="194" t="s">
        <v>42</v>
      </c>
      <c r="O424" s="71"/>
      <c r="P424" s="195">
        <f t="shared" si="31"/>
        <v>0</v>
      </c>
      <c r="Q424" s="195">
        <v>1.8000000000000001E-4</v>
      </c>
      <c r="R424" s="195">
        <f t="shared" si="32"/>
        <v>7.0920000000000011E-2</v>
      </c>
      <c r="S424" s="195">
        <v>0</v>
      </c>
      <c r="T424" s="196">
        <f t="shared" si="33"/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97" t="s">
        <v>145</v>
      </c>
      <c r="AT424" s="197" t="s">
        <v>147</v>
      </c>
      <c r="AU424" s="197" t="s">
        <v>87</v>
      </c>
      <c r="AY424" s="17" t="s">
        <v>146</v>
      </c>
      <c r="BE424" s="198">
        <f t="shared" si="34"/>
        <v>0</v>
      </c>
      <c r="BF424" s="198">
        <f t="shared" si="35"/>
        <v>0</v>
      </c>
      <c r="BG424" s="198">
        <f t="shared" si="36"/>
        <v>0</v>
      </c>
      <c r="BH424" s="198">
        <f t="shared" si="37"/>
        <v>0</v>
      </c>
      <c r="BI424" s="198">
        <f t="shared" si="38"/>
        <v>0</v>
      </c>
      <c r="BJ424" s="17" t="s">
        <v>85</v>
      </c>
      <c r="BK424" s="198">
        <f t="shared" si="39"/>
        <v>0</v>
      </c>
      <c r="BL424" s="17" t="s">
        <v>145</v>
      </c>
      <c r="BM424" s="197" t="s">
        <v>2369</v>
      </c>
    </row>
    <row r="425" spans="1:65" s="2" customFormat="1" ht="21.75" customHeight="1">
      <c r="A425" s="34"/>
      <c r="B425" s="35"/>
      <c r="C425" s="185" t="s">
        <v>1267</v>
      </c>
      <c r="D425" s="185" t="s">
        <v>147</v>
      </c>
      <c r="E425" s="186" t="s">
        <v>2370</v>
      </c>
      <c r="F425" s="187" t="s">
        <v>2371</v>
      </c>
      <c r="G425" s="188" t="s">
        <v>159</v>
      </c>
      <c r="H425" s="189">
        <v>34</v>
      </c>
      <c r="I425" s="190"/>
      <c r="J425" s="191">
        <f t="shared" si="30"/>
        <v>0</v>
      </c>
      <c r="K425" s="192"/>
      <c r="L425" s="39"/>
      <c r="M425" s="193" t="s">
        <v>1</v>
      </c>
      <c r="N425" s="194" t="s">
        <v>42</v>
      </c>
      <c r="O425" s="71"/>
      <c r="P425" s="195">
        <f t="shared" si="31"/>
        <v>0</v>
      </c>
      <c r="Q425" s="195">
        <v>5.0000000000000002E-5</v>
      </c>
      <c r="R425" s="195">
        <f t="shared" si="32"/>
        <v>1.7000000000000001E-3</v>
      </c>
      <c r="S425" s="195">
        <v>0</v>
      </c>
      <c r="T425" s="196">
        <f t="shared" si="33"/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197" t="s">
        <v>145</v>
      </c>
      <c r="AT425" s="197" t="s">
        <v>147</v>
      </c>
      <c r="AU425" s="197" t="s">
        <v>87</v>
      </c>
      <c r="AY425" s="17" t="s">
        <v>146</v>
      </c>
      <c r="BE425" s="198">
        <f t="shared" si="34"/>
        <v>0</v>
      </c>
      <c r="BF425" s="198">
        <f t="shared" si="35"/>
        <v>0</v>
      </c>
      <c r="BG425" s="198">
        <f t="shared" si="36"/>
        <v>0</v>
      </c>
      <c r="BH425" s="198">
        <f t="shared" si="37"/>
        <v>0</v>
      </c>
      <c r="BI425" s="198">
        <f t="shared" si="38"/>
        <v>0</v>
      </c>
      <c r="BJ425" s="17" t="s">
        <v>85</v>
      </c>
      <c r="BK425" s="198">
        <f t="shared" si="39"/>
        <v>0</v>
      </c>
      <c r="BL425" s="17" t="s">
        <v>145</v>
      </c>
      <c r="BM425" s="197" t="s">
        <v>2372</v>
      </c>
    </row>
    <row r="426" spans="1:65" s="2" customFormat="1" ht="16.5" customHeight="1">
      <c r="A426" s="34"/>
      <c r="B426" s="35"/>
      <c r="C426" s="185" t="s">
        <v>1272</v>
      </c>
      <c r="D426" s="185" t="s">
        <v>147</v>
      </c>
      <c r="E426" s="186" t="s">
        <v>2373</v>
      </c>
      <c r="F426" s="187" t="s">
        <v>2374</v>
      </c>
      <c r="G426" s="188" t="s">
        <v>249</v>
      </c>
      <c r="H426" s="189">
        <v>394</v>
      </c>
      <c r="I426" s="190"/>
      <c r="J426" s="191">
        <f t="shared" si="30"/>
        <v>0</v>
      </c>
      <c r="K426" s="192"/>
      <c r="L426" s="39"/>
      <c r="M426" s="193" t="s">
        <v>1</v>
      </c>
      <c r="N426" s="194" t="s">
        <v>42</v>
      </c>
      <c r="O426" s="71"/>
      <c r="P426" s="195">
        <f t="shared" si="31"/>
        <v>0</v>
      </c>
      <c r="Q426" s="195">
        <v>0</v>
      </c>
      <c r="R426" s="195">
        <f t="shared" si="32"/>
        <v>0</v>
      </c>
      <c r="S426" s="195">
        <v>0</v>
      </c>
      <c r="T426" s="196">
        <f t="shared" si="33"/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197" t="s">
        <v>145</v>
      </c>
      <c r="AT426" s="197" t="s">
        <v>147</v>
      </c>
      <c r="AU426" s="197" t="s">
        <v>87</v>
      </c>
      <c r="AY426" s="17" t="s">
        <v>146</v>
      </c>
      <c r="BE426" s="198">
        <f t="shared" si="34"/>
        <v>0</v>
      </c>
      <c r="BF426" s="198">
        <f t="shared" si="35"/>
        <v>0</v>
      </c>
      <c r="BG426" s="198">
        <f t="shared" si="36"/>
        <v>0</v>
      </c>
      <c r="BH426" s="198">
        <f t="shared" si="37"/>
        <v>0</v>
      </c>
      <c r="BI426" s="198">
        <f t="shared" si="38"/>
        <v>0</v>
      </c>
      <c r="BJ426" s="17" t="s">
        <v>85</v>
      </c>
      <c r="BK426" s="198">
        <f t="shared" si="39"/>
        <v>0</v>
      </c>
      <c r="BL426" s="17" t="s">
        <v>145</v>
      </c>
      <c r="BM426" s="197" t="s">
        <v>2375</v>
      </c>
    </row>
    <row r="427" spans="1:65" s="2" customFormat="1" ht="21.75" customHeight="1">
      <c r="A427" s="34"/>
      <c r="B427" s="35"/>
      <c r="C427" s="185" t="s">
        <v>1277</v>
      </c>
      <c r="D427" s="185" t="s">
        <v>147</v>
      </c>
      <c r="E427" s="186" t="s">
        <v>2376</v>
      </c>
      <c r="F427" s="187" t="s">
        <v>2377</v>
      </c>
      <c r="G427" s="188" t="s">
        <v>165</v>
      </c>
      <c r="H427" s="189">
        <v>1</v>
      </c>
      <c r="I427" s="190"/>
      <c r="J427" s="191">
        <f t="shared" si="30"/>
        <v>0</v>
      </c>
      <c r="K427" s="192"/>
      <c r="L427" s="39"/>
      <c r="M427" s="193" t="s">
        <v>1</v>
      </c>
      <c r="N427" s="194" t="s">
        <v>42</v>
      </c>
      <c r="O427" s="71"/>
      <c r="P427" s="195">
        <f t="shared" si="31"/>
        <v>0</v>
      </c>
      <c r="Q427" s="195">
        <v>0</v>
      </c>
      <c r="R427" s="195">
        <f t="shared" si="32"/>
        <v>0</v>
      </c>
      <c r="S427" s="195">
        <v>0</v>
      </c>
      <c r="T427" s="196">
        <f t="shared" si="33"/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197" t="s">
        <v>188</v>
      </c>
      <c r="AT427" s="197" t="s">
        <v>147</v>
      </c>
      <c r="AU427" s="197" t="s">
        <v>87</v>
      </c>
      <c r="AY427" s="17" t="s">
        <v>146</v>
      </c>
      <c r="BE427" s="198">
        <f t="shared" si="34"/>
        <v>0</v>
      </c>
      <c r="BF427" s="198">
        <f t="shared" si="35"/>
        <v>0</v>
      </c>
      <c r="BG427" s="198">
        <f t="shared" si="36"/>
        <v>0</v>
      </c>
      <c r="BH427" s="198">
        <f t="shared" si="37"/>
        <v>0</v>
      </c>
      <c r="BI427" s="198">
        <f t="shared" si="38"/>
        <v>0</v>
      </c>
      <c r="BJ427" s="17" t="s">
        <v>85</v>
      </c>
      <c r="BK427" s="198">
        <f t="shared" si="39"/>
        <v>0</v>
      </c>
      <c r="BL427" s="17" t="s">
        <v>188</v>
      </c>
      <c r="BM427" s="197" t="s">
        <v>2378</v>
      </c>
    </row>
    <row r="428" spans="1:65" s="2" customFormat="1" ht="21.75" customHeight="1">
      <c r="A428" s="34"/>
      <c r="B428" s="35"/>
      <c r="C428" s="185" t="s">
        <v>1279</v>
      </c>
      <c r="D428" s="185" t="s">
        <v>147</v>
      </c>
      <c r="E428" s="186" t="s">
        <v>2379</v>
      </c>
      <c r="F428" s="187" t="s">
        <v>2380</v>
      </c>
      <c r="G428" s="188" t="s">
        <v>165</v>
      </c>
      <c r="H428" s="189">
        <v>1</v>
      </c>
      <c r="I428" s="190"/>
      <c r="J428" s="191">
        <f t="shared" si="30"/>
        <v>0</v>
      </c>
      <c r="K428" s="192"/>
      <c r="L428" s="39"/>
      <c r="M428" s="193" t="s">
        <v>1</v>
      </c>
      <c r="N428" s="194" t="s">
        <v>42</v>
      </c>
      <c r="O428" s="71"/>
      <c r="P428" s="195">
        <f t="shared" si="31"/>
        <v>0</v>
      </c>
      <c r="Q428" s="195">
        <v>8.0000000000000004E-4</v>
      </c>
      <c r="R428" s="195">
        <f t="shared" si="32"/>
        <v>8.0000000000000004E-4</v>
      </c>
      <c r="S428" s="195">
        <v>0</v>
      </c>
      <c r="T428" s="196">
        <f t="shared" si="33"/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197" t="s">
        <v>145</v>
      </c>
      <c r="AT428" s="197" t="s">
        <v>147</v>
      </c>
      <c r="AU428" s="197" t="s">
        <v>87</v>
      </c>
      <c r="AY428" s="17" t="s">
        <v>146</v>
      </c>
      <c r="BE428" s="198">
        <f t="shared" si="34"/>
        <v>0</v>
      </c>
      <c r="BF428" s="198">
        <f t="shared" si="35"/>
        <v>0</v>
      </c>
      <c r="BG428" s="198">
        <f t="shared" si="36"/>
        <v>0</v>
      </c>
      <c r="BH428" s="198">
        <f t="shared" si="37"/>
        <v>0</v>
      </c>
      <c r="BI428" s="198">
        <f t="shared" si="38"/>
        <v>0</v>
      </c>
      <c r="BJ428" s="17" t="s">
        <v>85</v>
      </c>
      <c r="BK428" s="198">
        <f t="shared" si="39"/>
        <v>0</v>
      </c>
      <c r="BL428" s="17" t="s">
        <v>145</v>
      </c>
      <c r="BM428" s="197" t="s">
        <v>2381</v>
      </c>
    </row>
    <row r="429" spans="1:65" s="2" customFormat="1" ht="21.75" customHeight="1">
      <c r="A429" s="34"/>
      <c r="B429" s="35"/>
      <c r="C429" s="185" t="s">
        <v>1283</v>
      </c>
      <c r="D429" s="185" t="s">
        <v>147</v>
      </c>
      <c r="E429" s="186" t="s">
        <v>2382</v>
      </c>
      <c r="F429" s="187" t="s">
        <v>2383</v>
      </c>
      <c r="G429" s="188" t="s">
        <v>195</v>
      </c>
      <c r="H429" s="189">
        <v>1.2609999999999999</v>
      </c>
      <c r="I429" s="190"/>
      <c r="J429" s="191">
        <f t="shared" si="30"/>
        <v>0</v>
      </c>
      <c r="K429" s="192"/>
      <c r="L429" s="39"/>
      <c r="M429" s="193" t="s">
        <v>1</v>
      </c>
      <c r="N429" s="194" t="s">
        <v>42</v>
      </c>
      <c r="O429" s="71"/>
      <c r="P429" s="195">
        <f t="shared" si="31"/>
        <v>0</v>
      </c>
      <c r="Q429" s="195">
        <v>0</v>
      </c>
      <c r="R429" s="195">
        <f t="shared" si="32"/>
        <v>0</v>
      </c>
      <c r="S429" s="195">
        <v>0</v>
      </c>
      <c r="T429" s="196">
        <f t="shared" si="33"/>
        <v>0</v>
      </c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R429" s="197" t="s">
        <v>145</v>
      </c>
      <c r="AT429" s="197" t="s">
        <v>147</v>
      </c>
      <c r="AU429" s="197" t="s">
        <v>87</v>
      </c>
      <c r="AY429" s="17" t="s">
        <v>146</v>
      </c>
      <c r="BE429" s="198">
        <f t="shared" si="34"/>
        <v>0</v>
      </c>
      <c r="BF429" s="198">
        <f t="shared" si="35"/>
        <v>0</v>
      </c>
      <c r="BG429" s="198">
        <f t="shared" si="36"/>
        <v>0</v>
      </c>
      <c r="BH429" s="198">
        <f t="shared" si="37"/>
        <v>0</v>
      </c>
      <c r="BI429" s="198">
        <f t="shared" si="38"/>
        <v>0</v>
      </c>
      <c r="BJ429" s="17" t="s">
        <v>85</v>
      </c>
      <c r="BK429" s="198">
        <f t="shared" si="39"/>
        <v>0</v>
      </c>
      <c r="BL429" s="17" t="s">
        <v>145</v>
      </c>
      <c r="BM429" s="197" t="s">
        <v>2384</v>
      </c>
    </row>
    <row r="430" spans="1:65" s="2" customFormat="1" ht="21.75" customHeight="1">
      <c r="A430" s="34"/>
      <c r="B430" s="35"/>
      <c r="C430" s="185" t="s">
        <v>1287</v>
      </c>
      <c r="D430" s="185" t="s">
        <v>147</v>
      </c>
      <c r="E430" s="186" t="s">
        <v>1946</v>
      </c>
      <c r="F430" s="187" t="s">
        <v>1947</v>
      </c>
      <c r="G430" s="188" t="s">
        <v>324</v>
      </c>
      <c r="H430" s="250"/>
      <c r="I430" s="190"/>
      <c r="J430" s="191">
        <f t="shared" si="30"/>
        <v>0</v>
      </c>
      <c r="K430" s="192"/>
      <c r="L430" s="39"/>
      <c r="M430" s="193" t="s">
        <v>1</v>
      </c>
      <c r="N430" s="194" t="s">
        <v>42</v>
      </c>
      <c r="O430" s="71"/>
      <c r="P430" s="195">
        <f t="shared" si="31"/>
        <v>0</v>
      </c>
      <c r="Q430" s="195">
        <v>0</v>
      </c>
      <c r="R430" s="195">
        <f t="shared" si="32"/>
        <v>0</v>
      </c>
      <c r="S430" s="195">
        <v>0</v>
      </c>
      <c r="T430" s="196">
        <f t="shared" si="33"/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197" t="s">
        <v>188</v>
      </c>
      <c r="AT430" s="197" t="s">
        <v>147</v>
      </c>
      <c r="AU430" s="197" t="s">
        <v>87</v>
      </c>
      <c r="AY430" s="17" t="s">
        <v>146</v>
      </c>
      <c r="BE430" s="198">
        <f t="shared" si="34"/>
        <v>0</v>
      </c>
      <c r="BF430" s="198">
        <f t="shared" si="35"/>
        <v>0</v>
      </c>
      <c r="BG430" s="198">
        <f t="shared" si="36"/>
        <v>0</v>
      </c>
      <c r="BH430" s="198">
        <f t="shared" si="37"/>
        <v>0</v>
      </c>
      <c r="BI430" s="198">
        <f t="shared" si="38"/>
        <v>0</v>
      </c>
      <c r="BJ430" s="17" t="s">
        <v>85</v>
      </c>
      <c r="BK430" s="198">
        <f t="shared" si="39"/>
        <v>0</v>
      </c>
      <c r="BL430" s="17" t="s">
        <v>188</v>
      </c>
      <c r="BM430" s="197" t="s">
        <v>2385</v>
      </c>
    </row>
    <row r="431" spans="1:65" s="12" customFormat="1" ht="22.9" customHeight="1">
      <c r="B431" s="171"/>
      <c r="C431" s="172"/>
      <c r="D431" s="173" t="s">
        <v>76</v>
      </c>
      <c r="E431" s="204" t="s">
        <v>2386</v>
      </c>
      <c r="F431" s="204" t="s">
        <v>2387</v>
      </c>
      <c r="G431" s="172"/>
      <c r="H431" s="172"/>
      <c r="I431" s="175"/>
      <c r="J431" s="205">
        <f>BK431</f>
        <v>0</v>
      </c>
      <c r="K431" s="172"/>
      <c r="L431" s="177"/>
      <c r="M431" s="178"/>
      <c r="N431" s="179"/>
      <c r="O431" s="179"/>
      <c r="P431" s="180">
        <f>SUM(P432:P435)</f>
        <v>0</v>
      </c>
      <c r="Q431" s="179"/>
      <c r="R431" s="180">
        <f>SUM(R432:R435)</f>
        <v>4.4200000000000003E-2</v>
      </c>
      <c r="S431" s="179"/>
      <c r="T431" s="181">
        <f>SUM(T432:T435)</f>
        <v>0</v>
      </c>
      <c r="AR431" s="182" t="s">
        <v>85</v>
      </c>
      <c r="AT431" s="183" t="s">
        <v>76</v>
      </c>
      <c r="AU431" s="183" t="s">
        <v>85</v>
      </c>
      <c r="AY431" s="182" t="s">
        <v>146</v>
      </c>
      <c r="BK431" s="184">
        <f>SUM(BK432:BK435)</f>
        <v>0</v>
      </c>
    </row>
    <row r="432" spans="1:65" s="2" customFormat="1" ht="21.75" customHeight="1">
      <c r="A432" s="34"/>
      <c r="B432" s="35"/>
      <c r="C432" s="185" t="s">
        <v>1292</v>
      </c>
      <c r="D432" s="185" t="s">
        <v>147</v>
      </c>
      <c r="E432" s="186" t="s">
        <v>2388</v>
      </c>
      <c r="F432" s="187" t="s">
        <v>2389</v>
      </c>
      <c r="G432" s="188" t="s">
        <v>159</v>
      </c>
      <c r="H432" s="189">
        <v>17</v>
      </c>
      <c r="I432" s="190"/>
      <c r="J432" s="191">
        <f>ROUND(I432*H432,2)</f>
        <v>0</v>
      </c>
      <c r="K432" s="192"/>
      <c r="L432" s="39"/>
      <c r="M432" s="193" t="s">
        <v>1</v>
      </c>
      <c r="N432" s="194" t="s">
        <v>42</v>
      </c>
      <c r="O432" s="71"/>
      <c r="P432" s="195">
        <f>O432*H432</f>
        <v>0</v>
      </c>
      <c r="Q432" s="195">
        <v>1.3999999999999999E-4</v>
      </c>
      <c r="R432" s="195">
        <f>Q432*H432</f>
        <v>2.3799999999999997E-3</v>
      </c>
      <c r="S432" s="195">
        <v>0</v>
      </c>
      <c r="T432" s="196">
        <f>S432*H432</f>
        <v>0</v>
      </c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R432" s="197" t="s">
        <v>145</v>
      </c>
      <c r="AT432" s="197" t="s">
        <v>147</v>
      </c>
      <c r="AU432" s="197" t="s">
        <v>87</v>
      </c>
      <c r="AY432" s="17" t="s">
        <v>146</v>
      </c>
      <c r="BE432" s="198">
        <f>IF(N432="základní",J432,0)</f>
        <v>0</v>
      </c>
      <c r="BF432" s="198">
        <f>IF(N432="snížená",J432,0)</f>
        <v>0</v>
      </c>
      <c r="BG432" s="198">
        <f>IF(N432="zákl. přenesená",J432,0)</f>
        <v>0</v>
      </c>
      <c r="BH432" s="198">
        <f>IF(N432="sníž. přenesená",J432,0)</f>
        <v>0</v>
      </c>
      <c r="BI432" s="198">
        <f>IF(N432="nulová",J432,0)</f>
        <v>0</v>
      </c>
      <c r="BJ432" s="17" t="s">
        <v>85</v>
      </c>
      <c r="BK432" s="198">
        <f>ROUND(I432*H432,2)</f>
        <v>0</v>
      </c>
      <c r="BL432" s="17" t="s">
        <v>145</v>
      </c>
      <c r="BM432" s="197" t="s">
        <v>2390</v>
      </c>
    </row>
    <row r="433" spans="1:65" s="2" customFormat="1" ht="21.75" customHeight="1">
      <c r="A433" s="34"/>
      <c r="B433" s="35"/>
      <c r="C433" s="185" t="s">
        <v>1296</v>
      </c>
      <c r="D433" s="185" t="s">
        <v>147</v>
      </c>
      <c r="E433" s="186" t="s">
        <v>2391</v>
      </c>
      <c r="F433" s="187" t="s">
        <v>2392</v>
      </c>
      <c r="G433" s="188" t="s">
        <v>159</v>
      </c>
      <c r="H433" s="189">
        <v>17</v>
      </c>
      <c r="I433" s="190"/>
      <c r="J433" s="191">
        <f>ROUND(I433*H433,2)</f>
        <v>0</v>
      </c>
      <c r="K433" s="192"/>
      <c r="L433" s="39"/>
      <c r="M433" s="193" t="s">
        <v>1</v>
      </c>
      <c r="N433" s="194" t="s">
        <v>42</v>
      </c>
      <c r="O433" s="71"/>
      <c r="P433" s="195">
        <f>O433*H433</f>
        <v>0</v>
      </c>
      <c r="Q433" s="195">
        <v>6.9999999999999999E-4</v>
      </c>
      <c r="R433" s="195">
        <f>Q433*H433</f>
        <v>1.1899999999999999E-2</v>
      </c>
      <c r="S433" s="195">
        <v>0</v>
      </c>
      <c r="T433" s="196">
        <f>S433*H433</f>
        <v>0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197" t="s">
        <v>145</v>
      </c>
      <c r="AT433" s="197" t="s">
        <v>147</v>
      </c>
      <c r="AU433" s="197" t="s">
        <v>87</v>
      </c>
      <c r="AY433" s="17" t="s">
        <v>146</v>
      </c>
      <c r="BE433" s="198">
        <f>IF(N433="základní",J433,0)</f>
        <v>0</v>
      </c>
      <c r="BF433" s="198">
        <f>IF(N433="snížená",J433,0)</f>
        <v>0</v>
      </c>
      <c r="BG433" s="198">
        <f>IF(N433="zákl. přenesená",J433,0)</f>
        <v>0</v>
      </c>
      <c r="BH433" s="198">
        <f>IF(N433="sníž. přenesená",J433,0)</f>
        <v>0</v>
      </c>
      <c r="BI433" s="198">
        <f>IF(N433="nulová",J433,0)</f>
        <v>0</v>
      </c>
      <c r="BJ433" s="17" t="s">
        <v>85</v>
      </c>
      <c r="BK433" s="198">
        <f>ROUND(I433*H433,2)</f>
        <v>0</v>
      </c>
      <c r="BL433" s="17" t="s">
        <v>145</v>
      </c>
      <c r="BM433" s="197" t="s">
        <v>2393</v>
      </c>
    </row>
    <row r="434" spans="1:65" s="2" customFormat="1" ht="16.5" customHeight="1">
      <c r="A434" s="34"/>
      <c r="B434" s="35"/>
      <c r="C434" s="185" t="s">
        <v>1300</v>
      </c>
      <c r="D434" s="185" t="s">
        <v>147</v>
      </c>
      <c r="E434" s="186" t="s">
        <v>2394</v>
      </c>
      <c r="F434" s="187" t="s">
        <v>2395</v>
      </c>
      <c r="G434" s="188" t="s">
        <v>159</v>
      </c>
      <c r="H434" s="189">
        <v>34</v>
      </c>
      <c r="I434" s="190"/>
      <c r="J434" s="191">
        <f>ROUND(I434*H434,2)</f>
        <v>0</v>
      </c>
      <c r="K434" s="192"/>
      <c r="L434" s="39"/>
      <c r="M434" s="193" t="s">
        <v>1</v>
      </c>
      <c r="N434" s="194" t="s">
        <v>42</v>
      </c>
      <c r="O434" s="71"/>
      <c r="P434" s="195">
        <f>O434*H434</f>
        <v>0</v>
      </c>
      <c r="Q434" s="195">
        <v>8.8000000000000003E-4</v>
      </c>
      <c r="R434" s="195">
        <f>Q434*H434</f>
        <v>2.9920000000000002E-2</v>
      </c>
      <c r="S434" s="195">
        <v>0</v>
      </c>
      <c r="T434" s="196">
        <f>S434*H434</f>
        <v>0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197" t="s">
        <v>188</v>
      </c>
      <c r="AT434" s="197" t="s">
        <v>147</v>
      </c>
      <c r="AU434" s="197" t="s">
        <v>87</v>
      </c>
      <c r="AY434" s="17" t="s">
        <v>146</v>
      </c>
      <c r="BE434" s="198">
        <f>IF(N434="základní",J434,0)</f>
        <v>0</v>
      </c>
      <c r="BF434" s="198">
        <f>IF(N434="snížená",J434,0)</f>
        <v>0</v>
      </c>
      <c r="BG434" s="198">
        <f>IF(N434="zákl. přenesená",J434,0)</f>
        <v>0</v>
      </c>
      <c r="BH434" s="198">
        <f>IF(N434="sníž. přenesená",J434,0)</f>
        <v>0</v>
      </c>
      <c r="BI434" s="198">
        <f>IF(N434="nulová",J434,0)</f>
        <v>0</v>
      </c>
      <c r="BJ434" s="17" t="s">
        <v>85</v>
      </c>
      <c r="BK434" s="198">
        <f>ROUND(I434*H434,2)</f>
        <v>0</v>
      </c>
      <c r="BL434" s="17" t="s">
        <v>188</v>
      </c>
      <c r="BM434" s="197" t="s">
        <v>2396</v>
      </c>
    </row>
    <row r="435" spans="1:65" s="2" customFormat="1" ht="21.75" customHeight="1">
      <c r="A435" s="34"/>
      <c r="B435" s="35"/>
      <c r="C435" s="185" t="s">
        <v>1304</v>
      </c>
      <c r="D435" s="185" t="s">
        <v>147</v>
      </c>
      <c r="E435" s="186" t="s">
        <v>2397</v>
      </c>
      <c r="F435" s="187" t="s">
        <v>2398</v>
      </c>
      <c r="G435" s="188" t="s">
        <v>324</v>
      </c>
      <c r="H435" s="250"/>
      <c r="I435" s="190"/>
      <c r="J435" s="191">
        <f>ROUND(I435*H435,2)</f>
        <v>0</v>
      </c>
      <c r="K435" s="192"/>
      <c r="L435" s="39"/>
      <c r="M435" s="193" t="s">
        <v>1</v>
      </c>
      <c r="N435" s="194" t="s">
        <v>42</v>
      </c>
      <c r="O435" s="71"/>
      <c r="P435" s="195">
        <f>O435*H435</f>
        <v>0</v>
      </c>
      <c r="Q435" s="195">
        <v>0</v>
      </c>
      <c r="R435" s="195">
        <f>Q435*H435</f>
        <v>0</v>
      </c>
      <c r="S435" s="195">
        <v>0</v>
      </c>
      <c r="T435" s="196">
        <f>S435*H435</f>
        <v>0</v>
      </c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R435" s="197" t="s">
        <v>188</v>
      </c>
      <c r="AT435" s="197" t="s">
        <v>147</v>
      </c>
      <c r="AU435" s="197" t="s">
        <v>87</v>
      </c>
      <c r="AY435" s="17" t="s">
        <v>146</v>
      </c>
      <c r="BE435" s="198">
        <f>IF(N435="základní",J435,0)</f>
        <v>0</v>
      </c>
      <c r="BF435" s="198">
        <f>IF(N435="snížená",J435,0)</f>
        <v>0</v>
      </c>
      <c r="BG435" s="198">
        <f>IF(N435="zákl. přenesená",J435,0)</f>
        <v>0</v>
      </c>
      <c r="BH435" s="198">
        <f>IF(N435="sníž. přenesená",J435,0)</f>
        <v>0</v>
      </c>
      <c r="BI435" s="198">
        <f>IF(N435="nulová",J435,0)</f>
        <v>0</v>
      </c>
      <c r="BJ435" s="17" t="s">
        <v>85</v>
      </c>
      <c r="BK435" s="198">
        <f>ROUND(I435*H435,2)</f>
        <v>0</v>
      </c>
      <c r="BL435" s="17" t="s">
        <v>188</v>
      </c>
      <c r="BM435" s="197" t="s">
        <v>2399</v>
      </c>
    </row>
    <row r="436" spans="1:65" s="12" customFormat="1" ht="22.9" customHeight="1">
      <c r="B436" s="171"/>
      <c r="C436" s="172"/>
      <c r="D436" s="173" t="s">
        <v>76</v>
      </c>
      <c r="E436" s="204" t="s">
        <v>2400</v>
      </c>
      <c r="F436" s="204" t="s">
        <v>2401</v>
      </c>
      <c r="G436" s="172"/>
      <c r="H436" s="172"/>
      <c r="I436" s="175"/>
      <c r="J436" s="205">
        <f>BK436</f>
        <v>0</v>
      </c>
      <c r="K436" s="172"/>
      <c r="L436" s="177"/>
      <c r="M436" s="178"/>
      <c r="N436" s="179"/>
      <c r="O436" s="179"/>
      <c r="P436" s="180">
        <f>SUM(P437:P453)</f>
        <v>0</v>
      </c>
      <c r="Q436" s="179"/>
      <c r="R436" s="180">
        <f>SUM(R437:R453)</f>
        <v>0.13108</v>
      </c>
      <c r="S436" s="179"/>
      <c r="T436" s="181">
        <f>SUM(T437:T453)</f>
        <v>0.61250000000000004</v>
      </c>
      <c r="AR436" s="182" t="s">
        <v>87</v>
      </c>
      <c r="AT436" s="183" t="s">
        <v>76</v>
      </c>
      <c r="AU436" s="183" t="s">
        <v>85</v>
      </c>
      <c r="AY436" s="182" t="s">
        <v>146</v>
      </c>
      <c r="BK436" s="184">
        <f>SUM(BK437:BK453)</f>
        <v>0</v>
      </c>
    </row>
    <row r="437" spans="1:65" s="2" customFormat="1" ht="21.75" customHeight="1">
      <c r="A437" s="34"/>
      <c r="B437" s="35"/>
      <c r="C437" s="185" t="s">
        <v>1310</v>
      </c>
      <c r="D437" s="185" t="s">
        <v>147</v>
      </c>
      <c r="E437" s="186" t="s">
        <v>2402</v>
      </c>
      <c r="F437" s="187" t="s">
        <v>2403</v>
      </c>
      <c r="G437" s="188" t="s">
        <v>159</v>
      </c>
      <c r="H437" s="189">
        <v>2</v>
      </c>
      <c r="I437" s="190"/>
      <c r="J437" s="191">
        <f>ROUND(I437*H437,2)</f>
        <v>0</v>
      </c>
      <c r="K437" s="192"/>
      <c r="L437" s="39"/>
      <c r="M437" s="193" t="s">
        <v>1</v>
      </c>
      <c r="N437" s="194" t="s">
        <v>42</v>
      </c>
      <c r="O437" s="71"/>
      <c r="P437" s="195">
        <f>O437*H437</f>
        <v>0</v>
      </c>
      <c r="Q437" s="195">
        <v>1.7000000000000001E-4</v>
      </c>
      <c r="R437" s="195">
        <f>Q437*H437</f>
        <v>3.4000000000000002E-4</v>
      </c>
      <c r="S437" s="195">
        <v>0.30625000000000002</v>
      </c>
      <c r="T437" s="196">
        <f>S437*H437</f>
        <v>0.61250000000000004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197" t="s">
        <v>188</v>
      </c>
      <c r="AT437" s="197" t="s">
        <v>147</v>
      </c>
      <c r="AU437" s="197" t="s">
        <v>87</v>
      </c>
      <c r="AY437" s="17" t="s">
        <v>146</v>
      </c>
      <c r="BE437" s="198">
        <f>IF(N437="základní",J437,0)</f>
        <v>0</v>
      </c>
      <c r="BF437" s="198">
        <f>IF(N437="snížená",J437,0)</f>
        <v>0</v>
      </c>
      <c r="BG437" s="198">
        <f>IF(N437="zákl. přenesená",J437,0)</f>
        <v>0</v>
      </c>
      <c r="BH437" s="198">
        <f>IF(N437="sníž. přenesená",J437,0)</f>
        <v>0</v>
      </c>
      <c r="BI437" s="198">
        <f>IF(N437="nulová",J437,0)</f>
        <v>0</v>
      </c>
      <c r="BJ437" s="17" t="s">
        <v>85</v>
      </c>
      <c r="BK437" s="198">
        <f>ROUND(I437*H437,2)</f>
        <v>0</v>
      </c>
      <c r="BL437" s="17" t="s">
        <v>188</v>
      </c>
      <c r="BM437" s="197" t="s">
        <v>2404</v>
      </c>
    </row>
    <row r="438" spans="1:65" s="2" customFormat="1" ht="21.75" customHeight="1">
      <c r="A438" s="34"/>
      <c r="B438" s="35"/>
      <c r="C438" s="185" t="s">
        <v>1316</v>
      </c>
      <c r="D438" s="185" t="s">
        <v>147</v>
      </c>
      <c r="E438" s="186" t="s">
        <v>2405</v>
      </c>
      <c r="F438" s="187" t="s">
        <v>2406</v>
      </c>
      <c r="G438" s="188" t="s">
        <v>187</v>
      </c>
      <c r="H438" s="189">
        <v>2</v>
      </c>
      <c r="I438" s="190"/>
      <c r="J438" s="191">
        <f>ROUND(I438*H438,2)</f>
        <v>0</v>
      </c>
      <c r="K438" s="192"/>
      <c r="L438" s="39"/>
      <c r="M438" s="193" t="s">
        <v>1</v>
      </c>
      <c r="N438" s="194" t="s">
        <v>42</v>
      </c>
      <c r="O438" s="71"/>
      <c r="P438" s="195">
        <f>O438*H438</f>
        <v>0</v>
      </c>
      <c r="Q438" s="195">
        <v>6.4610000000000001E-2</v>
      </c>
      <c r="R438" s="195">
        <f>Q438*H438</f>
        <v>0.12922</v>
      </c>
      <c r="S438" s="195">
        <v>0</v>
      </c>
      <c r="T438" s="196">
        <f>S438*H438</f>
        <v>0</v>
      </c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R438" s="197" t="s">
        <v>188</v>
      </c>
      <c r="AT438" s="197" t="s">
        <v>147</v>
      </c>
      <c r="AU438" s="197" t="s">
        <v>87</v>
      </c>
      <c r="AY438" s="17" t="s">
        <v>146</v>
      </c>
      <c r="BE438" s="198">
        <f>IF(N438="základní",J438,0)</f>
        <v>0</v>
      </c>
      <c r="BF438" s="198">
        <f>IF(N438="snížená",J438,0)</f>
        <v>0</v>
      </c>
      <c r="BG438" s="198">
        <f>IF(N438="zákl. přenesená",J438,0)</f>
        <v>0</v>
      </c>
      <c r="BH438" s="198">
        <f>IF(N438="sníž. přenesená",J438,0)</f>
        <v>0</v>
      </c>
      <c r="BI438" s="198">
        <f>IF(N438="nulová",J438,0)</f>
        <v>0</v>
      </c>
      <c r="BJ438" s="17" t="s">
        <v>85</v>
      </c>
      <c r="BK438" s="198">
        <f>ROUND(I438*H438,2)</f>
        <v>0</v>
      </c>
      <c r="BL438" s="17" t="s">
        <v>188</v>
      </c>
      <c r="BM438" s="197" t="s">
        <v>2407</v>
      </c>
    </row>
    <row r="439" spans="1:65" s="2" customFormat="1" ht="29.25">
      <c r="A439" s="34"/>
      <c r="B439" s="35"/>
      <c r="C439" s="36"/>
      <c r="D439" s="199" t="s">
        <v>151</v>
      </c>
      <c r="E439" s="36"/>
      <c r="F439" s="200" t="s">
        <v>2408</v>
      </c>
      <c r="G439" s="36"/>
      <c r="H439" s="36"/>
      <c r="I439" s="201"/>
      <c r="J439" s="36"/>
      <c r="K439" s="36"/>
      <c r="L439" s="39"/>
      <c r="M439" s="202"/>
      <c r="N439" s="203"/>
      <c r="O439" s="71"/>
      <c r="P439" s="71"/>
      <c r="Q439" s="71"/>
      <c r="R439" s="71"/>
      <c r="S439" s="71"/>
      <c r="T439" s="72"/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T439" s="17" t="s">
        <v>151</v>
      </c>
      <c r="AU439" s="17" t="s">
        <v>87</v>
      </c>
    </row>
    <row r="440" spans="1:65" s="2" customFormat="1" ht="55.5" customHeight="1">
      <c r="A440" s="34"/>
      <c r="B440" s="35"/>
      <c r="C440" s="185" t="s">
        <v>1320</v>
      </c>
      <c r="D440" s="185" t="s">
        <v>147</v>
      </c>
      <c r="E440" s="186" t="s">
        <v>2409</v>
      </c>
      <c r="F440" s="187" t="s">
        <v>2410</v>
      </c>
      <c r="G440" s="188" t="s">
        <v>187</v>
      </c>
      <c r="H440" s="189">
        <v>1</v>
      </c>
      <c r="I440" s="190"/>
      <c r="J440" s="191">
        <f>ROUND(I440*H440,2)</f>
        <v>0</v>
      </c>
      <c r="K440" s="192"/>
      <c r="L440" s="39"/>
      <c r="M440" s="193" t="s">
        <v>1</v>
      </c>
      <c r="N440" s="194" t="s">
        <v>42</v>
      </c>
      <c r="O440" s="71"/>
      <c r="P440" s="195">
        <f>O440*H440</f>
        <v>0</v>
      </c>
      <c r="Q440" s="195">
        <v>1.5200000000000001E-3</v>
      </c>
      <c r="R440" s="195">
        <f>Q440*H440</f>
        <v>1.5200000000000001E-3</v>
      </c>
      <c r="S440" s="195">
        <v>0</v>
      </c>
      <c r="T440" s="196">
        <f>S440*H440</f>
        <v>0</v>
      </c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R440" s="197" t="s">
        <v>188</v>
      </c>
      <c r="AT440" s="197" t="s">
        <v>147</v>
      </c>
      <c r="AU440" s="197" t="s">
        <v>87</v>
      </c>
      <c r="AY440" s="17" t="s">
        <v>146</v>
      </c>
      <c r="BE440" s="198">
        <f>IF(N440="základní",J440,0)</f>
        <v>0</v>
      </c>
      <c r="BF440" s="198">
        <f>IF(N440="snížená",J440,0)</f>
        <v>0</v>
      </c>
      <c r="BG440" s="198">
        <f>IF(N440="zákl. přenesená",J440,0)</f>
        <v>0</v>
      </c>
      <c r="BH440" s="198">
        <f>IF(N440="sníž. přenesená",J440,0)</f>
        <v>0</v>
      </c>
      <c r="BI440" s="198">
        <f>IF(N440="nulová",J440,0)</f>
        <v>0</v>
      </c>
      <c r="BJ440" s="17" t="s">
        <v>85</v>
      </c>
      <c r="BK440" s="198">
        <f>ROUND(I440*H440,2)</f>
        <v>0</v>
      </c>
      <c r="BL440" s="17" t="s">
        <v>188</v>
      </c>
      <c r="BM440" s="197" t="s">
        <v>2411</v>
      </c>
    </row>
    <row r="441" spans="1:65" s="2" customFormat="1" ht="78">
      <c r="A441" s="34"/>
      <c r="B441" s="35"/>
      <c r="C441" s="36"/>
      <c r="D441" s="199" t="s">
        <v>151</v>
      </c>
      <c r="E441" s="36"/>
      <c r="F441" s="200" t="s">
        <v>2412</v>
      </c>
      <c r="G441" s="36"/>
      <c r="H441" s="36"/>
      <c r="I441" s="201"/>
      <c r="J441" s="36"/>
      <c r="K441" s="36"/>
      <c r="L441" s="39"/>
      <c r="M441" s="202"/>
      <c r="N441" s="203"/>
      <c r="O441" s="71"/>
      <c r="P441" s="71"/>
      <c r="Q441" s="71"/>
      <c r="R441" s="71"/>
      <c r="S441" s="71"/>
      <c r="T441" s="72"/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T441" s="17" t="s">
        <v>151</v>
      </c>
      <c r="AU441" s="17" t="s">
        <v>87</v>
      </c>
    </row>
    <row r="442" spans="1:65" s="2" customFormat="1" ht="16.5" customHeight="1">
      <c r="A442" s="34"/>
      <c r="B442" s="35"/>
      <c r="C442" s="185" t="s">
        <v>1326</v>
      </c>
      <c r="D442" s="185" t="s">
        <v>147</v>
      </c>
      <c r="E442" s="186" t="s">
        <v>2413</v>
      </c>
      <c r="F442" s="187" t="s">
        <v>2414</v>
      </c>
      <c r="G442" s="188" t="s">
        <v>806</v>
      </c>
      <c r="H442" s="189">
        <v>1</v>
      </c>
      <c r="I442" s="190"/>
      <c r="J442" s="191">
        <f>ROUND(I442*H442,2)</f>
        <v>0</v>
      </c>
      <c r="K442" s="192"/>
      <c r="L442" s="39"/>
      <c r="M442" s="193" t="s">
        <v>1</v>
      </c>
      <c r="N442" s="194" t="s">
        <v>42</v>
      </c>
      <c r="O442" s="71"/>
      <c r="P442" s="195">
        <f>O442*H442</f>
        <v>0</v>
      </c>
      <c r="Q442" s="195">
        <v>0</v>
      </c>
      <c r="R442" s="195">
        <f>Q442*H442</f>
        <v>0</v>
      </c>
      <c r="S442" s="195">
        <v>0</v>
      </c>
      <c r="T442" s="196">
        <f>S442*H442</f>
        <v>0</v>
      </c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R442" s="197" t="s">
        <v>188</v>
      </c>
      <c r="AT442" s="197" t="s">
        <v>147</v>
      </c>
      <c r="AU442" s="197" t="s">
        <v>87</v>
      </c>
      <c r="AY442" s="17" t="s">
        <v>146</v>
      </c>
      <c r="BE442" s="198">
        <f>IF(N442="základní",J442,0)</f>
        <v>0</v>
      </c>
      <c r="BF442" s="198">
        <f>IF(N442="snížená",J442,0)</f>
        <v>0</v>
      </c>
      <c r="BG442" s="198">
        <f>IF(N442="zákl. přenesená",J442,0)</f>
        <v>0</v>
      </c>
      <c r="BH442" s="198">
        <f>IF(N442="sníž. přenesená",J442,0)</f>
        <v>0</v>
      </c>
      <c r="BI442" s="198">
        <f>IF(N442="nulová",J442,0)</f>
        <v>0</v>
      </c>
      <c r="BJ442" s="17" t="s">
        <v>85</v>
      </c>
      <c r="BK442" s="198">
        <f>ROUND(I442*H442,2)</f>
        <v>0</v>
      </c>
      <c r="BL442" s="17" t="s">
        <v>188</v>
      </c>
      <c r="BM442" s="197" t="s">
        <v>2415</v>
      </c>
    </row>
    <row r="443" spans="1:65" s="2" customFormat="1" ht="21.75" customHeight="1">
      <c r="A443" s="34"/>
      <c r="B443" s="35"/>
      <c r="C443" s="185" t="s">
        <v>1331</v>
      </c>
      <c r="D443" s="185" t="s">
        <v>147</v>
      </c>
      <c r="E443" s="186" t="s">
        <v>2416</v>
      </c>
      <c r="F443" s="187" t="s">
        <v>2417</v>
      </c>
      <c r="G443" s="188" t="s">
        <v>806</v>
      </c>
      <c r="H443" s="189">
        <v>1</v>
      </c>
      <c r="I443" s="190"/>
      <c r="J443" s="191">
        <f>ROUND(I443*H443,2)</f>
        <v>0</v>
      </c>
      <c r="K443" s="192"/>
      <c r="L443" s="39"/>
      <c r="M443" s="193" t="s">
        <v>1</v>
      </c>
      <c r="N443" s="194" t="s">
        <v>42</v>
      </c>
      <c r="O443" s="71"/>
      <c r="P443" s="195">
        <f>O443*H443</f>
        <v>0</v>
      </c>
      <c r="Q443" s="195">
        <v>0</v>
      </c>
      <c r="R443" s="195">
        <f>Q443*H443</f>
        <v>0</v>
      </c>
      <c r="S443" s="195">
        <v>0</v>
      </c>
      <c r="T443" s="196">
        <f>S443*H443</f>
        <v>0</v>
      </c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R443" s="197" t="s">
        <v>188</v>
      </c>
      <c r="AT443" s="197" t="s">
        <v>147</v>
      </c>
      <c r="AU443" s="197" t="s">
        <v>87</v>
      </c>
      <c r="AY443" s="17" t="s">
        <v>146</v>
      </c>
      <c r="BE443" s="198">
        <f>IF(N443="základní",J443,0)</f>
        <v>0</v>
      </c>
      <c r="BF443" s="198">
        <f>IF(N443="snížená",J443,0)</f>
        <v>0</v>
      </c>
      <c r="BG443" s="198">
        <f>IF(N443="zákl. přenesená",J443,0)</f>
        <v>0</v>
      </c>
      <c r="BH443" s="198">
        <f>IF(N443="sníž. přenesená",J443,0)</f>
        <v>0</v>
      </c>
      <c r="BI443" s="198">
        <f>IF(N443="nulová",J443,0)</f>
        <v>0</v>
      </c>
      <c r="BJ443" s="17" t="s">
        <v>85</v>
      </c>
      <c r="BK443" s="198">
        <f>ROUND(I443*H443,2)</f>
        <v>0</v>
      </c>
      <c r="BL443" s="17" t="s">
        <v>188</v>
      </c>
      <c r="BM443" s="197" t="s">
        <v>2418</v>
      </c>
    </row>
    <row r="444" spans="1:65" s="2" customFormat="1" ht="16.5" customHeight="1">
      <c r="A444" s="34"/>
      <c r="B444" s="35"/>
      <c r="C444" s="185" t="s">
        <v>1336</v>
      </c>
      <c r="D444" s="185" t="s">
        <v>147</v>
      </c>
      <c r="E444" s="186" t="s">
        <v>2419</v>
      </c>
      <c r="F444" s="187" t="s">
        <v>2420</v>
      </c>
      <c r="G444" s="188" t="s">
        <v>806</v>
      </c>
      <c r="H444" s="189">
        <v>1</v>
      </c>
      <c r="I444" s="190"/>
      <c r="J444" s="191">
        <f>ROUND(I444*H444,2)</f>
        <v>0</v>
      </c>
      <c r="K444" s="192"/>
      <c r="L444" s="39"/>
      <c r="M444" s="193" t="s">
        <v>1</v>
      </c>
      <c r="N444" s="194" t="s">
        <v>42</v>
      </c>
      <c r="O444" s="71"/>
      <c r="P444" s="195">
        <f>O444*H444</f>
        <v>0</v>
      </c>
      <c r="Q444" s="195">
        <v>0</v>
      </c>
      <c r="R444" s="195">
        <f>Q444*H444</f>
        <v>0</v>
      </c>
      <c r="S444" s="195">
        <v>0</v>
      </c>
      <c r="T444" s="196">
        <f>S444*H444</f>
        <v>0</v>
      </c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R444" s="197" t="s">
        <v>188</v>
      </c>
      <c r="AT444" s="197" t="s">
        <v>147</v>
      </c>
      <c r="AU444" s="197" t="s">
        <v>87</v>
      </c>
      <c r="AY444" s="17" t="s">
        <v>146</v>
      </c>
      <c r="BE444" s="198">
        <f>IF(N444="základní",J444,0)</f>
        <v>0</v>
      </c>
      <c r="BF444" s="198">
        <f>IF(N444="snížená",J444,0)</f>
        <v>0</v>
      </c>
      <c r="BG444" s="198">
        <f>IF(N444="zákl. přenesená",J444,0)</f>
        <v>0</v>
      </c>
      <c r="BH444" s="198">
        <f>IF(N444="sníž. přenesená",J444,0)</f>
        <v>0</v>
      </c>
      <c r="BI444" s="198">
        <f>IF(N444="nulová",J444,0)</f>
        <v>0</v>
      </c>
      <c r="BJ444" s="17" t="s">
        <v>85</v>
      </c>
      <c r="BK444" s="198">
        <f>ROUND(I444*H444,2)</f>
        <v>0</v>
      </c>
      <c r="BL444" s="17" t="s">
        <v>188</v>
      </c>
      <c r="BM444" s="197" t="s">
        <v>2421</v>
      </c>
    </row>
    <row r="445" spans="1:65" s="2" customFormat="1" ht="58.5">
      <c r="A445" s="34"/>
      <c r="B445" s="35"/>
      <c r="C445" s="36"/>
      <c r="D445" s="199" t="s">
        <v>151</v>
      </c>
      <c r="E445" s="36"/>
      <c r="F445" s="200" t="s">
        <v>2422</v>
      </c>
      <c r="G445" s="36"/>
      <c r="H445" s="36"/>
      <c r="I445" s="201"/>
      <c r="J445" s="36"/>
      <c r="K445" s="36"/>
      <c r="L445" s="39"/>
      <c r="M445" s="202"/>
      <c r="N445" s="203"/>
      <c r="O445" s="71"/>
      <c r="P445" s="71"/>
      <c r="Q445" s="71"/>
      <c r="R445" s="71"/>
      <c r="S445" s="71"/>
      <c r="T445" s="72"/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T445" s="17" t="s">
        <v>151</v>
      </c>
      <c r="AU445" s="17" t="s">
        <v>87</v>
      </c>
    </row>
    <row r="446" spans="1:65" s="2" customFormat="1" ht="16.5" customHeight="1">
      <c r="A446" s="34"/>
      <c r="B446" s="35"/>
      <c r="C446" s="185" t="s">
        <v>1340</v>
      </c>
      <c r="D446" s="185" t="s">
        <v>147</v>
      </c>
      <c r="E446" s="186" t="s">
        <v>2423</v>
      </c>
      <c r="F446" s="187" t="s">
        <v>2424</v>
      </c>
      <c r="G446" s="188" t="s">
        <v>806</v>
      </c>
      <c r="H446" s="189">
        <v>1</v>
      </c>
      <c r="I446" s="190"/>
      <c r="J446" s="191">
        <f>ROUND(I446*H446,2)</f>
        <v>0</v>
      </c>
      <c r="K446" s="192"/>
      <c r="L446" s="39"/>
      <c r="M446" s="193" t="s">
        <v>1</v>
      </c>
      <c r="N446" s="194" t="s">
        <v>42</v>
      </c>
      <c r="O446" s="71"/>
      <c r="P446" s="195">
        <f>O446*H446</f>
        <v>0</v>
      </c>
      <c r="Q446" s="195">
        <v>0</v>
      </c>
      <c r="R446" s="195">
        <f>Q446*H446</f>
        <v>0</v>
      </c>
      <c r="S446" s="195">
        <v>0</v>
      </c>
      <c r="T446" s="196">
        <f>S446*H446</f>
        <v>0</v>
      </c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R446" s="197" t="s">
        <v>188</v>
      </c>
      <c r="AT446" s="197" t="s">
        <v>147</v>
      </c>
      <c r="AU446" s="197" t="s">
        <v>87</v>
      </c>
      <c r="AY446" s="17" t="s">
        <v>146</v>
      </c>
      <c r="BE446" s="198">
        <f>IF(N446="základní",J446,0)</f>
        <v>0</v>
      </c>
      <c r="BF446" s="198">
        <f>IF(N446="snížená",J446,0)</f>
        <v>0</v>
      </c>
      <c r="BG446" s="198">
        <f>IF(N446="zákl. přenesená",J446,0)</f>
        <v>0</v>
      </c>
      <c r="BH446" s="198">
        <f>IF(N446="sníž. přenesená",J446,0)</f>
        <v>0</v>
      </c>
      <c r="BI446" s="198">
        <f>IF(N446="nulová",J446,0)</f>
        <v>0</v>
      </c>
      <c r="BJ446" s="17" t="s">
        <v>85</v>
      </c>
      <c r="BK446" s="198">
        <f>ROUND(I446*H446,2)</f>
        <v>0</v>
      </c>
      <c r="BL446" s="17" t="s">
        <v>188</v>
      </c>
      <c r="BM446" s="197" t="s">
        <v>2425</v>
      </c>
    </row>
    <row r="447" spans="1:65" s="2" customFormat="1" hidden="1">
      <c r="A447" s="34"/>
      <c r="B447" s="35"/>
      <c r="C447" s="36"/>
      <c r="D447" s="199" t="s">
        <v>151</v>
      </c>
      <c r="E447" s="36"/>
      <c r="F447" s="200"/>
      <c r="G447" s="36"/>
      <c r="H447" s="36"/>
      <c r="I447" s="201"/>
      <c r="J447" s="36"/>
      <c r="K447" s="36"/>
      <c r="L447" s="39"/>
      <c r="M447" s="202"/>
      <c r="N447" s="203"/>
      <c r="O447" s="71"/>
      <c r="P447" s="71"/>
      <c r="Q447" s="71"/>
      <c r="R447" s="71"/>
      <c r="S447" s="71"/>
      <c r="T447" s="72"/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T447" s="17" t="s">
        <v>151</v>
      </c>
      <c r="AU447" s="17" t="s">
        <v>87</v>
      </c>
    </row>
    <row r="448" spans="1:65" s="2" customFormat="1" ht="16.5" customHeight="1">
      <c r="A448" s="34"/>
      <c r="B448" s="35"/>
      <c r="C448" s="185" t="s">
        <v>1345</v>
      </c>
      <c r="D448" s="185" t="s">
        <v>147</v>
      </c>
      <c r="E448" s="186" t="s">
        <v>2426</v>
      </c>
      <c r="F448" s="187" t="s">
        <v>2427</v>
      </c>
      <c r="G448" s="188" t="s">
        <v>806</v>
      </c>
      <c r="H448" s="189">
        <v>2</v>
      </c>
      <c r="I448" s="190"/>
      <c r="J448" s="191">
        <f t="shared" ref="J448:J453" si="40">ROUND(I448*H448,2)</f>
        <v>0</v>
      </c>
      <c r="K448" s="192"/>
      <c r="L448" s="39"/>
      <c r="M448" s="193" t="s">
        <v>1</v>
      </c>
      <c r="N448" s="194" t="s">
        <v>42</v>
      </c>
      <c r="O448" s="71"/>
      <c r="P448" s="195">
        <f t="shared" ref="P448:P453" si="41">O448*H448</f>
        <v>0</v>
      </c>
      <c r="Q448" s="195">
        <v>0</v>
      </c>
      <c r="R448" s="195">
        <f t="shared" ref="R448:R453" si="42">Q448*H448</f>
        <v>0</v>
      </c>
      <c r="S448" s="195">
        <v>0</v>
      </c>
      <c r="T448" s="196">
        <f t="shared" ref="T448:T453" si="43">S448*H448</f>
        <v>0</v>
      </c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R448" s="197" t="s">
        <v>188</v>
      </c>
      <c r="AT448" s="197" t="s">
        <v>147</v>
      </c>
      <c r="AU448" s="197" t="s">
        <v>87</v>
      </c>
      <c r="AY448" s="17" t="s">
        <v>146</v>
      </c>
      <c r="BE448" s="198">
        <f t="shared" ref="BE448:BE453" si="44">IF(N448="základní",J448,0)</f>
        <v>0</v>
      </c>
      <c r="BF448" s="198">
        <f t="shared" ref="BF448:BF453" si="45">IF(N448="snížená",J448,0)</f>
        <v>0</v>
      </c>
      <c r="BG448" s="198">
        <f t="shared" ref="BG448:BG453" si="46">IF(N448="zákl. přenesená",J448,0)</f>
        <v>0</v>
      </c>
      <c r="BH448" s="198">
        <f t="shared" ref="BH448:BH453" si="47">IF(N448="sníž. přenesená",J448,0)</f>
        <v>0</v>
      </c>
      <c r="BI448" s="198">
        <f t="shared" ref="BI448:BI453" si="48">IF(N448="nulová",J448,0)</f>
        <v>0</v>
      </c>
      <c r="BJ448" s="17" t="s">
        <v>85</v>
      </c>
      <c r="BK448" s="198">
        <f t="shared" ref="BK448:BK453" si="49">ROUND(I448*H448,2)</f>
        <v>0</v>
      </c>
      <c r="BL448" s="17" t="s">
        <v>188</v>
      </c>
      <c r="BM448" s="197" t="s">
        <v>2428</v>
      </c>
    </row>
    <row r="449" spans="1:65" s="2" customFormat="1" ht="16.5" customHeight="1">
      <c r="A449" s="34"/>
      <c r="B449" s="35"/>
      <c r="C449" s="185" t="s">
        <v>1350</v>
      </c>
      <c r="D449" s="185" t="s">
        <v>147</v>
      </c>
      <c r="E449" s="186" t="s">
        <v>2429</v>
      </c>
      <c r="F449" s="187" t="s">
        <v>2430</v>
      </c>
      <c r="G449" s="188" t="s">
        <v>806</v>
      </c>
      <c r="H449" s="189">
        <v>6</v>
      </c>
      <c r="I449" s="190"/>
      <c r="J449" s="191">
        <f t="shared" si="40"/>
        <v>0</v>
      </c>
      <c r="K449" s="192"/>
      <c r="L449" s="39"/>
      <c r="M449" s="193" t="s">
        <v>1</v>
      </c>
      <c r="N449" s="194" t="s">
        <v>42</v>
      </c>
      <c r="O449" s="71"/>
      <c r="P449" s="195">
        <f t="shared" si="41"/>
        <v>0</v>
      </c>
      <c r="Q449" s="195">
        <v>0</v>
      </c>
      <c r="R449" s="195">
        <f t="shared" si="42"/>
        <v>0</v>
      </c>
      <c r="S449" s="195">
        <v>0</v>
      </c>
      <c r="T449" s="196">
        <f t="shared" si="43"/>
        <v>0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197" t="s">
        <v>188</v>
      </c>
      <c r="AT449" s="197" t="s">
        <v>147</v>
      </c>
      <c r="AU449" s="197" t="s">
        <v>87</v>
      </c>
      <c r="AY449" s="17" t="s">
        <v>146</v>
      </c>
      <c r="BE449" s="198">
        <f t="shared" si="44"/>
        <v>0</v>
      </c>
      <c r="BF449" s="198">
        <f t="shared" si="45"/>
        <v>0</v>
      </c>
      <c r="BG449" s="198">
        <f t="shared" si="46"/>
        <v>0</v>
      </c>
      <c r="BH449" s="198">
        <f t="shared" si="47"/>
        <v>0</v>
      </c>
      <c r="BI449" s="198">
        <f t="shared" si="48"/>
        <v>0</v>
      </c>
      <c r="BJ449" s="17" t="s">
        <v>85</v>
      </c>
      <c r="BK449" s="198">
        <f t="shared" si="49"/>
        <v>0</v>
      </c>
      <c r="BL449" s="17" t="s">
        <v>188</v>
      </c>
      <c r="BM449" s="197" t="s">
        <v>2431</v>
      </c>
    </row>
    <row r="450" spans="1:65" s="2" customFormat="1" ht="16.5" customHeight="1">
      <c r="A450" s="34"/>
      <c r="B450" s="35"/>
      <c r="C450" s="185" t="s">
        <v>1354</v>
      </c>
      <c r="D450" s="185" t="s">
        <v>147</v>
      </c>
      <c r="E450" s="186" t="s">
        <v>2432</v>
      </c>
      <c r="F450" s="187" t="s">
        <v>2433</v>
      </c>
      <c r="G450" s="188" t="s">
        <v>806</v>
      </c>
      <c r="H450" s="189">
        <v>2</v>
      </c>
      <c r="I450" s="190"/>
      <c r="J450" s="191">
        <f t="shared" si="40"/>
        <v>0</v>
      </c>
      <c r="K450" s="192"/>
      <c r="L450" s="39"/>
      <c r="M450" s="193" t="s">
        <v>1</v>
      </c>
      <c r="N450" s="194" t="s">
        <v>42</v>
      </c>
      <c r="O450" s="71"/>
      <c r="P450" s="195">
        <f t="shared" si="41"/>
        <v>0</v>
      </c>
      <c r="Q450" s="195">
        <v>0</v>
      </c>
      <c r="R450" s="195">
        <f t="shared" si="42"/>
        <v>0</v>
      </c>
      <c r="S450" s="195">
        <v>0</v>
      </c>
      <c r="T450" s="196">
        <f t="shared" si="43"/>
        <v>0</v>
      </c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R450" s="197" t="s">
        <v>188</v>
      </c>
      <c r="AT450" s="197" t="s">
        <v>147</v>
      </c>
      <c r="AU450" s="197" t="s">
        <v>87</v>
      </c>
      <c r="AY450" s="17" t="s">
        <v>146</v>
      </c>
      <c r="BE450" s="198">
        <f t="shared" si="44"/>
        <v>0</v>
      </c>
      <c r="BF450" s="198">
        <f t="shared" si="45"/>
        <v>0</v>
      </c>
      <c r="BG450" s="198">
        <f t="shared" si="46"/>
        <v>0</v>
      </c>
      <c r="BH450" s="198">
        <f t="shared" si="47"/>
        <v>0</v>
      </c>
      <c r="BI450" s="198">
        <f t="shared" si="48"/>
        <v>0</v>
      </c>
      <c r="BJ450" s="17" t="s">
        <v>85</v>
      </c>
      <c r="BK450" s="198">
        <f t="shared" si="49"/>
        <v>0</v>
      </c>
      <c r="BL450" s="17" t="s">
        <v>188</v>
      </c>
      <c r="BM450" s="197" t="s">
        <v>2434</v>
      </c>
    </row>
    <row r="451" spans="1:65" s="2" customFormat="1" ht="16.5" customHeight="1">
      <c r="A451" s="34"/>
      <c r="B451" s="35"/>
      <c r="C451" s="185" t="s">
        <v>1358</v>
      </c>
      <c r="D451" s="185" t="s">
        <v>147</v>
      </c>
      <c r="E451" s="186" t="s">
        <v>2435</v>
      </c>
      <c r="F451" s="187" t="s">
        <v>2436</v>
      </c>
      <c r="G451" s="188" t="s">
        <v>806</v>
      </c>
      <c r="H451" s="189">
        <v>2</v>
      </c>
      <c r="I451" s="190"/>
      <c r="J451" s="191">
        <f t="shared" si="40"/>
        <v>0</v>
      </c>
      <c r="K451" s="192"/>
      <c r="L451" s="39"/>
      <c r="M451" s="193" t="s">
        <v>1</v>
      </c>
      <c r="N451" s="194" t="s">
        <v>42</v>
      </c>
      <c r="O451" s="71"/>
      <c r="P451" s="195">
        <f t="shared" si="41"/>
        <v>0</v>
      </c>
      <c r="Q451" s="195">
        <v>0</v>
      </c>
      <c r="R451" s="195">
        <f t="shared" si="42"/>
        <v>0</v>
      </c>
      <c r="S451" s="195">
        <v>0</v>
      </c>
      <c r="T451" s="196">
        <f t="shared" si="43"/>
        <v>0</v>
      </c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R451" s="197" t="s">
        <v>188</v>
      </c>
      <c r="AT451" s="197" t="s">
        <v>147</v>
      </c>
      <c r="AU451" s="197" t="s">
        <v>87</v>
      </c>
      <c r="AY451" s="17" t="s">
        <v>146</v>
      </c>
      <c r="BE451" s="198">
        <f t="shared" si="44"/>
        <v>0</v>
      </c>
      <c r="BF451" s="198">
        <f t="shared" si="45"/>
        <v>0</v>
      </c>
      <c r="BG451" s="198">
        <f t="shared" si="46"/>
        <v>0</v>
      </c>
      <c r="BH451" s="198">
        <f t="shared" si="47"/>
        <v>0</v>
      </c>
      <c r="BI451" s="198">
        <f t="shared" si="48"/>
        <v>0</v>
      </c>
      <c r="BJ451" s="17" t="s">
        <v>85</v>
      </c>
      <c r="BK451" s="198">
        <f t="shared" si="49"/>
        <v>0</v>
      </c>
      <c r="BL451" s="17" t="s">
        <v>188</v>
      </c>
      <c r="BM451" s="197" t="s">
        <v>2437</v>
      </c>
    </row>
    <row r="452" spans="1:65" s="2" customFormat="1" ht="16.5" customHeight="1">
      <c r="A452" s="34"/>
      <c r="B452" s="35"/>
      <c r="C452" s="185" t="s">
        <v>1073</v>
      </c>
      <c r="D452" s="185" t="s">
        <v>147</v>
      </c>
      <c r="E452" s="186" t="s">
        <v>2438</v>
      </c>
      <c r="F452" s="187" t="s">
        <v>2439</v>
      </c>
      <c r="G452" s="188" t="s">
        <v>806</v>
      </c>
      <c r="H452" s="189">
        <v>2</v>
      </c>
      <c r="I452" s="190"/>
      <c r="J452" s="191">
        <f t="shared" si="40"/>
        <v>0</v>
      </c>
      <c r="K452" s="192"/>
      <c r="L452" s="39"/>
      <c r="M452" s="193" t="s">
        <v>1</v>
      </c>
      <c r="N452" s="194" t="s">
        <v>42</v>
      </c>
      <c r="O452" s="71"/>
      <c r="P452" s="195">
        <f t="shared" si="41"/>
        <v>0</v>
      </c>
      <c r="Q452" s="195">
        <v>0</v>
      </c>
      <c r="R452" s="195">
        <f t="shared" si="42"/>
        <v>0</v>
      </c>
      <c r="S452" s="195">
        <v>0</v>
      </c>
      <c r="T452" s="196">
        <f t="shared" si="43"/>
        <v>0</v>
      </c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R452" s="197" t="s">
        <v>188</v>
      </c>
      <c r="AT452" s="197" t="s">
        <v>147</v>
      </c>
      <c r="AU452" s="197" t="s">
        <v>87</v>
      </c>
      <c r="AY452" s="17" t="s">
        <v>146</v>
      </c>
      <c r="BE452" s="198">
        <f t="shared" si="44"/>
        <v>0</v>
      </c>
      <c r="BF452" s="198">
        <f t="shared" si="45"/>
        <v>0</v>
      </c>
      <c r="BG452" s="198">
        <f t="shared" si="46"/>
        <v>0</v>
      </c>
      <c r="BH452" s="198">
        <f t="shared" si="47"/>
        <v>0</v>
      </c>
      <c r="BI452" s="198">
        <f t="shared" si="48"/>
        <v>0</v>
      </c>
      <c r="BJ452" s="17" t="s">
        <v>85</v>
      </c>
      <c r="BK452" s="198">
        <f t="shared" si="49"/>
        <v>0</v>
      </c>
      <c r="BL452" s="17" t="s">
        <v>188</v>
      </c>
      <c r="BM452" s="197" t="s">
        <v>2440</v>
      </c>
    </row>
    <row r="453" spans="1:65" s="2" customFormat="1" ht="21.75" customHeight="1">
      <c r="A453" s="34"/>
      <c r="B453" s="35"/>
      <c r="C453" s="185" t="s">
        <v>2441</v>
      </c>
      <c r="D453" s="185" t="s">
        <v>147</v>
      </c>
      <c r="E453" s="186" t="s">
        <v>2442</v>
      </c>
      <c r="F453" s="187" t="s">
        <v>2443</v>
      </c>
      <c r="G453" s="188" t="s">
        <v>324</v>
      </c>
      <c r="H453" s="250"/>
      <c r="I453" s="190"/>
      <c r="J453" s="191">
        <f t="shared" si="40"/>
        <v>0</v>
      </c>
      <c r="K453" s="192"/>
      <c r="L453" s="39"/>
      <c r="M453" s="193" t="s">
        <v>1</v>
      </c>
      <c r="N453" s="194" t="s">
        <v>42</v>
      </c>
      <c r="O453" s="71"/>
      <c r="P453" s="195">
        <f t="shared" si="41"/>
        <v>0</v>
      </c>
      <c r="Q453" s="195">
        <v>0</v>
      </c>
      <c r="R453" s="195">
        <f t="shared" si="42"/>
        <v>0</v>
      </c>
      <c r="S453" s="195">
        <v>0</v>
      </c>
      <c r="T453" s="196">
        <f t="shared" si="43"/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197" t="s">
        <v>188</v>
      </c>
      <c r="AT453" s="197" t="s">
        <v>147</v>
      </c>
      <c r="AU453" s="197" t="s">
        <v>87</v>
      </c>
      <c r="AY453" s="17" t="s">
        <v>146</v>
      </c>
      <c r="BE453" s="198">
        <f t="shared" si="44"/>
        <v>0</v>
      </c>
      <c r="BF453" s="198">
        <f t="shared" si="45"/>
        <v>0</v>
      </c>
      <c r="BG453" s="198">
        <f t="shared" si="46"/>
        <v>0</v>
      </c>
      <c r="BH453" s="198">
        <f t="shared" si="47"/>
        <v>0</v>
      </c>
      <c r="BI453" s="198">
        <f t="shared" si="48"/>
        <v>0</v>
      </c>
      <c r="BJ453" s="17" t="s">
        <v>85</v>
      </c>
      <c r="BK453" s="198">
        <f t="shared" si="49"/>
        <v>0</v>
      </c>
      <c r="BL453" s="17" t="s">
        <v>188</v>
      </c>
      <c r="BM453" s="197" t="s">
        <v>2444</v>
      </c>
    </row>
    <row r="454" spans="1:65" s="12" customFormat="1" ht="22.9" customHeight="1">
      <c r="B454" s="171"/>
      <c r="C454" s="172"/>
      <c r="D454" s="173" t="s">
        <v>76</v>
      </c>
      <c r="E454" s="204" t="s">
        <v>1949</v>
      </c>
      <c r="F454" s="204" t="s">
        <v>1950</v>
      </c>
      <c r="G454" s="172"/>
      <c r="H454" s="172"/>
      <c r="I454" s="175"/>
      <c r="J454" s="205">
        <f>BK454</f>
        <v>0</v>
      </c>
      <c r="K454" s="172"/>
      <c r="L454" s="177"/>
      <c r="M454" s="178"/>
      <c r="N454" s="179"/>
      <c r="O454" s="179"/>
      <c r="P454" s="180">
        <f>SUM(P455:P482)</f>
        <v>0</v>
      </c>
      <c r="Q454" s="179"/>
      <c r="R454" s="180">
        <f>SUM(R455:R482)</f>
        <v>0.84290000000000009</v>
      </c>
      <c r="S454" s="179"/>
      <c r="T454" s="181">
        <f>SUM(T455:T482)</f>
        <v>0.85000000000000009</v>
      </c>
      <c r="AR454" s="182" t="s">
        <v>87</v>
      </c>
      <c r="AT454" s="183" t="s">
        <v>76</v>
      </c>
      <c r="AU454" s="183" t="s">
        <v>85</v>
      </c>
      <c r="AY454" s="182" t="s">
        <v>146</v>
      </c>
      <c r="BK454" s="184">
        <f>SUM(BK455:BK482)</f>
        <v>0</v>
      </c>
    </row>
    <row r="455" spans="1:65" s="2" customFormat="1" ht="16.5" customHeight="1">
      <c r="A455" s="34"/>
      <c r="B455" s="35"/>
      <c r="C455" s="185" t="s">
        <v>2445</v>
      </c>
      <c r="D455" s="185" t="s">
        <v>147</v>
      </c>
      <c r="E455" s="186" t="s">
        <v>2446</v>
      </c>
      <c r="F455" s="187" t="s">
        <v>2447</v>
      </c>
      <c r="G455" s="188" t="s">
        <v>159</v>
      </c>
      <c r="H455" s="189">
        <v>17</v>
      </c>
      <c r="I455" s="190"/>
      <c r="J455" s="191">
        <f>ROUND(I455*H455,2)</f>
        <v>0</v>
      </c>
      <c r="K455" s="192"/>
      <c r="L455" s="39"/>
      <c r="M455" s="193" t="s">
        <v>1</v>
      </c>
      <c r="N455" s="194" t="s">
        <v>42</v>
      </c>
      <c r="O455" s="71"/>
      <c r="P455" s="195">
        <f>O455*H455</f>
        <v>0</v>
      </c>
      <c r="Q455" s="195">
        <v>0</v>
      </c>
      <c r="R455" s="195">
        <f>Q455*H455</f>
        <v>0</v>
      </c>
      <c r="S455" s="195">
        <v>0.05</v>
      </c>
      <c r="T455" s="196">
        <f>S455*H455</f>
        <v>0.85000000000000009</v>
      </c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R455" s="197" t="s">
        <v>188</v>
      </c>
      <c r="AT455" s="197" t="s">
        <v>147</v>
      </c>
      <c r="AU455" s="197" t="s">
        <v>87</v>
      </c>
      <c r="AY455" s="17" t="s">
        <v>146</v>
      </c>
      <c r="BE455" s="198">
        <f>IF(N455="základní",J455,0)</f>
        <v>0</v>
      </c>
      <c r="BF455" s="198">
        <f>IF(N455="snížená",J455,0)</f>
        <v>0</v>
      </c>
      <c r="BG455" s="198">
        <f>IF(N455="zákl. přenesená",J455,0)</f>
        <v>0</v>
      </c>
      <c r="BH455" s="198">
        <f>IF(N455="sníž. přenesená",J455,0)</f>
        <v>0</v>
      </c>
      <c r="BI455" s="198">
        <f>IF(N455="nulová",J455,0)</f>
        <v>0</v>
      </c>
      <c r="BJ455" s="17" t="s">
        <v>85</v>
      </c>
      <c r="BK455" s="198">
        <f>ROUND(I455*H455,2)</f>
        <v>0</v>
      </c>
      <c r="BL455" s="17" t="s">
        <v>188</v>
      </c>
      <c r="BM455" s="197" t="s">
        <v>2448</v>
      </c>
    </row>
    <row r="456" spans="1:65" s="2" customFormat="1" ht="16.5" customHeight="1">
      <c r="A456" s="34"/>
      <c r="B456" s="35"/>
      <c r="C456" s="185" t="s">
        <v>2449</v>
      </c>
      <c r="D456" s="185" t="s">
        <v>147</v>
      </c>
      <c r="E456" s="186" t="s">
        <v>2450</v>
      </c>
      <c r="F456" s="187" t="s">
        <v>2451</v>
      </c>
      <c r="G456" s="188" t="s">
        <v>165</v>
      </c>
      <c r="H456" s="189">
        <v>1</v>
      </c>
      <c r="I456" s="190"/>
      <c r="J456" s="191">
        <f>ROUND(I456*H456,2)</f>
        <v>0</v>
      </c>
      <c r="K456" s="192"/>
      <c r="L456" s="39"/>
      <c r="M456" s="193" t="s">
        <v>1</v>
      </c>
      <c r="N456" s="194" t="s">
        <v>42</v>
      </c>
      <c r="O456" s="71"/>
      <c r="P456" s="195">
        <f>O456*H456</f>
        <v>0</v>
      </c>
      <c r="Q456" s="195">
        <v>0</v>
      </c>
      <c r="R456" s="195">
        <f>Q456*H456</f>
        <v>0</v>
      </c>
      <c r="S456" s="195">
        <v>0</v>
      </c>
      <c r="T456" s="196">
        <f>S456*H456</f>
        <v>0</v>
      </c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R456" s="197" t="s">
        <v>145</v>
      </c>
      <c r="AT456" s="197" t="s">
        <v>147</v>
      </c>
      <c r="AU456" s="197" t="s">
        <v>87</v>
      </c>
      <c r="AY456" s="17" t="s">
        <v>146</v>
      </c>
      <c r="BE456" s="198">
        <f>IF(N456="základní",J456,0)</f>
        <v>0</v>
      </c>
      <c r="BF456" s="198">
        <f>IF(N456="snížená",J456,0)</f>
        <v>0</v>
      </c>
      <c r="BG456" s="198">
        <f>IF(N456="zákl. přenesená",J456,0)</f>
        <v>0</v>
      </c>
      <c r="BH456" s="198">
        <f>IF(N456="sníž. přenesená",J456,0)</f>
        <v>0</v>
      </c>
      <c r="BI456" s="198">
        <f>IF(N456="nulová",J456,0)</f>
        <v>0</v>
      </c>
      <c r="BJ456" s="17" t="s">
        <v>85</v>
      </c>
      <c r="BK456" s="198">
        <f>ROUND(I456*H456,2)</f>
        <v>0</v>
      </c>
      <c r="BL456" s="17" t="s">
        <v>145</v>
      </c>
      <c r="BM456" s="197" t="s">
        <v>2452</v>
      </c>
    </row>
    <row r="457" spans="1:65" s="2" customFormat="1" ht="33" customHeight="1">
      <c r="A457" s="34"/>
      <c r="B457" s="35"/>
      <c r="C457" s="185" t="s">
        <v>2453</v>
      </c>
      <c r="D457" s="185" t="s">
        <v>147</v>
      </c>
      <c r="E457" s="186" t="s">
        <v>2454</v>
      </c>
      <c r="F457" s="187" t="s">
        <v>2455</v>
      </c>
      <c r="G457" s="188" t="s">
        <v>159</v>
      </c>
      <c r="H457" s="189">
        <v>7</v>
      </c>
      <c r="I457" s="190"/>
      <c r="J457" s="191">
        <f>ROUND(I457*H457,2)</f>
        <v>0</v>
      </c>
      <c r="K457" s="192"/>
      <c r="L457" s="39"/>
      <c r="M457" s="193" t="s">
        <v>1</v>
      </c>
      <c r="N457" s="194" t="s">
        <v>42</v>
      </c>
      <c r="O457" s="71"/>
      <c r="P457" s="195">
        <f>O457*H457</f>
        <v>0</v>
      </c>
      <c r="Q457" s="195">
        <v>4.1320000000000003E-2</v>
      </c>
      <c r="R457" s="195">
        <f>Q457*H457</f>
        <v>0.28924</v>
      </c>
      <c r="S457" s="195">
        <v>0</v>
      </c>
      <c r="T457" s="196">
        <f>S457*H457</f>
        <v>0</v>
      </c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R457" s="197" t="s">
        <v>188</v>
      </c>
      <c r="AT457" s="197" t="s">
        <v>147</v>
      </c>
      <c r="AU457" s="197" t="s">
        <v>87</v>
      </c>
      <c r="AY457" s="17" t="s">
        <v>146</v>
      </c>
      <c r="BE457" s="198">
        <f>IF(N457="základní",J457,0)</f>
        <v>0</v>
      </c>
      <c r="BF457" s="198">
        <f>IF(N457="snížená",J457,0)</f>
        <v>0</v>
      </c>
      <c r="BG457" s="198">
        <f>IF(N457="zákl. přenesená",J457,0)</f>
        <v>0</v>
      </c>
      <c r="BH457" s="198">
        <f>IF(N457="sníž. přenesená",J457,0)</f>
        <v>0</v>
      </c>
      <c r="BI457" s="198">
        <f>IF(N457="nulová",J457,0)</f>
        <v>0</v>
      </c>
      <c r="BJ457" s="17" t="s">
        <v>85</v>
      </c>
      <c r="BK457" s="198">
        <f>ROUND(I457*H457,2)</f>
        <v>0</v>
      </c>
      <c r="BL457" s="17" t="s">
        <v>188</v>
      </c>
      <c r="BM457" s="197" t="s">
        <v>2456</v>
      </c>
    </row>
    <row r="458" spans="1:65" s="13" customFormat="1">
      <c r="B458" s="206"/>
      <c r="C458" s="207"/>
      <c r="D458" s="199" t="s">
        <v>176</v>
      </c>
      <c r="E458" s="208" t="s">
        <v>1</v>
      </c>
      <c r="F458" s="209" t="s">
        <v>2457</v>
      </c>
      <c r="G458" s="207"/>
      <c r="H458" s="210">
        <v>2</v>
      </c>
      <c r="I458" s="211"/>
      <c r="J458" s="207"/>
      <c r="K458" s="207"/>
      <c r="L458" s="212"/>
      <c r="M458" s="213"/>
      <c r="N458" s="214"/>
      <c r="O458" s="214"/>
      <c r="P458" s="214"/>
      <c r="Q458" s="214"/>
      <c r="R458" s="214"/>
      <c r="S458" s="214"/>
      <c r="T458" s="215"/>
      <c r="AT458" s="216" t="s">
        <v>176</v>
      </c>
      <c r="AU458" s="216" t="s">
        <v>87</v>
      </c>
      <c r="AV458" s="13" t="s">
        <v>87</v>
      </c>
      <c r="AW458" s="13" t="s">
        <v>34</v>
      </c>
      <c r="AX458" s="13" t="s">
        <v>77</v>
      </c>
      <c r="AY458" s="216" t="s">
        <v>146</v>
      </c>
    </row>
    <row r="459" spans="1:65" s="13" customFormat="1">
      <c r="B459" s="206"/>
      <c r="C459" s="207"/>
      <c r="D459" s="199" t="s">
        <v>176</v>
      </c>
      <c r="E459" s="208" t="s">
        <v>1</v>
      </c>
      <c r="F459" s="209" t="s">
        <v>2458</v>
      </c>
      <c r="G459" s="207"/>
      <c r="H459" s="210">
        <v>1</v>
      </c>
      <c r="I459" s="211"/>
      <c r="J459" s="207"/>
      <c r="K459" s="207"/>
      <c r="L459" s="212"/>
      <c r="M459" s="213"/>
      <c r="N459" s="214"/>
      <c r="O459" s="214"/>
      <c r="P459" s="214"/>
      <c r="Q459" s="214"/>
      <c r="R459" s="214"/>
      <c r="S459" s="214"/>
      <c r="T459" s="215"/>
      <c r="AT459" s="216" t="s">
        <v>176</v>
      </c>
      <c r="AU459" s="216" t="s">
        <v>87</v>
      </c>
      <c r="AV459" s="13" t="s">
        <v>87</v>
      </c>
      <c r="AW459" s="13" t="s">
        <v>34</v>
      </c>
      <c r="AX459" s="13" t="s">
        <v>77</v>
      </c>
      <c r="AY459" s="216" t="s">
        <v>146</v>
      </c>
    </row>
    <row r="460" spans="1:65" s="13" customFormat="1">
      <c r="B460" s="206"/>
      <c r="C460" s="207"/>
      <c r="D460" s="199" t="s">
        <v>176</v>
      </c>
      <c r="E460" s="208" t="s">
        <v>1</v>
      </c>
      <c r="F460" s="209" t="s">
        <v>2063</v>
      </c>
      <c r="G460" s="207"/>
      <c r="H460" s="210">
        <v>1</v>
      </c>
      <c r="I460" s="211"/>
      <c r="J460" s="207"/>
      <c r="K460" s="207"/>
      <c r="L460" s="212"/>
      <c r="M460" s="213"/>
      <c r="N460" s="214"/>
      <c r="O460" s="214"/>
      <c r="P460" s="214"/>
      <c r="Q460" s="214"/>
      <c r="R460" s="214"/>
      <c r="S460" s="214"/>
      <c r="T460" s="215"/>
      <c r="AT460" s="216" t="s">
        <v>176</v>
      </c>
      <c r="AU460" s="216" t="s">
        <v>87</v>
      </c>
      <c r="AV460" s="13" t="s">
        <v>87</v>
      </c>
      <c r="AW460" s="13" t="s">
        <v>34</v>
      </c>
      <c r="AX460" s="13" t="s">
        <v>77</v>
      </c>
      <c r="AY460" s="216" t="s">
        <v>146</v>
      </c>
    </row>
    <row r="461" spans="1:65" s="13" customFormat="1">
      <c r="B461" s="206"/>
      <c r="C461" s="207"/>
      <c r="D461" s="199" t="s">
        <v>176</v>
      </c>
      <c r="E461" s="208" t="s">
        <v>1</v>
      </c>
      <c r="F461" s="209" t="s">
        <v>2459</v>
      </c>
      <c r="G461" s="207"/>
      <c r="H461" s="210">
        <v>1</v>
      </c>
      <c r="I461" s="211"/>
      <c r="J461" s="207"/>
      <c r="K461" s="207"/>
      <c r="L461" s="212"/>
      <c r="M461" s="213"/>
      <c r="N461" s="214"/>
      <c r="O461" s="214"/>
      <c r="P461" s="214"/>
      <c r="Q461" s="214"/>
      <c r="R461" s="214"/>
      <c r="S461" s="214"/>
      <c r="T461" s="215"/>
      <c r="AT461" s="216" t="s">
        <v>176</v>
      </c>
      <c r="AU461" s="216" t="s">
        <v>87</v>
      </c>
      <c r="AV461" s="13" t="s">
        <v>87</v>
      </c>
      <c r="AW461" s="13" t="s">
        <v>34</v>
      </c>
      <c r="AX461" s="13" t="s">
        <v>77</v>
      </c>
      <c r="AY461" s="216" t="s">
        <v>146</v>
      </c>
    </row>
    <row r="462" spans="1:65" s="13" customFormat="1">
      <c r="B462" s="206"/>
      <c r="C462" s="207"/>
      <c r="D462" s="199" t="s">
        <v>176</v>
      </c>
      <c r="E462" s="208" t="s">
        <v>1</v>
      </c>
      <c r="F462" s="209" t="s">
        <v>2460</v>
      </c>
      <c r="G462" s="207"/>
      <c r="H462" s="210">
        <v>2</v>
      </c>
      <c r="I462" s="211"/>
      <c r="J462" s="207"/>
      <c r="K462" s="207"/>
      <c r="L462" s="212"/>
      <c r="M462" s="213"/>
      <c r="N462" s="214"/>
      <c r="O462" s="214"/>
      <c r="P462" s="214"/>
      <c r="Q462" s="214"/>
      <c r="R462" s="214"/>
      <c r="S462" s="214"/>
      <c r="T462" s="215"/>
      <c r="AT462" s="216" t="s">
        <v>176</v>
      </c>
      <c r="AU462" s="216" t="s">
        <v>87</v>
      </c>
      <c r="AV462" s="13" t="s">
        <v>87</v>
      </c>
      <c r="AW462" s="13" t="s">
        <v>34</v>
      </c>
      <c r="AX462" s="13" t="s">
        <v>77</v>
      </c>
      <c r="AY462" s="216" t="s">
        <v>146</v>
      </c>
    </row>
    <row r="463" spans="1:65" s="14" customFormat="1">
      <c r="B463" s="228"/>
      <c r="C463" s="229"/>
      <c r="D463" s="199" t="s">
        <v>176</v>
      </c>
      <c r="E463" s="230" t="s">
        <v>1</v>
      </c>
      <c r="F463" s="231" t="s">
        <v>254</v>
      </c>
      <c r="G463" s="229"/>
      <c r="H463" s="232">
        <v>7</v>
      </c>
      <c r="I463" s="233"/>
      <c r="J463" s="229"/>
      <c r="K463" s="229"/>
      <c r="L463" s="234"/>
      <c r="M463" s="235"/>
      <c r="N463" s="236"/>
      <c r="O463" s="236"/>
      <c r="P463" s="236"/>
      <c r="Q463" s="236"/>
      <c r="R463" s="236"/>
      <c r="S463" s="236"/>
      <c r="T463" s="237"/>
      <c r="AT463" s="238" t="s">
        <v>176</v>
      </c>
      <c r="AU463" s="238" t="s">
        <v>87</v>
      </c>
      <c r="AV463" s="14" t="s">
        <v>145</v>
      </c>
      <c r="AW463" s="14" t="s">
        <v>34</v>
      </c>
      <c r="AX463" s="14" t="s">
        <v>85</v>
      </c>
      <c r="AY463" s="238" t="s">
        <v>146</v>
      </c>
    </row>
    <row r="464" spans="1:65" s="2" customFormat="1" ht="33" customHeight="1">
      <c r="A464" s="34"/>
      <c r="B464" s="35"/>
      <c r="C464" s="185" t="s">
        <v>2461</v>
      </c>
      <c r="D464" s="185" t="s">
        <v>147</v>
      </c>
      <c r="E464" s="186" t="s">
        <v>2462</v>
      </c>
      <c r="F464" s="187" t="s">
        <v>2463</v>
      </c>
      <c r="G464" s="188" t="s">
        <v>159</v>
      </c>
      <c r="H464" s="189">
        <v>3</v>
      </c>
      <c r="I464" s="190"/>
      <c r="J464" s="191">
        <f>ROUND(I464*H464,2)</f>
        <v>0</v>
      </c>
      <c r="K464" s="192"/>
      <c r="L464" s="39"/>
      <c r="M464" s="193" t="s">
        <v>1</v>
      </c>
      <c r="N464" s="194" t="s">
        <v>42</v>
      </c>
      <c r="O464" s="71"/>
      <c r="P464" s="195">
        <f>O464*H464</f>
        <v>0</v>
      </c>
      <c r="Q464" s="195">
        <v>4.7840000000000001E-2</v>
      </c>
      <c r="R464" s="195">
        <f>Q464*H464</f>
        <v>0.14352000000000001</v>
      </c>
      <c r="S464" s="195">
        <v>0</v>
      </c>
      <c r="T464" s="196">
        <f>S464*H464</f>
        <v>0</v>
      </c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R464" s="197" t="s">
        <v>188</v>
      </c>
      <c r="AT464" s="197" t="s">
        <v>147</v>
      </c>
      <c r="AU464" s="197" t="s">
        <v>87</v>
      </c>
      <c r="AY464" s="17" t="s">
        <v>146</v>
      </c>
      <c r="BE464" s="198">
        <f>IF(N464="základní",J464,0)</f>
        <v>0</v>
      </c>
      <c r="BF464" s="198">
        <f>IF(N464="snížená",J464,0)</f>
        <v>0</v>
      </c>
      <c r="BG464" s="198">
        <f>IF(N464="zákl. přenesená",J464,0)</f>
        <v>0</v>
      </c>
      <c r="BH464" s="198">
        <f>IF(N464="sníž. přenesená",J464,0)</f>
        <v>0</v>
      </c>
      <c r="BI464" s="198">
        <f>IF(N464="nulová",J464,0)</f>
        <v>0</v>
      </c>
      <c r="BJ464" s="17" t="s">
        <v>85</v>
      </c>
      <c r="BK464" s="198">
        <f>ROUND(I464*H464,2)</f>
        <v>0</v>
      </c>
      <c r="BL464" s="17" t="s">
        <v>188</v>
      </c>
      <c r="BM464" s="197" t="s">
        <v>2464</v>
      </c>
    </row>
    <row r="465" spans="1:65" s="13" customFormat="1">
      <c r="B465" s="206"/>
      <c r="C465" s="207"/>
      <c r="D465" s="199" t="s">
        <v>176</v>
      </c>
      <c r="E465" s="208" t="s">
        <v>1</v>
      </c>
      <c r="F465" s="209" t="s">
        <v>2465</v>
      </c>
      <c r="G465" s="207"/>
      <c r="H465" s="210">
        <v>1</v>
      </c>
      <c r="I465" s="211"/>
      <c r="J465" s="207"/>
      <c r="K465" s="207"/>
      <c r="L465" s="212"/>
      <c r="M465" s="213"/>
      <c r="N465" s="214"/>
      <c r="O465" s="214"/>
      <c r="P465" s="214"/>
      <c r="Q465" s="214"/>
      <c r="R465" s="214"/>
      <c r="S465" s="214"/>
      <c r="T465" s="215"/>
      <c r="AT465" s="216" t="s">
        <v>176</v>
      </c>
      <c r="AU465" s="216" t="s">
        <v>87</v>
      </c>
      <c r="AV465" s="13" t="s">
        <v>87</v>
      </c>
      <c r="AW465" s="13" t="s">
        <v>34</v>
      </c>
      <c r="AX465" s="13" t="s">
        <v>77</v>
      </c>
      <c r="AY465" s="216" t="s">
        <v>146</v>
      </c>
    </row>
    <row r="466" spans="1:65" s="13" customFormat="1">
      <c r="B466" s="206"/>
      <c r="C466" s="207"/>
      <c r="D466" s="199" t="s">
        <v>176</v>
      </c>
      <c r="E466" s="208" t="s">
        <v>1</v>
      </c>
      <c r="F466" s="209" t="s">
        <v>2466</v>
      </c>
      <c r="G466" s="207"/>
      <c r="H466" s="210">
        <v>1</v>
      </c>
      <c r="I466" s="211"/>
      <c r="J466" s="207"/>
      <c r="K466" s="207"/>
      <c r="L466" s="212"/>
      <c r="M466" s="213"/>
      <c r="N466" s="214"/>
      <c r="O466" s="214"/>
      <c r="P466" s="214"/>
      <c r="Q466" s="214"/>
      <c r="R466" s="214"/>
      <c r="S466" s="214"/>
      <c r="T466" s="215"/>
      <c r="AT466" s="216" t="s">
        <v>176</v>
      </c>
      <c r="AU466" s="216" t="s">
        <v>87</v>
      </c>
      <c r="AV466" s="13" t="s">
        <v>87</v>
      </c>
      <c r="AW466" s="13" t="s">
        <v>34</v>
      </c>
      <c r="AX466" s="13" t="s">
        <v>77</v>
      </c>
      <c r="AY466" s="216" t="s">
        <v>146</v>
      </c>
    </row>
    <row r="467" spans="1:65" s="13" customFormat="1">
      <c r="B467" s="206"/>
      <c r="C467" s="207"/>
      <c r="D467" s="199" t="s">
        <v>176</v>
      </c>
      <c r="E467" s="208" t="s">
        <v>1</v>
      </c>
      <c r="F467" s="209" t="s">
        <v>2467</v>
      </c>
      <c r="G467" s="207"/>
      <c r="H467" s="210">
        <v>1</v>
      </c>
      <c r="I467" s="211"/>
      <c r="J467" s="207"/>
      <c r="K467" s="207"/>
      <c r="L467" s="212"/>
      <c r="M467" s="213"/>
      <c r="N467" s="214"/>
      <c r="O467" s="214"/>
      <c r="P467" s="214"/>
      <c r="Q467" s="214"/>
      <c r="R467" s="214"/>
      <c r="S467" s="214"/>
      <c r="T467" s="215"/>
      <c r="AT467" s="216" t="s">
        <v>176</v>
      </c>
      <c r="AU467" s="216" t="s">
        <v>87</v>
      </c>
      <c r="AV467" s="13" t="s">
        <v>87</v>
      </c>
      <c r="AW467" s="13" t="s">
        <v>34</v>
      </c>
      <c r="AX467" s="13" t="s">
        <v>77</v>
      </c>
      <c r="AY467" s="216" t="s">
        <v>146</v>
      </c>
    </row>
    <row r="468" spans="1:65" s="14" customFormat="1">
      <c r="B468" s="228"/>
      <c r="C468" s="229"/>
      <c r="D468" s="199" t="s">
        <v>176</v>
      </c>
      <c r="E468" s="230" t="s">
        <v>1</v>
      </c>
      <c r="F468" s="231" t="s">
        <v>254</v>
      </c>
      <c r="G468" s="229"/>
      <c r="H468" s="232">
        <v>3</v>
      </c>
      <c r="I468" s="233"/>
      <c r="J468" s="229"/>
      <c r="K468" s="229"/>
      <c r="L468" s="234"/>
      <c r="M468" s="235"/>
      <c r="N468" s="236"/>
      <c r="O468" s="236"/>
      <c r="P468" s="236"/>
      <c r="Q468" s="236"/>
      <c r="R468" s="236"/>
      <c r="S468" s="236"/>
      <c r="T468" s="237"/>
      <c r="AT468" s="238" t="s">
        <v>176</v>
      </c>
      <c r="AU468" s="238" t="s">
        <v>87</v>
      </c>
      <c r="AV468" s="14" t="s">
        <v>145</v>
      </c>
      <c r="AW468" s="14" t="s">
        <v>34</v>
      </c>
      <c r="AX468" s="14" t="s">
        <v>85</v>
      </c>
      <c r="AY468" s="238" t="s">
        <v>146</v>
      </c>
    </row>
    <row r="469" spans="1:65" s="2" customFormat="1" ht="33" customHeight="1">
      <c r="A469" s="34"/>
      <c r="B469" s="35"/>
      <c r="C469" s="185" t="s">
        <v>2468</v>
      </c>
      <c r="D469" s="185" t="s">
        <v>147</v>
      </c>
      <c r="E469" s="186" t="s">
        <v>2469</v>
      </c>
      <c r="F469" s="187" t="s">
        <v>2470</v>
      </c>
      <c r="G469" s="188" t="s">
        <v>159</v>
      </c>
      <c r="H469" s="189">
        <v>2</v>
      </c>
      <c r="I469" s="190"/>
      <c r="J469" s="191">
        <f>ROUND(I469*H469,2)</f>
        <v>0</v>
      </c>
      <c r="K469" s="192"/>
      <c r="L469" s="39"/>
      <c r="M469" s="193" t="s">
        <v>1</v>
      </c>
      <c r="N469" s="194" t="s">
        <v>42</v>
      </c>
      <c r="O469" s="71"/>
      <c r="P469" s="195">
        <f>O469*H469</f>
        <v>0</v>
      </c>
      <c r="Q469" s="195">
        <v>5.4359999999999999E-2</v>
      </c>
      <c r="R469" s="195">
        <f>Q469*H469</f>
        <v>0.10872</v>
      </c>
      <c r="S469" s="195">
        <v>0</v>
      </c>
      <c r="T469" s="196">
        <f>S469*H469</f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197" t="s">
        <v>188</v>
      </c>
      <c r="AT469" s="197" t="s">
        <v>147</v>
      </c>
      <c r="AU469" s="197" t="s">
        <v>87</v>
      </c>
      <c r="AY469" s="17" t="s">
        <v>146</v>
      </c>
      <c r="BE469" s="198">
        <f>IF(N469="základní",J469,0)</f>
        <v>0</v>
      </c>
      <c r="BF469" s="198">
        <f>IF(N469="snížená",J469,0)</f>
        <v>0</v>
      </c>
      <c r="BG469" s="198">
        <f>IF(N469="zákl. přenesená",J469,0)</f>
        <v>0</v>
      </c>
      <c r="BH469" s="198">
        <f>IF(N469="sníž. přenesená",J469,0)</f>
        <v>0</v>
      </c>
      <c r="BI469" s="198">
        <f>IF(N469="nulová",J469,0)</f>
        <v>0</v>
      </c>
      <c r="BJ469" s="17" t="s">
        <v>85</v>
      </c>
      <c r="BK469" s="198">
        <f>ROUND(I469*H469,2)</f>
        <v>0</v>
      </c>
      <c r="BL469" s="17" t="s">
        <v>188</v>
      </c>
      <c r="BM469" s="197" t="s">
        <v>2471</v>
      </c>
    </row>
    <row r="470" spans="1:65" s="13" customFormat="1">
      <c r="B470" s="206"/>
      <c r="C470" s="207"/>
      <c r="D470" s="199" t="s">
        <v>176</v>
      </c>
      <c r="E470" s="208" t="s">
        <v>1</v>
      </c>
      <c r="F470" s="209" t="s">
        <v>2472</v>
      </c>
      <c r="G470" s="207"/>
      <c r="H470" s="210">
        <v>2</v>
      </c>
      <c r="I470" s="211"/>
      <c r="J470" s="207"/>
      <c r="K470" s="207"/>
      <c r="L470" s="212"/>
      <c r="M470" s="213"/>
      <c r="N470" s="214"/>
      <c r="O470" s="214"/>
      <c r="P470" s="214"/>
      <c r="Q470" s="214"/>
      <c r="R470" s="214"/>
      <c r="S470" s="214"/>
      <c r="T470" s="215"/>
      <c r="AT470" s="216" t="s">
        <v>176</v>
      </c>
      <c r="AU470" s="216" t="s">
        <v>87</v>
      </c>
      <c r="AV470" s="13" t="s">
        <v>87</v>
      </c>
      <c r="AW470" s="13" t="s">
        <v>34</v>
      </c>
      <c r="AX470" s="13" t="s">
        <v>85</v>
      </c>
      <c r="AY470" s="216" t="s">
        <v>146</v>
      </c>
    </row>
    <row r="471" spans="1:65" s="2" customFormat="1" ht="33" customHeight="1">
      <c r="A471" s="34"/>
      <c r="B471" s="35"/>
      <c r="C471" s="185" t="s">
        <v>2473</v>
      </c>
      <c r="D471" s="185" t="s">
        <v>147</v>
      </c>
      <c r="E471" s="186" t="s">
        <v>2474</v>
      </c>
      <c r="F471" s="187" t="s">
        <v>2475</v>
      </c>
      <c r="G471" s="188" t="s">
        <v>159</v>
      </c>
      <c r="H471" s="189">
        <v>2</v>
      </c>
      <c r="I471" s="190"/>
      <c r="J471" s="191">
        <f>ROUND(I471*H471,2)</f>
        <v>0</v>
      </c>
      <c r="K471" s="192"/>
      <c r="L471" s="39"/>
      <c r="M471" s="193" t="s">
        <v>1</v>
      </c>
      <c r="N471" s="194" t="s">
        <v>42</v>
      </c>
      <c r="O471" s="71"/>
      <c r="P471" s="195">
        <f>O471*H471</f>
        <v>0</v>
      </c>
      <c r="Q471" s="195">
        <v>6.198E-2</v>
      </c>
      <c r="R471" s="195">
        <f>Q471*H471</f>
        <v>0.12396</v>
      </c>
      <c r="S471" s="195">
        <v>0</v>
      </c>
      <c r="T471" s="196">
        <f>S471*H471</f>
        <v>0</v>
      </c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R471" s="197" t="s">
        <v>188</v>
      </c>
      <c r="AT471" s="197" t="s">
        <v>147</v>
      </c>
      <c r="AU471" s="197" t="s">
        <v>87</v>
      </c>
      <c r="AY471" s="17" t="s">
        <v>146</v>
      </c>
      <c r="BE471" s="198">
        <f>IF(N471="základní",J471,0)</f>
        <v>0</v>
      </c>
      <c r="BF471" s="198">
        <f>IF(N471="snížená",J471,0)</f>
        <v>0</v>
      </c>
      <c r="BG471" s="198">
        <f>IF(N471="zákl. přenesená",J471,0)</f>
        <v>0</v>
      </c>
      <c r="BH471" s="198">
        <f>IF(N471="sníž. přenesená",J471,0)</f>
        <v>0</v>
      </c>
      <c r="BI471" s="198">
        <f>IF(N471="nulová",J471,0)</f>
        <v>0</v>
      </c>
      <c r="BJ471" s="17" t="s">
        <v>85</v>
      </c>
      <c r="BK471" s="198">
        <f>ROUND(I471*H471,2)</f>
        <v>0</v>
      </c>
      <c r="BL471" s="17" t="s">
        <v>188</v>
      </c>
      <c r="BM471" s="197" t="s">
        <v>2476</v>
      </c>
    </row>
    <row r="472" spans="1:65" s="13" customFormat="1">
      <c r="B472" s="206"/>
      <c r="C472" s="207"/>
      <c r="D472" s="199" t="s">
        <v>176</v>
      </c>
      <c r="E472" s="208" t="s">
        <v>1</v>
      </c>
      <c r="F472" s="209" t="s">
        <v>2477</v>
      </c>
      <c r="G472" s="207"/>
      <c r="H472" s="210">
        <v>1</v>
      </c>
      <c r="I472" s="211"/>
      <c r="J472" s="207"/>
      <c r="K472" s="207"/>
      <c r="L472" s="212"/>
      <c r="M472" s="213"/>
      <c r="N472" s="214"/>
      <c r="O472" s="214"/>
      <c r="P472" s="214"/>
      <c r="Q472" s="214"/>
      <c r="R472" s="214"/>
      <c r="S472" s="214"/>
      <c r="T472" s="215"/>
      <c r="AT472" s="216" t="s">
        <v>176</v>
      </c>
      <c r="AU472" s="216" t="s">
        <v>87</v>
      </c>
      <c r="AV472" s="13" t="s">
        <v>87</v>
      </c>
      <c r="AW472" s="13" t="s">
        <v>34</v>
      </c>
      <c r="AX472" s="13" t="s">
        <v>77</v>
      </c>
      <c r="AY472" s="216" t="s">
        <v>146</v>
      </c>
    </row>
    <row r="473" spans="1:65" s="13" customFormat="1">
      <c r="B473" s="206"/>
      <c r="C473" s="207"/>
      <c r="D473" s="199" t="s">
        <v>176</v>
      </c>
      <c r="E473" s="208" t="s">
        <v>1</v>
      </c>
      <c r="F473" s="209" t="s">
        <v>2478</v>
      </c>
      <c r="G473" s="207"/>
      <c r="H473" s="210">
        <v>1</v>
      </c>
      <c r="I473" s="211"/>
      <c r="J473" s="207"/>
      <c r="K473" s="207"/>
      <c r="L473" s="212"/>
      <c r="M473" s="213"/>
      <c r="N473" s="214"/>
      <c r="O473" s="214"/>
      <c r="P473" s="214"/>
      <c r="Q473" s="214"/>
      <c r="R473" s="214"/>
      <c r="S473" s="214"/>
      <c r="T473" s="215"/>
      <c r="AT473" s="216" t="s">
        <v>176</v>
      </c>
      <c r="AU473" s="216" t="s">
        <v>87</v>
      </c>
      <c r="AV473" s="13" t="s">
        <v>87</v>
      </c>
      <c r="AW473" s="13" t="s">
        <v>34</v>
      </c>
      <c r="AX473" s="13" t="s">
        <v>77</v>
      </c>
      <c r="AY473" s="216" t="s">
        <v>146</v>
      </c>
    </row>
    <row r="474" spans="1:65" s="14" customFormat="1">
      <c r="B474" s="228"/>
      <c r="C474" s="229"/>
      <c r="D474" s="199" t="s">
        <v>176</v>
      </c>
      <c r="E474" s="230" t="s">
        <v>1</v>
      </c>
      <c r="F474" s="231" t="s">
        <v>254</v>
      </c>
      <c r="G474" s="229"/>
      <c r="H474" s="232">
        <v>2</v>
      </c>
      <c r="I474" s="233"/>
      <c r="J474" s="229"/>
      <c r="K474" s="229"/>
      <c r="L474" s="234"/>
      <c r="M474" s="235"/>
      <c r="N474" s="236"/>
      <c r="O474" s="236"/>
      <c r="P474" s="236"/>
      <c r="Q474" s="236"/>
      <c r="R474" s="236"/>
      <c r="S474" s="236"/>
      <c r="T474" s="237"/>
      <c r="AT474" s="238" t="s">
        <v>176</v>
      </c>
      <c r="AU474" s="238" t="s">
        <v>87</v>
      </c>
      <c r="AV474" s="14" t="s">
        <v>145</v>
      </c>
      <c r="AW474" s="14" t="s">
        <v>34</v>
      </c>
      <c r="AX474" s="14" t="s">
        <v>85</v>
      </c>
      <c r="AY474" s="238" t="s">
        <v>146</v>
      </c>
    </row>
    <row r="475" spans="1:65" s="2" customFormat="1" ht="33" customHeight="1">
      <c r="A475" s="34"/>
      <c r="B475" s="35"/>
      <c r="C475" s="185" t="s">
        <v>2479</v>
      </c>
      <c r="D475" s="185" t="s">
        <v>147</v>
      </c>
      <c r="E475" s="186" t="s">
        <v>2480</v>
      </c>
      <c r="F475" s="187" t="s">
        <v>2481</v>
      </c>
      <c r="G475" s="188" t="s">
        <v>159</v>
      </c>
      <c r="H475" s="189">
        <v>1</v>
      </c>
      <c r="I475" s="190"/>
      <c r="J475" s="191">
        <f>ROUND(I475*H475,2)</f>
        <v>0</v>
      </c>
      <c r="K475" s="192"/>
      <c r="L475" s="39"/>
      <c r="M475" s="193" t="s">
        <v>1</v>
      </c>
      <c r="N475" s="194" t="s">
        <v>42</v>
      </c>
      <c r="O475" s="71"/>
      <c r="P475" s="195">
        <f>O475*H475</f>
        <v>0</v>
      </c>
      <c r="Q475" s="195">
        <v>6.8500000000000005E-2</v>
      </c>
      <c r="R475" s="195">
        <f>Q475*H475</f>
        <v>6.8500000000000005E-2</v>
      </c>
      <c r="S475" s="195">
        <v>0</v>
      </c>
      <c r="T475" s="196">
        <f>S475*H475</f>
        <v>0</v>
      </c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R475" s="197" t="s">
        <v>188</v>
      </c>
      <c r="AT475" s="197" t="s">
        <v>147</v>
      </c>
      <c r="AU475" s="197" t="s">
        <v>87</v>
      </c>
      <c r="AY475" s="17" t="s">
        <v>146</v>
      </c>
      <c r="BE475" s="198">
        <f>IF(N475="základní",J475,0)</f>
        <v>0</v>
      </c>
      <c r="BF475" s="198">
        <f>IF(N475="snížená",J475,0)</f>
        <v>0</v>
      </c>
      <c r="BG475" s="198">
        <f>IF(N475="zákl. přenesená",J475,0)</f>
        <v>0</v>
      </c>
      <c r="BH475" s="198">
        <f>IF(N475="sníž. přenesená",J475,0)</f>
        <v>0</v>
      </c>
      <c r="BI475" s="198">
        <f>IF(N475="nulová",J475,0)</f>
        <v>0</v>
      </c>
      <c r="BJ475" s="17" t="s">
        <v>85</v>
      </c>
      <c r="BK475" s="198">
        <f>ROUND(I475*H475,2)</f>
        <v>0</v>
      </c>
      <c r="BL475" s="17" t="s">
        <v>188</v>
      </c>
      <c r="BM475" s="197" t="s">
        <v>2482</v>
      </c>
    </row>
    <row r="476" spans="1:65" s="13" customFormat="1">
      <c r="B476" s="206"/>
      <c r="C476" s="207"/>
      <c r="D476" s="199" t="s">
        <v>176</v>
      </c>
      <c r="E476" s="208" t="s">
        <v>1</v>
      </c>
      <c r="F476" s="209" t="s">
        <v>2483</v>
      </c>
      <c r="G476" s="207"/>
      <c r="H476" s="210">
        <v>1</v>
      </c>
      <c r="I476" s="211"/>
      <c r="J476" s="207"/>
      <c r="K476" s="207"/>
      <c r="L476" s="212"/>
      <c r="M476" s="213"/>
      <c r="N476" s="214"/>
      <c r="O476" s="214"/>
      <c r="P476" s="214"/>
      <c r="Q476" s="214"/>
      <c r="R476" s="214"/>
      <c r="S476" s="214"/>
      <c r="T476" s="215"/>
      <c r="AT476" s="216" t="s">
        <v>176</v>
      </c>
      <c r="AU476" s="216" t="s">
        <v>87</v>
      </c>
      <c r="AV476" s="13" t="s">
        <v>87</v>
      </c>
      <c r="AW476" s="13" t="s">
        <v>34</v>
      </c>
      <c r="AX476" s="13" t="s">
        <v>85</v>
      </c>
      <c r="AY476" s="216" t="s">
        <v>146</v>
      </c>
    </row>
    <row r="477" spans="1:65" s="2" customFormat="1" ht="33" customHeight="1">
      <c r="A477" s="34"/>
      <c r="B477" s="35"/>
      <c r="C477" s="185" t="s">
        <v>2484</v>
      </c>
      <c r="D477" s="185" t="s">
        <v>147</v>
      </c>
      <c r="E477" s="186" t="s">
        <v>2485</v>
      </c>
      <c r="F477" s="187" t="s">
        <v>2486</v>
      </c>
      <c r="G477" s="188" t="s">
        <v>159</v>
      </c>
      <c r="H477" s="189">
        <v>1</v>
      </c>
      <c r="I477" s="190"/>
      <c r="J477" s="191">
        <f>ROUND(I477*H477,2)</f>
        <v>0</v>
      </c>
      <c r="K477" s="192"/>
      <c r="L477" s="39"/>
      <c r="M477" s="193" t="s">
        <v>1</v>
      </c>
      <c r="N477" s="194" t="s">
        <v>42</v>
      </c>
      <c r="O477" s="71"/>
      <c r="P477" s="195">
        <f>O477*H477</f>
        <v>0</v>
      </c>
      <c r="Q477" s="195">
        <v>7.7660000000000007E-2</v>
      </c>
      <c r="R477" s="195">
        <f>Q477*H477</f>
        <v>7.7660000000000007E-2</v>
      </c>
      <c r="S477" s="195">
        <v>0</v>
      </c>
      <c r="T477" s="196">
        <f>S477*H477</f>
        <v>0</v>
      </c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R477" s="197" t="s">
        <v>188</v>
      </c>
      <c r="AT477" s="197" t="s">
        <v>147</v>
      </c>
      <c r="AU477" s="197" t="s">
        <v>87</v>
      </c>
      <c r="AY477" s="17" t="s">
        <v>146</v>
      </c>
      <c r="BE477" s="198">
        <f>IF(N477="základní",J477,0)</f>
        <v>0</v>
      </c>
      <c r="BF477" s="198">
        <f>IF(N477="snížená",J477,0)</f>
        <v>0</v>
      </c>
      <c r="BG477" s="198">
        <f>IF(N477="zákl. přenesená",J477,0)</f>
        <v>0</v>
      </c>
      <c r="BH477" s="198">
        <f>IF(N477="sníž. přenesená",J477,0)</f>
        <v>0</v>
      </c>
      <c r="BI477" s="198">
        <f>IF(N477="nulová",J477,0)</f>
        <v>0</v>
      </c>
      <c r="BJ477" s="17" t="s">
        <v>85</v>
      </c>
      <c r="BK477" s="198">
        <f>ROUND(I477*H477,2)</f>
        <v>0</v>
      </c>
      <c r="BL477" s="17" t="s">
        <v>188</v>
      </c>
      <c r="BM477" s="197" t="s">
        <v>2487</v>
      </c>
    </row>
    <row r="478" spans="1:65" s="13" customFormat="1">
      <c r="B478" s="206"/>
      <c r="C478" s="207"/>
      <c r="D478" s="199" t="s">
        <v>176</v>
      </c>
      <c r="E478" s="208" t="s">
        <v>1</v>
      </c>
      <c r="F478" s="209" t="s">
        <v>2488</v>
      </c>
      <c r="G478" s="207"/>
      <c r="H478" s="210">
        <v>1</v>
      </c>
      <c r="I478" s="211"/>
      <c r="J478" s="207"/>
      <c r="K478" s="207"/>
      <c r="L478" s="212"/>
      <c r="M478" s="213"/>
      <c r="N478" s="214"/>
      <c r="O478" s="214"/>
      <c r="P478" s="214"/>
      <c r="Q478" s="214"/>
      <c r="R478" s="214"/>
      <c r="S478" s="214"/>
      <c r="T478" s="215"/>
      <c r="AT478" s="216" t="s">
        <v>176</v>
      </c>
      <c r="AU478" s="216" t="s">
        <v>87</v>
      </c>
      <c r="AV478" s="13" t="s">
        <v>87</v>
      </c>
      <c r="AW478" s="13" t="s">
        <v>34</v>
      </c>
      <c r="AX478" s="13" t="s">
        <v>85</v>
      </c>
      <c r="AY478" s="216" t="s">
        <v>146</v>
      </c>
    </row>
    <row r="479" spans="1:65" s="2" customFormat="1" ht="21.75" customHeight="1">
      <c r="A479" s="34"/>
      <c r="B479" s="35"/>
      <c r="C479" s="185" t="s">
        <v>2489</v>
      </c>
      <c r="D479" s="185" t="s">
        <v>147</v>
      </c>
      <c r="E479" s="186" t="s">
        <v>2490</v>
      </c>
      <c r="F479" s="187" t="s">
        <v>2491</v>
      </c>
      <c r="G479" s="188" t="s">
        <v>159</v>
      </c>
      <c r="H479" s="189">
        <v>1</v>
      </c>
      <c r="I479" s="190"/>
      <c r="J479" s="191">
        <f>ROUND(I479*H479,2)</f>
        <v>0</v>
      </c>
      <c r="K479" s="192"/>
      <c r="L479" s="39"/>
      <c r="M479" s="193" t="s">
        <v>1</v>
      </c>
      <c r="N479" s="194" t="s">
        <v>42</v>
      </c>
      <c r="O479" s="71"/>
      <c r="P479" s="195">
        <f>O479*H479</f>
        <v>0</v>
      </c>
      <c r="Q479" s="195">
        <v>3.1300000000000001E-2</v>
      </c>
      <c r="R479" s="195">
        <f>Q479*H479</f>
        <v>3.1300000000000001E-2</v>
      </c>
      <c r="S479" s="195">
        <v>0</v>
      </c>
      <c r="T479" s="196">
        <f>S479*H479</f>
        <v>0</v>
      </c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R479" s="197" t="s">
        <v>188</v>
      </c>
      <c r="AT479" s="197" t="s">
        <v>147</v>
      </c>
      <c r="AU479" s="197" t="s">
        <v>87</v>
      </c>
      <c r="AY479" s="17" t="s">
        <v>146</v>
      </c>
      <c r="BE479" s="198">
        <f>IF(N479="základní",J479,0)</f>
        <v>0</v>
      </c>
      <c r="BF479" s="198">
        <f>IF(N479="snížená",J479,0)</f>
        <v>0</v>
      </c>
      <c r="BG479" s="198">
        <f>IF(N479="zákl. přenesená",J479,0)</f>
        <v>0</v>
      </c>
      <c r="BH479" s="198">
        <f>IF(N479="sníž. přenesená",J479,0)</f>
        <v>0</v>
      </c>
      <c r="BI479" s="198">
        <f>IF(N479="nulová",J479,0)</f>
        <v>0</v>
      </c>
      <c r="BJ479" s="17" t="s">
        <v>85</v>
      </c>
      <c r="BK479" s="198">
        <f>ROUND(I479*H479,2)</f>
        <v>0</v>
      </c>
      <c r="BL479" s="17" t="s">
        <v>188</v>
      </c>
      <c r="BM479" s="197" t="s">
        <v>2492</v>
      </c>
    </row>
    <row r="480" spans="1:65" s="13" customFormat="1">
      <c r="B480" s="206"/>
      <c r="C480" s="207"/>
      <c r="D480" s="199" t="s">
        <v>176</v>
      </c>
      <c r="E480" s="208" t="s">
        <v>1</v>
      </c>
      <c r="F480" s="209" t="s">
        <v>2493</v>
      </c>
      <c r="G480" s="207"/>
      <c r="H480" s="210">
        <v>1</v>
      </c>
      <c r="I480" s="211"/>
      <c r="J480" s="207"/>
      <c r="K480" s="207"/>
      <c r="L480" s="212"/>
      <c r="M480" s="213"/>
      <c r="N480" s="214"/>
      <c r="O480" s="214"/>
      <c r="P480" s="214"/>
      <c r="Q480" s="214"/>
      <c r="R480" s="214"/>
      <c r="S480" s="214"/>
      <c r="T480" s="215"/>
      <c r="AT480" s="216" t="s">
        <v>176</v>
      </c>
      <c r="AU480" s="216" t="s">
        <v>87</v>
      </c>
      <c r="AV480" s="13" t="s">
        <v>87</v>
      </c>
      <c r="AW480" s="13" t="s">
        <v>34</v>
      </c>
      <c r="AX480" s="13" t="s">
        <v>85</v>
      </c>
      <c r="AY480" s="216" t="s">
        <v>146</v>
      </c>
    </row>
    <row r="481" spans="1:65" s="2" customFormat="1" ht="21.75" customHeight="1">
      <c r="A481" s="34"/>
      <c r="B481" s="35"/>
      <c r="C481" s="185" t="s">
        <v>2494</v>
      </c>
      <c r="D481" s="185" t="s">
        <v>147</v>
      </c>
      <c r="E481" s="186" t="s">
        <v>2495</v>
      </c>
      <c r="F481" s="187" t="s">
        <v>2496</v>
      </c>
      <c r="G481" s="188" t="s">
        <v>195</v>
      </c>
      <c r="H481" s="189">
        <v>0.85</v>
      </c>
      <c r="I481" s="190"/>
      <c r="J481" s="191">
        <f>ROUND(I481*H481,2)</f>
        <v>0</v>
      </c>
      <c r="K481" s="192"/>
      <c r="L481" s="39"/>
      <c r="M481" s="193" t="s">
        <v>1</v>
      </c>
      <c r="N481" s="194" t="s">
        <v>42</v>
      </c>
      <c r="O481" s="71"/>
      <c r="P481" s="195">
        <f>O481*H481</f>
        <v>0</v>
      </c>
      <c r="Q481" s="195">
        <v>0</v>
      </c>
      <c r="R481" s="195">
        <f>Q481*H481</f>
        <v>0</v>
      </c>
      <c r="S481" s="195">
        <v>0</v>
      </c>
      <c r="T481" s="196">
        <f>S481*H481</f>
        <v>0</v>
      </c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R481" s="197" t="s">
        <v>188</v>
      </c>
      <c r="AT481" s="197" t="s">
        <v>147</v>
      </c>
      <c r="AU481" s="197" t="s">
        <v>87</v>
      </c>
      <c r="AY481" s="17" t="s">
        <v>146</v>
      </c>
      <c r="BE481" s="198">
        <f>IF(N481="základní",J481,0)</f>
        <v>0</v>
      </c>
      <c r="BF481" s="198">
        <f>IF(N481="snížená",J481,0)</f>
        <v>0</v>
      </c>
      <c r="BG481" s="198">
        <f>IF(N481="zákl. přenesená",J481,0)</f>
        <v>0</v>
      </c>
      <c r="BH481" s="198">
        <f>IF(N481="sníž. přenesená",J481,0)</f>
        <v>0</v>
      </c>
      <c r="BI481" s="198">
        <f>IF(N481="nulová",J481,0)</f>
        <v>0</v>
      </c>
      <c r="BJ481" s="17" t="s">
        <v>85</v>
      </c>
      <c r="BK481" s="198">
        <f>ROUND(I481*H481,2)</f>
        <v>0</v>
      </c>
      <c r="BL481" s="17" t="s">
        <v>188</v>
      </c>
      <c r="BM481" s="197" t="s">
        <v>2497</v>
      </c>
    </row>
    <row r="482" spans="1:65" s="2" customFormat="1" ht="21.75" customHeight="1">
      <c r="A482" s="34"/>
      <c r="B482" s="35"/>
      <c r="C482" s="185" t="s">
        <v>2498</v>
      </c>
      <c r="D482" s="185" t="s">
        <v>147</v>
      </c>
      <c r="E482" s="186" t="s">
        <v>1954</v>
      </c>
      <c r="F482" s="187" t="s">
        <v>1955</v>
      </c>
      <c r="G482" s="188" t="s">
        <v>324</v>
      </c>
      <c r="H482" s="250"/>
      <c r="I482" s="190"/>
      <c r="J482" s="191">
        <f>ROUND(I482*H482,2)</f>
        <v>0</v>
      </c>
      <c r="K482" s="192"/>
      <c r="L482" s="39"/>
      <c r="M482" s="193" t="s">
        <v>1</v>
      </c>
      <c r="N482" s="194" t="s">
        <v>42</v>
      </c>
      <c r="O482" s="71"/>
      <c r="P482" s="195">
        <f>O482*H482</f>
        <v>0</v>
      </c>
      <c r="Q482" s="195">
        <v>0</v>
      </c>
      <c r="R482" s="195">
        <f>Q482*H482</f>
        <v>0</v>
      </c>
      <c r="S482" s="195">
        <v>0</v>
      </c>
      <c r="T482" s="196">
        <f>S482*H482</f>
        <v>0</v>
      </c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R482" s="197" t="s">
        <v>188</v>
      </c>
      <c r="AT482" s="197" t="s">
        <v>147</v>
      </c>
      <c r="AU482" s="197" t="s">
        <v>87</v>
      </c>
      <c r="AY482" s="17" t="s">
        <v>146</v>
      </c>
      <c r="BE482" s="198">
        <f>IF(N482="základní",J482,0)</f>
        <v>0</v>
      </c>
      <c r="BF482" s="198">
        <f>IF(N482="snížená",J482,0)</f>
        <v>0</v>
      </c>
      <c r="BG482" s="198">
        <f>IF(N482="zákl. přenesená",J482,0)</f>
        <v>0</v>
      </c>
      <c r="BH482" s="198">
        <f>IF(N482="sníž. přenesená",J482,0)</f>
        <v>0</v>
      </c>
      <c r="BI482" s="198">
        <f>IF(N482="nulová",J482,0)</f>
        <v>0</v>
      </c>
      <c r="BJ482" s="17" t="s">
        <v>85</v>
      </c>
      <c r="BK482" s="198">
        <f>ROUND(I482*H482,2)</f>
        <v>0</v>
      </c>
      <c r="BL482" s="17" t="s">
        <v>188</v>
      </c>
      <c r="BM482" s="197" t="s">
        <v>2499</v>
      </c>
    </row>
    <row r="483" spans="1:65" s="12" customFormat="1" ht="22.9" customHeight="1">
      <c r="B483" s="171"/>
      <c r="C483" s="172"/>
      <c r="D483" s="173" t="s">
        <v>76</v>
      </c>
      <c r="E483" s="204" t="s">
        <v>2500</v>
      </c>
      <c r="F483" s="204" t="s">
        <v>2501</v>
      </c>
      <c r="G483" s="172"/>
      <c r="H483" s="172"/>
      <c r="I483" s="175"/>
      <c r="J483" s="205">
        <f>BK483</f>
        <v>0</v>
      </c>
      <c r="K483" s="172"/>
      <c r="L483" s="177"/>
      <c r="M483" s="178"/>
      <c r="N483" s="179"/>
      <c r="O483" s="179"/>
      <c r="P483" s="180">
        <f>SUM(P484:P487)</f>
        <v>0</v>
      </c>
      <c r="Q483" s="179"/>
      <c r="R483" s="180">
        <f>SUM(R484:R487)</f>
        <v>0</v>
      </c>
      <c r="S483" s="179"/>
      <c r="T483" s="181">
        <f>SUM(T484:T487)</f>
        <v>0</v>
      </c>
      <c r="AR483" s="182" t="s">
        <v>87</v>
      </c>
      <c r="AT483" s="183" t="s">
        <v>76</v>
      </c>
      <c r="AU483" s="183" t="s">
        <v>85</v>
      </c>
      <c r="AY483" s="182" t="s">
        <v>146</v>
      </c>
      <c r="BK483" s="184">
        <f>SUM(BK484:BK487)</f>
        <v>0</v>
      </c>
    </row>
    <row r="484" spans="1:65" s="2" customFormat="1" ht="16.5" customHeight="1">
      <c r="A484" s="34"/>
      <c r="B484" s="35"/>
      <c r="C484" s="185" t="s">
        <v>2502</v>
      </c>
      <c r="D484" s="185" t="s">
        <v>147</v>
      </c>
      <c r="E484" s="186" t="s">
        <v>2503</v>
      </c>
      <c r="F484" s="187" t="s">
        <v>2504</v>
      </c>
      <c r="G484" s="188" t="s">
        <v>2505</v>
      </c>
      <c r="H484" s="189">
        <v>24</v>
      </c>
      <c r="I484" s="190"/>
      <c r="J484" s="191">
        <f>ROUND(I484*H484,2)</f>
        <v>0</v>
      </c>
      <c r="K484" s="192"/>
      <c r="L484" s="39"/>
      <c r="M484" s="193" t="s">
        <v>1</v>
      </c>
      <c r="N484" s="194" t="s">
        <v>42</v>
      </c>
      <c r="O484" s="71"/>
      <c r="P484" s="195">
        <f>O484*H484</f>
        <v>0</v>
      </c>
      <c r="Q484" s="195">
        <v>0</v>
      </c>
      <c r="R484" s="195">
        <f>Q484*H484</f>
        <v>0</v>
      </c>
      <c r="S484" s="195">
        <v>0</v>
      </c>
      <c r="T484" s="196">
        <f>S484*H484</f>
        <v>0</v>
      </c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R484" s="197" t="s">
        <v>188</v>
      </c>
      <c r="AT484" s="197" t="s">
        <v>147</v>
      </c>
      <c r="AU484" s="197" t="s">
        <v>87</v>
      </c>
      <c r="AY484" s="17" t="s">
        <v>146</v>
      </c>
      <c r="BE484" s="198">
        <f>IF(N484="základní",J484,0)</f>
        <v>0</v>
      </c>
      <c r="BF484" s="198">
        <f>IF(N484="snížená",J484,0)</f>
        <v>0</v>
      </c>
      <c r="BG484" s="198">
        <f>IF(N484="zákl. přenesená",J484,0)</f>
        <v>0</v>
      </c>
      <c r="BH484" s="198">
        <f>IF(N484="sníž. přenesená",J484,0)</f>
        <v>0</v>
      </c>
      <c r="BI484" s="198">
        <f>IF(N484="nulová",J484,0)</f>
        <v>0</v>
      </c>
      <c r="BJ484" s="17" t="s">
        <v>85</v>
      </c>
      <c r="BK484" s="198">
        <f>ROUND(I484*H484,2)</f>
        <v>0</v>
      </c>
      <c r="BL484" s="17" t="s">
        <v>188</v>
      </c>
      <c r="BM484" s="197" t="s">
        <v>2506</v>
      </c>
    </row>
    <row r="485" spans="1:65" s="2" customFormat="1" ht="16.5" customHeight="1">
      <c r="A485" s="34"/>
      <c r="B485" s="35"/>
      <c r="C485" s="185" t="s">
        <v>2507</v>
      </c>
      <c r="D485" s="185" t="s">
        <v>147</v>
      </c>
      <c r="E485" s="186" t="s">
        <v>2508</v>
      </c>
      <c r="F485" s="187" t="s">
        <v>2509</v>
      </c>
      <c r="G485" s="188" t="s">
        <v>2505</v>
      </c>
      <c r="H485" s="189">
        <v>16</v>
      </c>
      <c r="I485" s="190"/>
      <c r="J485" s="191">
        <f>ROUND(I485*H485,2)</f>
        <v>0</v>
      </c>
      <c r="K485" s="192"/>
      <c r="L485" s="39"/>
      <c r="M485" s="193" t="s">
        <v>1</v>
      </c>
      <c r="N485" s="194" t="s">
        <v>42</v>
      </c>
      <c r="O485" s="71"/>
      <c r="P485" s="195">
        <f>O485*H485</f>
        <v>0</v>
      </c>
      <c r="Q485" s="195">
        <v>0</v>
      </c>
      <c r="R485" s="195">
        <f>Q485*H485</f>
        <v>0</v>
      </c>
      <c r="S485" s="195">
        <v>0</v>
      </c>
      <c r="T485" s="196">
        <f>S485*H485</f>
        <v>0</v>
      </c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R485" s="197" t="s">
        <v>188</v>
      </c>
      <c r="AT485" s="197" t="s">
        <v>147</v>
      </c>
      <c r="AU485" s="197" t="s">
        <v>87</v>
      </c>
      <c r="AY485" s="17" t="s">
        <v>146</v>
      </c>
      <c r="BE485" s="198">
        <f>IF(N485="základní",J485,0)</f>
        <v>0</v>
      </c>
      <c r="BF485" s="198">
        <f>IF(N485="snížená",J485,0)</f>
        <v>0</v>
      </c>
      <c r="BG485" s="198">
        <f>IF(N485="zákl. přenesená",J485,0)</f>
        <v>0</v>
      </c>
      <c r="BH485" s="198">
        <f>IF(N485="sníž. přenesená",J485,0)</f>
        <v>0</v>
      </c>
      <c r="BI485" s="198">
        <f>IF(N485="nulová",J485,0)</f>
        <v>0</v>
      </c>
      <c r="BJ485" s="17" t="s">
        <v>85</v>
      </c>
      <c r="BK485" s="198">
        <f>ROUND(I485*H485,2)</f>
        <v>0</v>
      </c>
      <c r="BL485" s="17" t="s">
        <v>188</v>
      </c>
      <c r="BM485" s="197" t="s">
        <v>2510</v>
      </c>
    </row>
    <row r="486" spans="1:65" s="2" customFormat="1" ht="16.5" customHeight="1">
      <c r="A486" s="34"/>
      <c r="B486" s="35"/>
      <c r="C486" s="185" t="s">
        <v>2511</v>
      </c>
      <c r="D486" s="185" t="s">
        <v>147</v>
      </c>
      <c r="E486" s="186" t="s">
        <v>2512</v>
      </c>
      <c r="F486" s="187" t="s">
        <v>2513</v>
      </c>
      <c r="G486" s="188" t="s">
        <v>2505</v>
      </c>
      <c r="H486" s="189">
        <v>8</v>
      </c>
      <c r="I486" s="190"/>
      <c r="J486" s="191">
        <f>ROUND(I486*H486,2)</f>
        <v>0</v>
      </c>
      <c r="K486" s="192"/>
      <c r="L486" s="39"/>
      <c r="M486" s="193" t="s">
        <v>1</v>
      </c>
      <c r="N486" s="194" t="s">
        <v>42</v>
      </c>
      <c r="O486" s="71"/>
      <c r="P486" s="195">
        <f>O486*H486</f>
        <v>0</v>
      </c>
      <c r="Q486" s="195">
        <v>0</v>
      </c>
      <c r="R486" s="195">
        <f>Q486*H486</f>
        <v>0</v>
      </c>
      <c r="S486" s="195">
        <v>0</v>
      </c>
      <c r="T486" s="196">
        <f>S486*H486</f>
        <v>0</v>
      </c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R486" s="197" t="s">
        <v>188</v>
      </c>
      <c r="AT486" s="197" t="s">
        <v>147</v>
      </c>
      <c r="AU486" s="197" t="s">
        <v>87</v>
      </c>
      <c r="AY486" s="17" t="s">
        <v>146</v>
      </c>
      <c r="BE486" s="198">
        <f>IF(N486="základní",J486,0)</f>
        <v>0</v>
      </c>
      <c r="BF486" s="198">
        <f>IF(N486="snížená",J486,0)</f>
        <v>0</v>
      </c>
      <c r="BG486" s="198">
        <f>IF(N486="zákl. přenesená",J486,0)</f>
        <v>0</v>
      </c>
      <c r="BH486" s="198">
        <f>IF(N486="sníž. přenesená",J486,0)</f>
        <v>0</v>
      </c>
      <c r="BI486" s="198">
        <f>IF(N486="nulová",J486,0)</f>
        <v>0</v>
      </c>
      <c r="BJ486" s="17" t="s">
        <v>85</v>
      </c>
      <c r="BK486" s="198">
        <f>ROUND(I486*H486,2)</f>
        <v>0</v>
      </c>
      <c r="BL486" s="17" t="s">
        <v>188</v>
      </c>
      <c r="BM486" s="197" t="s">
        <v>2514</v>
      </c>
    </row>
    <row r="487" spans="1:65" s="2" customFormat="1" ht="21.75" customHeight="1">
      <c r="A487" s="34"/>
      <c r="B487" s="35"/>
      <c r="C487" s="185" t="s">
        <v>2515</v>
      </c>
      <c r="D487" s="185" t="s">
        <v>147</v>
      </c>
      <c r="E487" s="186" t="s">
        <v>2516</v>
      </c>
      <c r="F487" s="187" t="s">
        <v>2517</v>
      </c>
      <c r="G487" s="188" t="s">
        <v>187</v>
      </c>
      <c r="H487" s="189">
        <v>1</v>
      </c>
      <c r="I487" s="190"/>
      <c r="J487" s="191">
        <f>ROUND(I487*H487,2)</f>
        <v>0</v>
      </c>
      <c r="K487" s="192"/>
      <c r="L487" s="39"/>
      <c r="M487" s="193" t="s">
        <v>1</v>
      </c>
      <c r="N487" s="194" t="s">
        <v>42</v>
      </c>
      <c r="O487" s="71"/>
      <c r="P487" s="195">
        <f>O487*H487</f>
        <v>0</v>
      </c>
      <c r="Q487" s="195">
        <v>0</v>
      </c>
      <c r="R487" s="195">
        <f>Q487*H487</f>
        <v>0</v>
      </c>
      <c r="S487" s="195">
        <v>0</v>
      </c>
      <c r="T487" s="196">
        <f>S487*H487</f>
        <v>0</v>
      </c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R487" s="197" t="s">
        <v>188</v>
      </c>
      <c r="AT487" s="197" t="s">
        <v>147</v>
      </c>
      <c r="AU487" s="197" t="s">
        <v>87</v>
      </c>
      <c r="AY487" s="17" t="s">
        <v>146</v>
      </c>
      <c r="BE487" s="198">
        <f>IF(N487="základní",J487,0)</f>
        <v>0</v>
      </c>
      <c r="BF487" s="198">
        <f>IF(N487="snížená",J487,0)</f>
        <v>0</v>
      </c>
      <c r="BG487" s="198">
        <f>IF(N487="zákl. přenesená",J487,0)</f>
        <v>0</v>
      </c>
      <c r="BH487" s="198">
        <f>IF(N487="sníž. přenesená",J487,0)</f>
        <v>0</v>
      </c>
      <c r="BI487" s="198">
        <f>IF(N487="nulová",J487,0)</f>
        <v>0</v>
      </c>
      <c r="BJ487" s="17" t="s">
        <v>85</v>
      </c>
      <c r="BK487" s="198">
        <f>ROUND(I487*H487,2)</f>
        <v>0</v>
      </c>
      <c r="BL487" s="17" t="s">
        <v>188</v>
      </c>
      <c r="BM487" s="197" t="s">
        <v>2518</v>
      </c>
    </row>
    <row r="488" spans="1:65" s="12" customFormat="1" ht="22.9" customHeight="1">
      <c r="B488" s="171"/>
      <c r="C488" s="172"/>
      <c r="D488" s="173" t="s">
        <v>76</v>
      </c>
      <c r="E488" s="204" t="s">
        <v>244</v>
      </c>
      <c r="F488" s="204" t="s">
        <v>245</v>
      </c>
      <c r="G488" s="172"/>
      <c r="H488" s="172"/>
      <c r="I488" s="175"/>
      <c r="J488" s="205">
        <f>BK488</f>
        <v>0</v>
      </c>
      <c r="K488" s="172"/>
      <c r="L488" s="177"/>
      <c r="M488" s="178"/>
      <c r="N488" s="179"/>
      <c r="O488" s="179"/>
      <c r="P488" s="180">
        <f>SUM(P489:P496)</f>
        <v>0</v>
      </c>
      <c r="Q488" s="179"/>
      <c r="R488" s="180">
        <f>SUM(R489:R496)</f>
        <v>0</v>
      </c>
      <c r="S488" s="179"/>
      <c r="T488" s="181">
        <f>SUM(T489:T496)</f>
        <v>2.6187</v>
      </c>
      <c r="AR488" s="182" t="s">
        <v>87</v>
      </c>
      <c r="AT488" s="183" t="s">
        <v>76</v>
      </c>
      <c r="AU488" s="183" t="s">
        <v>85</v>
      </c>
      <c r="AY488" s="182" t="s">
        <v>146</v>
      </c>
      <c r="BK488" s="184">
        <f>SUM(BK489:BK496)</f>
        <v>0</v>
      </c>
    </row>
    <row r="489" spans="1:65" s="2" customFormat="1" ht="21.75" customHeight="1">
      <c r="A489" s="34"/>
      <c r="B489" s="35"/>
      <c r="C489" s="185" t="s">
        <v>2519</v>
      </c>
      <c r="D489" s="185" t="s">
        <v>147</v>
      </c>
      <c r="E489" s="186" t="s">
        <v>2520</v>
      </c>
      <c r="F489" s="187" t="s">
        <v>2521</v>
      </c>
      <c r="G489" s="188" t="s">
        <v>181</v>
      </c>
      <c r="H489" s="189">
        <v>87.29</v>
      </c>
      <c r="I489" s="190"/>
      <c r="J489" s="191">
        <f>ROUND(I489*H489,2)</f>
        <v>0</v>
      </c>
      <c r="K489" s="192"/>
      <c r="L489" s="39"/>
      <c r="M489" s="193" t="s">
        <v>1</v>
      </c>
      <c r="N489" s="194" t="s">
        <v>42</v>
      </c>
      <c r="O489" s="71"/>
      <c r="P489" s="195">
        <f>O489*H489</f>
        <v>0</v>
      </c>
      <c r="Q489" s="195">
        <v>0</v>
      </c>
      <c r="R489" s="195">
        <f>Q489*H489</f>
        <v>0</v>
      </c>
      <c r="S489" s="195">
        <v>0.03</v>
      </c>
      <c r="T489" s="196">
        <f>S489*H489</f>
        <v>2.6187</v>
      </c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R489" s="197" t="s">
        <v>188</v>
      </c>
      <c r="AT489" s="197" t="s">
        <v>147</v>
      </c>
      <c r="AU489" s="197" t="s">
        <v>87</v>
      </c>
      <c r="AY489" s="17" t="s">
        <v>146</v>
      </c>
      <c r="BE489" s="198">
        <f>IF(N489="základní",J489,0)</f>
        <v>0</v>
      </c>
      <c r="BF489" s="198">
        <f>IF(N489="snížená",J489,0)</f>
        <v>0</v>
      </c>
      <c r="BG489" s="198">
        <f>IF(N489="zákl. přenesená",J489,0)</f>
        <v>0</v>
      </c>
      <c r="BH489" s="198">
        <f>IF(N489="sníž. přenesená",J489,0)</f>
        <v>0</v>
      </c>
      <c r="BI489" s="198">
        <f>IF(N489="nulová",J489,0)</f>
        <v>0</v>
      </c>
      <c r="BJ489" s="17" t="s">
        <v>85</v>
      </c>
      <c r="BK489" s="198">
        <f>ROUND(I489*H489,2)</f>
        <v>0</v>
      </c>
      <c r="BL489" s="17" t="s">
        <v>188</v>
      </c>
      <c r="BM489" s="197" t="s">
        <v>2522</v>
      </c>
    </row>
    <row r="490" spans="1:65" s="13" customFormat="1">
      <c r="B490" s="206"/>
      <c r="C490" s="207"/>
      <c r="D490" s="199" t="s">
        <v>176</v>
      </c>
      <c r="E490" s="208" t="s">
        <v>1</v>
      </c>
      <c r="F490" s="209" t="s">
        <v>2243</v>
      </c>
      <c r="G490" s="207"/>
      <c r="H490" s="210">
        <v>14.4</v>
      </c>
      <c r="I490" s="211"/>
      <c r="J490" s="207"/>
      <c r="K490" s="207"/>
      <c r="L490" s="212"/>
      <c r="M490" s="213"/>
      <c r="N490" s="214"/>
      <c r="O490" s="214"/>
      <c r="P490" s="214"/>
      <c r="Q490" s="214"/>
      <c r="R490" s="214"/>
      <c r="S490" s="214"/>
      <c r="T490" s="215"/>
      <c r="AT490" s="216" t="s">
        <v>176</v>
      </c>
      <c r="AU490" s="216" t="s">
        <v>87</v>
      </c>
      <c r="AV490" s="13" t="s">
        <v>87</v>
      </c>
      <c r="AW490" s="13" t="s">
        <v>34</v>
      </c>
      <c r="AX490" s="13" t="s">
        <v>77</v>
      </c>
      <c r="AY490" s="216" t="s">
        <v>146</v>
      </c>
    </row>
    <row r="491" spans="1:65" s="13" customFormat="1">
      <c r="B491" s="206"/>
      <c r="C491" s="207"/>
      <c r="D491" s="199" t="s">
        <v>176</v>
      </c>
      <c r="E491" s="208" t="s">
        <v>1</v>
      </c>
      <c r="F491" s="209" t="s">
        <v>2157</v>
      </c>
      <c r="G491" s="207"/>
      <c r="H491" s="210">
        <v>16</v>
      </c>
      <c r="I491" s="211"/>
      <c r="J491" s="207"/>
      <c r="K491" s="207"/>
      <c r="L491" s="212"/>
      <c r="M491" s="213"/>
      <c r="N491" s="214"/>
      <c r="O491" s="214"/>
      <c r="P491" s="214"/>
      <c r="Q491" s="214"/>
      <c r="R491" s="214"/>
      <c r="S491" s="214"/>
      <c r="T491" s="215"/>
      <c r="AT491" s="216" t="s">
        <v>176</v>
      </c>
      <c r="AU491" s="216" t="s">
        <v>87</v>
      </c>
      <c r="AV491" s="13" t="s">
        <v>87</v>
      </c>
      <c r="AW491" s="13" t="s">
        <v>34</v>
      </c>
      <c r="AX491" s="13" t="s">
        <v>77</v>
      </c>
      <c r="AY491" s="216" t="s">
        <v>146</v>
      </c>
    </row>
    <row r="492" spans="1:65" s="13" customFormat="1">
      <c r="B492" s="206"/>
      <c r="C492" s="207"/>
      <c r="D492" s="199" t="s">
        <v>176</v>
      </c>
      <c r="E492" s="208" t="s">
        <v>1</v>
      </c>
      <c r="F492" s="209" t="s">
        <v>2244</v>
      </c>
      <c r="G492" s="207"/>
      <c r="H492" s="210">
        <v>22.75</v>
      </c>
      <c r="I492" s="211"/>
      <c r="J492" s="207"/>
      <c r="K492" s="207"/>
      <c r="L492" s="212"/>
      <c r="M492" s="213"/>
      <c r="N492" s="214"/>
      <c r="O492" s="214"/>
      <c r="P492" s="214"/>
      <c r="Q492" s="214"/>
      <c r="R492" s="214"/>
      <c r="S492" s="214"/>
      <c r="T492" s="215"/>
      <c r="AT492" s="216" t="s">
        <v>176</v>
      </c>
      <c r="AU492" s="216" t="s">
        <v>87</v>
      </c>
      <c r="AV492" s="13" t="s">
        <v>87</v>
      </c>
      <c r="AW492" s="13" t="s">
        <v>34</v>
      </c>
      <c r="AX492" s="13" t="s">
        <v>77</v>
      </c>
      <c r="AY492" s="216" t="s">
        <v>146</v>
      </c>
    </row>
    <row r="493" spans="1:65" s="13" customFormat="1">
      <c r="B493" s="206"/>
      <c r="C493" s="207"/>
      <c r="D493" s="199" t="s">
        <v>176</v>
      </c>
      <c r="E493" s="208" t="s">
        <v>1</v>
      </c>
      <c r="F493" s="209" t="s">
        <v>2082</v>
      </c>
      <c r="G493" s="207"/>
      <c r="H493" s="210">
        <v>22.94</v>
      </c>
      <c r="I493" s="211"/>
      <c r="J493" s="207"/>
      <c r="K493" s="207"/>
      <c r="L493" s="212"/>
      <c r="M493" s="213"/>
      <c r="N493" s="214"/>
      <c r="O493" s="214"/>
      <c r="P493" s="214"/>
      <c r="Q493" s="214"/>
      <c r="R493" s="214"/>
      <c r="S493" s="214"/>
      <c r="T493" s="215"/>
      <c r="AT493" s="216" t="s">
        <v>176</v>
      </c>
      <c r="AU493" s="216" t="s">
        <v>87</v>
      </c>
      <c r="AV493" s="13" t="s">
        <v>87</v>
      </c>
      <c r="AW493" s="13" t="s">
        <v>34</v>
      </c>
      <c r="AX493" s="13" t="s">
        <v>77</v>
      </c>
      <c r="AY493" s="216" t="s">
        <v>146</v>
      </c>
    </row>
    <row r="494" spans="1:65" s="13" customFormat="1">
      <c r="B494" s="206"/>
      <c r="C494" s="207"/>
      <c r="D494" s="199" t="s">
        <v>176</v>
      </c>
      <c r="E494" s="208" t="s">
        <v>1</v>
      </c>
      <c r="F494" s="209" t="s">
        <v>2083</v>
      </c>
      <c r="G494" s="207"/>
      <c r="H494" s="210">
        <v>11.2</v>
      </c>
      <c r="I494" s="211"/>
      <c r="J494" s="207"/>
      <c r="K494" s="207"/>
      <c r="L494" s="212"/>
      <c r="M494" s="213"/>
      <c r="N494" s="214"/>
      <c r="O494" s="214"/>
      <c r="P494" s="214"/>
      <c r="Q494" s="214"/>
      <c r="R494" s="214"/>
      <c r="S494" s="214"/>
      <c r="T494" s="215"/>
      <c r="AT494" s="216" t="s">
        <v>176</v>
      </c>
      <c r="AU494" s="216" t="s">
        <v>87</v>
      </c>
      <c r="AV494" s="13" t="s">
        <v>87</v>
      </c>
      <c r="AW494" s="13" t="s">
        <v>34</v>
      </c>
      <c r="AX494" s="13" t="s">
        <v>77</v>
      </c>
      <c r="AY494" s="216" t="s">
        <v>146</v>
      </c>
    </row>
    <row r="495" spans="1:65" s="14" customFormat="1">
      <c r="B495" s="228"/>
      <c r="C495" s="229"/>
      <c r="D495" s="199" t="s">
        <v>176</v>
      </c>
      <c r="E495" s="230" t="s">
        <v>1</v>
      </c>
      <c r="F495" s="231" t="s">
        <v>254</v>
      </c>
      <c r="G495" s="229"/>
      <c r="H495" s="232">
        <v>87.29</v>
      </c>
      <c r="I495" s="233"/>
      <c r="J495" s="229"/>
      <c r="K495" s="229"/>
      <c r="L495" s="234"/>
      <c r="M495" s="235"/>
      <c r="N495" s="236"/>
      <c r="O495" s="236"/>
      <c r="P495" s="236"/>
      <c r="Q495" s="236"/>
      <c r="R495" s="236"/>
      <c r="S495" s="236"/>
      <c r="T495" s="237"/>
      <c r="AT495" s="238" t="s">
        <v>176</v>
      </c>
      <c r="AU495" s="238" t="s">
        <v>87</v>
      </c>
      <c r="AV495" s="14" t="s">
        <v>145</v>
      </c>
      <c r="AW495" s="14" t="s">
        <v>34</v>
      </c>
      <c r="AX495" s="14" t="s">
        <v>85</v>
      </c>
      <c r="AY495" s="238" t="s">
        <v>146</v>
      </c>
    </row>
    <row r="496" spans="1:65" s="2" customFormat="1" ht="21.75" customHeight="1">
      <c r="A496" s="34"/>
      <c r="B496" s="35"/>
      <c r="C496" s="185" t="s">
        <v>2523</v>
      </c>
      <c r="D496" s="185" t="s">
        <v>147</v>
      </c>
      <c r="E496" s="186" t="s">
        <v>702</v>
      </c>
      <c r="F496" s="187" t="s">
        <v>703</v>
      </c>
      <c r="G496" s="188" t="s">
        <v>324</v>
      </c>
      <c r="H496" s="250"/>
      <c r="I496" s="190"/>
      <c r="J496" s="191">
        <f>ROUND(I496*H496,2)</f>
        <v>0</v>
      </c>
      <c r="K496" s="192"/>
      <c r="L496" s="39"/>
      <c r="M496" s="193" t="s">
        <v>1</v>
      </c>
      <c r="N496" s="194" t="s">
        <v>42</v>
      </c>
      <c r="O496" s="71"/>
      <c r="P496" s="195">
        <f>O496*H496</f>
        <v>0</v>
      </c>
      <c r="Q496" s="195">
        <v>0</v>
      </c>
      <c r="R496" s="195">
        <f>Q496*H496</f>
        <v>0</v>
      </c>
      <c r="S496" s="195">
        <v>0</v>
      </c>
      <c r="T496" s="196">
        <f>S496*H496</f>
        <v>0</v>
      </c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R496" s="197" t="s">
        <v>188</v>
      </c>
      <c r="AT496" s="197" t="s">
        <v>147</v>
      </c>
      <c r="AU496" s="197" t="s">
        <v>87</v>
      </c>
      <c r="AY496" s="17" t="s">
        <v>146</v>
      </c>
      <c r="BE496" s="198">
        <f>IF(N496="základní",J496,0)</f>
        <v>0</v>
      </c>
      <c r="BF496" s="198">
        <f>IF(N496="snížená",J496,0)</f>
        <v>0</v>
      </c>
      <c r="BG496" s="198">
        <f>IF(N496="zákl. přenesená",J496,0)</f>
        <v>0</v>
      </c>
      <c r="BH496" s="198">
        <f>IF(N496="sníž. přenesená",J496,0)</f>
        <v>0</v>
      </c>
      <c r="BI496" s="198">
        <f>IF(N496="nulová",J496,0)</f>
        <v>0</v>
      </c>
      <c r="BJ496" s="17" t="s">
        <v>85</v>
      </c>
      <c r="BK496" s="198">
        <f>ROUND(I496*H496,2)</f>
        <v>0</v>
      </c>
      <c r="BL496" s="17" t="s">
        <v>188</v>
      </c>
      <c r="BM496" s="197" t="s">
        <v>2524</v>
      </c>
    </row>
    <row r="497" spans="1:65" s="12" customFormat="1" ht="22.9" customHeight="1">
      <c r="B497" s="171"/>
      <c r="C497" s="172"/>
      <c r="D497" s="173" t="s">
        <v>76</v>
      </c>
      <c r="E497" s="204" t="s">
        <v>1957</v>
      </c>
      <c r="F497" s="204" t="s">
        <v>1958</v>
      </c>
      <c r="G497" s="172"/>
      <c r="H497" s="172"/>
      <c r="I497" s="175"/>
      <c r="J497" s="205">
        <f>BK497</f>
        <v>0</v>
      </c>
      <c r="K497" s="172"/>
      <c r="L497" s="177"/>
      <c r="M497" s="178"/>
      <c r="N497" s="179"/>
      <c r="O497" s="179"/>
      <c r="P497" s="180">
        <f>SUM(P498:P509)</f>
        <v>0</v>
      </c>
      <c r="Q497" s="179"/>
      <c r="R497" s="180">
        <f>SUM(R498:R509)</f>
        <v>0.68515249999999994</v>
      </c>
      <c r="S497" s="179"/>
      <c r="T497" s="181">
        <f>SUM(T498:T509)</f>
        <v>0</v>
      </c>
      <c r="AR497" s="182" t="s">
        <v>87</v>
      </c>
      <c r="AT497" s="183" t="s">
        <v>76</v>
      </c>
      <c r="AU497" s="183" t="s">
        <v>85</v>
      </c>
      <c r="AY497" s="182" t="s">
        <v>146</v>
      </c>
      <c r="BK497" s="184">
        <f>SUM(BK498:BK509)</f>
        <v>0</v>
      </c>
    </row>
    <row r="498" spans="1:65" s="2" customFormat="1" ht="21.75" customHeight="1">
      <c r="A498" s="34"/>
      <c r="B498" s="35"/>
      <c r="C498" s="185" t="s">
        <v>2525</v>
      </c>
      <c r="D498" s="185" t="s">
        <v>147</v>
      </c>
      <c r="E498" s="186" t="s">
        <v>2526</v>
      </c>
      <c r="F498" s="187" t="s">
        <v>2527</v>
      </c>
      <c r="G498" s="188" t="s">
        <v>181</v>
      </c>
      <c r="H498" s="189">
        <v>53.15</v>
      </c>
      <c r="I498" s="190"/>
      <c r="J498" s="191">
        <f>ROUND(I498*H498,2)</f>
        <v>0</v>
      </c>
      <c r="K498" s="192"/>
      <c r="L498" s="39"/>
      <c r="M498" s="193" t="s">
        <v>1</v>
      </c>
      <c r="N498" s="194" t="s">
        <v>42</v>
      </c>
      <c r="O498" s="71"/>
      <c r="P498" s="195">
        <f>O498*H498</f>
        <v>0</v>
      </c>
      <c r="Q498" s="195">
        <v>1.261E-2</v>
      </c>
      <c r="R498" s="195">
        <f>Q498*H498</f>
        <v>0.67022149999999991</v>
      </c>
      <c r="S498" s="195">
        <v>0</v>
      </c>
      <c r="T498" s="196">
        <f>S498*H498</f>
        <v>0</v>
      </c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R498" s="197" t="s">
        <v>188</v>
      </c>
      <c r="AT498" s="197" t="s">
        <v>147</v>
      </c>
      <c r="AU498" s="197" t="s">
        <v>87</v>
      </c>
      <c r="AY498" s="17" t="s">
        <v>146</v>
      </c>
      <c r="BE498" s="198">
        <f>IF(N498="základní",J498,0)</f>
        <v>0</v>
      </c>
      <c r="BF498" s="198">
        <f>IF(N498="snížená",J498,0)</f>
        <v>0</v>
      </c>
      <c r="BG498" s="198">
        <f>IF(N498="zákl. přenesená",J498,0)</f>
        <v>0</v>
      </c>
      <c r="BH498" s="198">
        <f>IF(N498="sníž. přenesená",J498,0)</f>
        <v>0</v>
      </c>
      <c r="BI498" s="198">
        <f>IF(N498="nulová",J498,0)</f>
        <v>0</v>
      </c>
      <c r="BJ498" s="17" t="s">
        <v>85</v>
      </c>
      <c r="BK498" s="198">
        <f>ROUND(I498*H498,2)</f>
        <v>0</v>
      </c>
      <c r="BL498" s="17" t="s">
        <v>188</v>
      </c>
      <c r="BM498" s="197" t="s">
        <v>2528</v>
      </c>
    </row>
    <row r="499" spans="1:65" s="13" customFormat="1">
      <c r="B499" s="206"/>
      <c r="C499" s="207"/>
      <c r="D499" s="199" t="s">
        <v>176</v>
      </c>
      <c r="E499" s="208" t="s">
        <v>1</v>
      </c>
      <c r="F499" s="209" t="s">
        <v>2244</v>
      </c>
      <c r="G499" s="207"/>
      <c r="H499" s="210">
        <v>22.75</v>
      </c>
      <c r="I499" s="211"/>
      <c r="J499" s="207"/>
      <c r="K499" s="207"/>
      <c r="L499" s="212"/>
      <c r="M499" s="213"/>
      <c r="N499" s="214"/>
      <c r="O499" s="214"/>
      <c r="P499" s="214"/>
      <c r="Q499" s="214"/>
      <c r="R499" s="214"/>
      <c r="S499" s="214"/>
      <c r="T499" s="215"/>
      <c r="AT499" s="216" t="s">
        <v>176</v>
      </c>
      <c r="AU499" s="216" t="s">
        <v>87</v>
      </c>
      <c r="AV499" s="13" t="s">
        <v>87</v>
      </c>
      <c r="AW499" s="13" t="s">
        <v>34</v>
      </c>
      <c r="AX499" s="13" t="s">
        <v>77</v>
      </c>
      <c r="AY499" s="216" t="s">
        <v>146</v>
      </c>
    </row>
    <row r="500" spans="1:65" s="13" customFormat="1">
      <c r="B500" s="206"/>
      <c r="C500" s="207"/>
      <c r="D500" s="199" t="s">
        <v>176</v>
      </c>
      <c r="E500" s="208" t="s">
        <v>1</v>
      </c>
      <c r="F500" s="209" t="s">
        <v>2243</v>
      </c>
      <c r="G500" s="207"/>
      <c r="H500" s="210">
        <v>14.4</v>
      </c>
      <c r="I500" s="211"/>
      <c r="J500" s="207"/>
      <c r="K500" s="207"/>
      <c r="L500" s="212"/>
      <c r="M500" s="213"/>
      <c r="N500" s="214"/>
      <c r="O500" s="214"/>
      <c r="P500" s="214"/>
      <c r="Q500" s="214"/>
      <c r="R500" s="214"/>
      <c r="S500" s="214"/>
      <c r="T500" s="215"/>
      <c r="AT500" s="216" t="s">
        <v>176</v>
      </c>
      <c r="AU500" s="216" t="s">
        <v>87</v>
      </c>
      <c r="AV500" s="13" t="s">
        <v>87</v>
      </c>
      <c r="AW500" s="13" t="s">
        <v>34</v>
      </c>
      <c r="AX500" s="13" t="s">
        <v>77</v>
      </c>
      <c r="AY500" s="216" t="s">
        <v>146</v>
      </c>
    </row>
    <row r="501" spans="1:65" s="13" customFormat="1">
      <c r="B501" s="206"/>
      <c r="C501" s="207"/>
      <c r="D501" s="199" t="s">
        <v>176</v>
      </c>
      <c r="E501" s="208" t="s">
        <v>1</v>
      </c>
      <c r="F501" s="209" t="s">
        <v>2157</v>
      </c>
      <c r="G501" s="207"/>
      <c r="H501" s="210">
        <v>16</v>
      </c>
      <c r="I501" s="211"/>
      <c r="J501" s="207"/>
      <c r="K501" s="207"/>
      <c r="L501" s="212"/>
      <c r="M501" s="213"/>
      <c r="N501" s="214"/>
      <c r="O501" s="214"/>
      <c r="P501" s="214"/>
      <c r="Q501" s="214"/>
      <c r="R501" s="214"/>
      <c r="S501" s="214"/>
      <c r="T501" s="215"/>
      <c r="AT501" s="216" t="s">
        <v>176</v>
      </c>
      <c r="AU501" s="216" t="s">
        <v>87</v>
      </c>
      <c r="AV501" s="13" t="s">
        <v>87</v>
      </c>
      <c r="AW501" s="13" t="s">
        <v>34</v>
      </c>
      <c r="AX501" s="13" t="s">
        <v>77</v>
      </c>
      <c r="AY501" s="216" t="s">
        <v>146</v>
      </c>
    </row>
    <row r="502" spans="1:65" s="14" customFormat="1">
      <c r="B502" s="228"/>
      <c r="C502" s="229"/>
      <c r="D502" s="199" t="s">
        <v>176</v>
      </c>
      <c r="E502" s="230" t="s">
        <v>1</v>
      </c>
      <c r="F502" s="231" t="s">
        <v>254</v>
      </c>
      <c r="G502" s="229"/>
      <c r="H502" s="232">
        <v>53.15</v>
      </c>
      <c r="I502" s="233"/>
      <c r="J502" s="229"/>
      <c r="K502" s="229"/>
      <c r="L502" s="234"/>
      <c r="M502" s="235"/>
      <c r="N502" s="236"/>
      <c r="O502" s="236"/>
      <c r="P502" s="236"/>
      <c r="Q502" s="236"/>
      <c r="R502" s="236"/>
      <c r="S502" s="236"/>
      <c r="T502" s="237"/>
      <c r="AT502" s="238" t="s">
        <v>176</v>
      </c>
      <c r="AU502" s="238" t="s">
        <v>87</v>
      </c>
      <c r="AV502" s="14" t="s">
        <v>145</v>
      </c>
      <c r="AW502" s="14" t="s">
        <v>34</v>
      </c>
      <c r="AX502" s="14" t="s">
        <v>85</v>
      </c>
      <c r="AY502" s="238" t="s">
        <v>146</v>
      </c>
    </row>
    <row r="503" spans="1:65" s="2" customFormat="1" ht="16.5" customHeight="1">
      <c r="A503" s="34"/>
      <c r="B503" s="35"/>
      <c r="C503" s="185" t="s">
        <v>2529</v>
      </c>
      <c r="D503" s="185" t="s">
        <v>147</v>
      </c>
      <c r="E503" s="186" t="s">
        <v>1965</v>
      </c>
      <c r="F503" s="187" t="s">
        <v>1966</v>
      </c>
      <c r="G503" s="188" t="s">
        <v>181</v>
      </c>
      <c r="H503" s="189">
        <v>15.15</v>
      </c>
      <c r="I503" s="190"/>
      <c r="J503" s="191">
        <f>ROUND(I503*H503,2)</f>
        <v>0</v>
      </c>
      <c r="K503" s="192"/>
      <c r="L503" s="39"/>
      <c r="M503" s="193" t="s">
        <v>1</v>
      </c>
      <c r="N503" s="194" t="s">
        <v>42</v>
      </c>
      <c r="O503" s="71"/>
      <c r="P503" s="195">
        <f>O503*H503</f>
        <v>0</v>
      </c>
      <c r="Q503" s="195">
        <v>1E-4</v>
      </c>
      <c r="R503" s="195">
        <f>Q503*H503</f>
        <v>1.5150000000000001E-3</v>
      </c>
      <c r="S503" s="195">
        <v>0</v>
      </c>
      <c r="T503" s="196">
        <f>S503*H503</f>
        <v>0</v>
      </c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R503" s="197" t="s">
        <v>188</v>
      </c>
      <c r="AT503" s="197" t="s">
        <v>147</v>
      </c>
      <c r="AU503" s="197" t="s">
        <v>87</v>
      </c>
      <c r="AY503" s="17" t="s">
        <v>146</v>
      </c>
      <c r="BE503" s="198">
        <f>IF(N503="základní",J503,0)</f>
        <v>0</v>
      </c>
      <c r="BF503" s="198">
        <f>IF(N503="snížená",J503,0)</f>
        <v>0</v>
      </c>
      <c r="BG503" s="198">
        <f>IF(N503="zákl. přenesená",J503,0)</f>
        <v>0</v>
      </c>
      <c r="BH503" s="198">
        <f>IF(N503="sníž. přenesená",J503,0)</f>
        <v>0</v>
      </c>
      <c r="BI503" s="198">
        <f>IF(N503="nulová",J503,0)</f>
        <v>0</v>
      </c>
      <c r="BJ503" s="17" t="s">
        <v>85</v>
      </c>
      <c r="BK503" s="198">
        <f>ROUND(I503*H503,2)</f>
        <v>0</v>
      </c>
      <c r="BL503" s="17" t="s">
        <v>188</v>
      </c>
      <c r="BM503" s="197" t="s">
        <v>2530</v>
      </c>
    </row>
    <row r="504" spans="1:65" s="2" customFormat="1" ht="21.75" customHeight="1">
      <c r="A504" s="34"/>
      <c r="B504" s="35"/>
      <c r="C504" s="185" t="s">
        <v>2531</v>
      </c>
      <c r="D504" s="185" t="s">
        <v>147</v>
      </c>
      <c r="E504" s="186" t="s">
        <v>1962</v>
      </c>
      <c r="F504" s="187" t="s">
        <v>1963</v>
      </c>
      <c r="G504" s="188" t="s">
        <v>249</v>
      </c>
      <c r="H504" s="189">
        <v>51.6</v>
      </c>
      <c r="I504" s="190"/>
      <c r="J504" s="191">
        <f>ROUND(I504*H504,2)</f>
        <v>0</v>
      </c>
      <c r="K504" s="192"/>
      <c r="L504" s="39"/>
      <c r="M504" s="193" t="s">
        <v>1</v>
      </c>
      <c r="N504" s="194" t="s">
        <v>42</v>
      </c>
      <c r="O504" s="71"/>
      <c r="P504" s="195">
        <f>O504*H504</f>
        <v>0</v>
      </c>
      <c r="Q504" s="195">
        <v>2.5999999999999998E-4</v>
      </c>
      <c r="R504" s="195">
        <f>Q504*H504</f>
        <v>1.3415999999999999E-2</v>
      </c>
      <c r="S504" s="195">
        <v>0</v>
      </c>
      <c r="T504" s="196">
        <f>S504*H504</f>
        <v>0</v>
      </c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R504" s="197" t="s">
        <v>188</v>
      </c>
      <c r="AT504" s="197" t="s">
        <v>147</v>
      </c>
      <c r="AU504" s="197" t="s">
        <v>87</v>
      </c>
      <c r="AY504" s="17" t="s">
        <v>146</v>
      </c>
      <c r="BE504" s="198">
        <f>IF(N504="základní",J504,0)</f>
        <v>0</v>
      </c>
      <c r="BF504" s="198">
        <f>IF(N504="snížená",J504,0)</f>
        <v>0</v>
      </c>
      <c r="BG504" s="198">
        <f>IF(N504="zákl. přenesená",J504,0)</f>
        <v>0</v>
      </c>
      <c r="BH504" s="198">
        <f>IF(N504="sníž. přenesená",J504,0)</f>
        <v>0</v>
      </c>
      <c r="BI504" s="198">
        <f>IF(N504="nulová",J504,0)</f>
        <v>0</v>
      </c>
      <c r="BJ504" s="17" t="s">
        <v>85</v>
      </c>
      <c r="BK504" s="198">
        <f>ROUND(I504*H504,2)</f>
        <v>0</v>
      </c>
      <c r="BL504" s="17" t="s">
        <v>188</v>
      </c>
      <c r="BM504" s="197" t="s">
        <v>2532</v>
      </c>
    </row>
    <row r="505" spans="1:65" s="13" customFormat="1">
      <c r="B505" s="206"/>
      <c r="C505" s="207"/>
      <c r="D505" s="199" t="s">
        <v>176</v>
      </c>
      <c r="E505" s="208" t="s">
        <v>1</v>
      </c>
      <c r="F505" s="209" t="s">
        <v>2155</v>
      </c>
      <c r="G505" s="207"/>
      <c r="H505" s="210">
        <v>20</v>
      </c>
      <c r="I505" s="211"/>
      <c r="J505" s="207"/>
      <c r="K505" s="207"/>
      <c r="L505" s="212"/>
      <c r="M505" s="213"/>
      <c r="N505" s="214"/>
      <c r="O505" s="214"/>
      <c r="P505" s="214"/>
      <c r="Q505" s="214"/>
      <c r="R505" s="214"/>
      <c r="S505" s="214"/>
      <c r="T505" s="215"/>
      <c r="AT505" s="216" t="s">
        <v>176</v>
      </c>
      <c r="AU505" s="216" t="s">
        <v>87</v>
      </c>
      <c r="AV505" s="13" t="s">
        <v>87</v>
      </c>
      <c r="AW505" s="13" t="s">
        <v>34</v>
      </c>
      <c r="AX505" s="13" t="s">
        <v>77</v>
      </c>
      <c r="AY505" s="216" t="s">
        <v>146</v>
      </c>
    </row>
    <row r="506" spans="1:65" s="13" customFormat="1">
      <c r="B506" s="206"/>
      <c r="C506" s="207"/>
      <c r="D506" s="199" t="s">
        <v>176</v>
      </c>
      <c r="E506" s="208" t="s">
        <v>1</v>
      </c>
      <c r="F506" s="209" t="s">
        <v>2156</v>
      </c>
      <c r="G506" s="207"/>
      <c r="H506" s="210">
        <v>15.6</v>
      </c>
      <c r="I506" s="211"/>
      <c r="J506" s="207"/>
      <c r="K506" s="207"/>
      <c r="L506" s="212"/>
      <c r="M506" s="213"/>
      <c r="N506" s="214"/>
      <c r="O506" s="214"/>
      <c r="P506" s="214"/>
      <c r="Q506" s="214"/>
      <c r="R506" s="214"/>
      <c r="S506" s="214"/>
      <c r="T506" s="215"/>
      <c r="AT506" s="216" t="s">
        <v>176</v>
      </c>
      <c r="AU506" s="216" t="s">
        <v>87</v>
      </c>
      <c r="AV506" s="13" t="s">
        <v>87</v>
      </c>
      <c r="AW506" s="13" t="s">
        <v>34</v>
      </c>
      <c r="AX506" s="13" t="s">
        <v>77</v>
      </c>
      <c r="AY506" s="216" t="s">
        <v>146</v>
      </c>
    </row>
    <row r="507" spans="1:65" s="13" customFormat="1">
      <c r="B507" s="206"/>
      <c r="C507" s="207"/>
      <c r="D507" s="199" t="s">
        <v>176</v>
      </c>
      <c r="E507" s="208" t="s">
        <v>1</v>
      </c>
      <c r="F507" s="209" t="s">
        <v>2157</v>
      </c>
      <c r="G507" s="207"/>
      <c r="H507" s="210">
        <v>16</v>
      </c>
      <c r="I507" s="211"/>
      <c r="J507" s="207"/>
      <c r="K507" s="207"/>
      <c r="L507" s="212"/>
      <c r="M507" s="213"/>
      <c r="N507" s="214"/>
      <c r="O507" s="214"/>
      <c r="P507" s="214"/>
      <c r="Q507" s="214"/>
      <c r="R507" s="214"/>
      <c r="S507" s="214"/>
      <c r="T507" s="215"/>
      <c r="AT507" s="216" t="s">
        <v>176</v>
      </c>
      <c r="AU507" s="216" t="s">
        <v>87</v>
      </c>
      <c r="AV507" s="13" t="s">
        <v>87</v>
      </c>
      <c r="AW507" s="13" t="s">
        <v>34</v>
      </c>
      <c r="AX507" s="13" t="s">
        <v>77</v>
      </c>
      <c r="AY507" s="216" t="s">
        <v>146</v>
      </c>
    </row>
    <row r="508" spans="1:65" s="14" customFormat="1">
      <c r="B508" s="228"/>
      <c r="C508" s="229"/>
      <c r="D508" s="199" t="s">
        <v>176</v>
      </c>
      <c r="E508" s="230" t="s">
        <v>1</v>
      </c>
      <c r="F508" s="231" t="s">
        <v>254</v>
      </c>
      <c r="G508" s="229"/>
      <c r="H508" s="232">
        <v>51.6</v>
      </c>
      <c r="I508" s="233"/>
      <c r="J508" s="229"/>
      <c r="K508" s="229"/>
      <c r="L508" s="234"/>
      <c r="M508" s="235"/>
      <c r="N508" s="236"/>
      <c r="O508" s="236"/>
      <c r="P508" s="236"/>
      <c r="Q508" s="236"/>
      <c r="R508" s="236"/>
      <c r="S508" s="236"/>
      <c r="T508" s="237"/>
      <c r="AT508" s="238" t="s">
        <v>176</v>
      </c>
      <c r="AU508" s="238" t="s">
        <v>87</v>
      </c>
      <c r="AV508" s="14" t="s">
        <v>145</v>
      </c>
      <c r="AW508" s="14" t="s">
        <v>34</v>
      </c>
      <c r="AX508" s="14" t="s">
        <v>85</v>
      </c>
      <c r="AY508" s="238" t="s">
        <v>146</v>
      </c>
    </row>
    <row r="509" spans="1:65" s="2" customFormat="1" ht="21.75" customHeight="1">
      <c r="A509" s="34"/>
      <c r="B509" s="35"/>
      <c r="C509" s="185" t="s">
        <v>2533</v>
      </c>
      <c r="D509" s="185" t="s">
        <v>147</v>
      </c>
      <c r="E509" s="186" t="s">
        <v>1968</v>
      </c>
      <c r="F509" s="187" t="s">
        <v>1969</v>
      </c>
      <c r="G509" s="188" t="s">
        <v>324</v>
      </c>
      <c r="H509" s="250"/>
      <c r="I509" s="190"/>
      <c r="J509" s="191">
        <f>ROUND(I509*H509,2)</f>
        <v>0</v>
      </c>
      <c r="K509" s="192"/>
      <c r="L509" s="39"/>
      <c r="M509" s="193" t="s">
        <v>1</v>
      </c>
      <c r="N509" s="194" t="s">
        <v>42</v>
      </c>
      <c r="O509" s="71"/>
      <c r="P509" s="195">
        <f>O509*H509</f>
        <v>0</v>
      </c>
      <c r="Q509" s="195">
        <v>0</v>
      </c>
      <c r="R509" s="195">
        <f>Q509*H509</f>
        <v>0</v>
      </c>
      <c r="S509" s="195">
        <v>0</v>
      </c>
      <c r="T509" s="196">
        <f>S509*H509</f>
        <v>0</v>
      </c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  <c r="AR509" s="197" t="s">
        <v>188</v>
      </c>
      <c r="AT509" s="197" t="s">
        <v>147</v>
      </c>
      <c r="AU509" s="197" t="s">
        <v>87</v>
      </c>
      <c r="AY509" s="17" t="s">
        <v>146</v>
      </c>
      <c r="BE509" s="198">
        <f>IF(N509="základní",J509,0)</f>
        <v>0</v>
      </c>
      <c r="BF509" s="198">
        <f>IF(N509="snížená",J509,0)</f>
        <v>0</v>
      </c>
      <c r="BG509" s="198">
        <f>IF(N509="zákl. přenesená",J509,0)</f>
        <v>0</v>
      </c>
      <c r="BH509" s="198">
        <f>IF(N509="sníž. přenesená",J509,0)</f>
        <v>0</v>
      </c>
      <c r="BI509" s="198">
        <f>IF(N509="nulová",J509,0)</f>
        <v>0</v>
      </c>
      <c r="BJ509" s="17" t="s">
        <v>85</v>
      </c>
      <c r="BK509" s="198">
        <f>ROUND(I509*H509,2)</f>
        <v>0</v>
      </c>
      <c r="BL509" s="17" t="s">
        <v>188</v>
      </c>
      <c r="BM509" s="197" t="s">
        <v>2534</v>
      </c>
    </row>
    <row r="510" spans="1:65" s="12" customFormat="1" ht="22.9" customHeight="1">
      <c r="B510" s="171"/>
      <c r="C510" s="172"/>
      <c r="D510" s="173" t="s">
        <v>76</v>
      </c>
      <c r="E510" s="204" t="s">
        <v>1126</v>
      </c>
      <c r="F510" s="204" t="s">
        <v>1127</v>
      </c>
      <c r="G510" s="172"/>
      <c r="H510" s="172"/>
      <c r="I510" s="175"/>
      <c r="J510" s="205">
        <f>BK510</f>
        <v>0</v>
      </c>
      <c r="K510" s="172"/>
      <c r="L510" s="177"/>
      <c r="M510" s="178"/>
      <c r="N510" s="179"/>
      <c r="O510" s="179"/>
      <c r="P510" s="180">
        <f>SUM(P511:P523)</f>
        <v>0</v>
      </c>
      <c r="Q510" s="179"/>
      <c r="R510" s="180">
        <f>SUM(R511:R523)</f>
        <v>0.10880000000000001</v>
      </c>
      <c r="S510" s="179"/>
      <c r="T510" s="181">
        <f>SUM(T511:T523)</f>
        <v>2.9337049999999998</v>
      </c>
      <c r="AR510" s="182" t="s">
        <v>87</v>
      </c>
      <c r="AT510" s="183" t="s">
        <v>76</v>
      </c>
      <c r="AU510" s="183" t="s">
        <v>85</v>
      </c>
      <c r="AY510" s="182" t="s">
        <v>146</v>
      </c>
      <c r="BK510" s="184">
        <f>SUM(BK511:BK523)</f>
        <v>0</v>
      </c>
    </row>
    <row r="511" spans="1:65" s="2" customFormat="1" ht="21.75" customHeight="1">
      <c r="A511" s="34"/>
      <c r="B511" s="35"/>
      <c r="C511" s="185" t="s">
        <v>2535</v>
      </c>
      <c r="D511" s="185" t="s">
        <v>147</v>
      </c>
      <c r="E511" s="186" t="s">
        <v>2536</v>
      </c>
      <c r="F511" s="187" t="s">
        <v>2537</v>
      </c>
      <c r="G511" s="188" t="s">
        <v>181</v>
      </c>
      <c r="H511" s="189">
        <v>89.7</v>
      </c>
      <c r="I511" s="190"/>
      <c r="J511" s="191">
        <f>ROUND(I511*H511,2)</f>
        <v>0</v>
      </c>
      <c r="K511" s="192"/>
      <c r="L511" s="39"/>
      <c r="M511" s="193" t="s">
        <v>1</v>
      </c>
      <c r="N511" s="194" t="s">
        <v>42</v>
      </c>
      <c r="O511" s="71"/>
      <c r="P511" s="195">
        <f>O511*H511</f>
        <v>0</v>
      </c>
      <c r="Q511" s="195">
        <v>0</v>
      </c>
      <c r="R511" s="195">
        <f>Q511*H511</f>
        <v>0</v>
      </c>
      <c r="S511" s="195">
        <v>2.4649999999999998E-2</v>
      </c>
      <c r="T511" s="196">
        <f>S511*H511</f>
        <v>2.2111049999999999</v>
      </c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  <c r="AR511" s="197" t="s">
        <v>188</v>
      </c>
      <c r="AT511" s="197" t="s">
        <v>147</v>
      </c>
      <c r="AU511" s="197" t="s">
        <v>87</v>
      </c>
      <c r="AY511" s="17" t="s">
        <v>146</v>
      </c>
      <c r="BE511" s="198">
        <f>IF(N511="základní",J511,0)</f>
        <v>0</v>
      </c>
      <c r="BF511" s="198">
        <f>IF(N511="snížená",J511,0)</f>
        <v>0</v>
      </c>
      <c r="BG511" s="198">
        <f>IF(N511="zákl. přenesená",J511,0)</f>
        <v>0</v>
      </c>
      <c r="BH511" s="198">
        <f>IF(N511="sníž. přenesená",J511,0)</f>
        <v>0</v>
      </c>
      <c r="BI511" s="198">
        <f>IF(N511="nulová",J511,0)</f>
        <v>0</v>
      </c>
      <c r="BJ511" s="17" t="s">
        <v>85</v>
      </c>
      <c r="BK511" s="198">
        <f>ROUND(I511*H511,2)</f>
        <v>0</v>
      </c>
      <c r="BL511" s="17" t="s">
        <v>188</v>
      </c>
      <c r="BM511" s="197" t="s">
        <v>2538</v>
      </c>
    </row>
    <row r="512" spans="1:65" s="13" customFormat="1">
      <c r="B512" s="206"/>
      <c r="C512" s="207"/>
      <c r="D512" s="199" t="s">
        <v>176</v>
      </c>
      <c r="E512" s="208" t="s">
        <v>1</v>
      </c>
      <c r="F512" s="209" t="s">
        <v>2539</v>
      </c>
      <c r="G512" s="207"/>
      <c r="H512" s="210">
        <v>36</v>
      </c>
      <c r="I512" s="211"/>
      <c r="J512" s="207"/>
      <c r="K512" s="207"/>
      <c r="L512" s="212"/>
      <c r="M512" s="213"/>
      <c r="N512" s="214"/>
      <c r="O512" s="214"/>
      <c r="P512" s="214"/>
      <c r="Q512" s="214"/>
      <c r="R512" s="214"/>
      <c r="S512" s="214"/>
      <c r="T512" s="215"/>
      <c r="AT512" s="216" t="s">
        <v>176</v>
      </c>
      <c r="AU512" s="216" t="s">
        <v>87</v>
      </c>
      <c r="AV512" s="13" t="s">
        <v>87</v>
      </c>
      <c r="AW512" s="13" t="s">
        <v>34</v>
      </c>
      <c r="AX512" s="13" t="s">
        <v>77</v>
      </c>
      <c r="AY512" s="216" t="s">
        <v>146</v>
      </c>
    </row>
    <row r="513" spans="1:65" s="13" customFormat="1">
      <c r="B513" s="206"/>
      <c r="C513" s="207"/>
      <c r="D513" s="199" t="s">
        <v>176</v>
      </c>
      <c r="E513" s="208" t="s">
        <v>1</v>
      </c>
      <c r="F513" s="209" t="s">
        <v>2540</v>
      </c>
      <c r="G513" s="207"/>
      <c r="H513" s="210">
        <v>29.7</v>
      </c>
      <c r="I513" s="211"/>
      <c r="J513" s="207"/>
      <c r="K513" s="207"/>
      <c r="L513" s="212"/>
      <c r="M513" s="213"/>
      <c r="N513" s="214"/>
      <c r="O513" s="214"/>
      <c r="P513" s="214"/>
      <c r="Q513" s="214"/>
      <c r="R513" s="214"/>
      <c r="S513" s="214"/>
      <c r="T513" s="215"/>
      <c r="AT513" s="216" t="s">
        <v>176</v>
      </c>
      <c r="AU513" s="216" t="s">
        <v>87</v>
      </c>
      <c r="AV513" s="13" t="s">
        <v>87</v>
      </c>
      <c r="AW513" s="13" t="s">
        <v>34</v>
      </c>
      <c r="AX513" s="13" t="s">
        <v>77</v>
      </c>
      <c r="AY513" s="216" t="s">
        <v>146</v>
      </c>
    </row>
    <row r="514" spans="1:65" s="13" customFormat="1">
      <c r="B514" s="206"/>
      <c r="C514" s="207"/>
      <c r="D514" s="199" t="s">
        <v>176</v>
      </c>
      <c r="E514" s="208" t="s">
        <v>1</v>
      </c>
      <c r="F514" s="209" t="s">
        <v>2541</v>
      </c>
      <c r="G514" s="207"/>
      <c r="H514" s="210">
        <v>24</v>
      </c>
      <c r="I514" s="211"/>
      <c r="J514" s="207"/>
      <c r="K514" s="207"/>
      <c r="L514" s="212"/>
      <c r="M514" s="213"/>
      <c r="N514" s="214"/>
      <c r="O514" s="214"/>
      <c r="P514" s="214"/>
      <c r="Q514" s="214"/>
      <c r="R514" s="214"/>
      <c r="S514" s="214"/>
      <c r="T514" s="215"/>
      <c r="AT514" s="216" t="s">
        <v>176</v>
      </c>
      <c r="AU514" s="216" t="s">
        <v>87</v>
      </c>
      <c r="AV514" s="13" t="s">
        <v>87</v>
      </c>
      <c r="AW514" s="13" t="s">
        <v>34</v>
      </c>
      <c r="AX514" s="13" t="s">
        <v>77</v>
      </c>
      <c r="AY514" s="216" t="s">
        <v>146</v>
      </c>
    </row>
    <row r="515" spans="1:65" s="14" customFormat="1">
      <c r="B515" s="228"/>
      <c r="C515" s="229"/>
      <c r="D515" s="199" t="s">
        <v>176</v>
      </c>
      <c r="E515" s="230" t="s">
        <v>1</v>
      </c>
      <c r="F515" s="231" t="s">
        <v>254</v>
      </c>
      <c r="G515" s="229"/>
      <c r="H515" s="232">
        <v>89.7</v>
      </c>
      <c r="I515" s="233"/>
      <c r="J515" s="229"/>
      <c r="K515" s="229"/>
      <c r="L515" s="234"/>
      <c r="M515" s="235"/>
      <c r="N515" s="236"/>
      <c r="O515" s="236"/>
      <c r="P515" s="236"/>
      <c r="Q515" s="236"/>
      <c r="R515" s="236"/>
      <c r="S515" s="236"/>
      <c r="T515" s="237"/>
      <c r="AT515" s="238" t="s">
        <v>176</v>
      </c>
      <c r="AU515" s="238" t="s">
        <v>87</v>
      </c>
      <c r="AV515" s="14" t="s">
        <v>145</v>
      </c>
      <c r="AW515" s="14" t="s">
        <v>34</v>
      </c>
      <c r="AX515" s="14" t="s">
        <v>85</v>
      </c>
      <c r="AY515" s="238" t="s">
        <v>146</v>
      </c>
    </row>
    <row r="516" spans="1:65" s="2" customFormat="1" ht="21.75" customHeight="1">
      <c r="A516" s="34"/>
      <c r="B516" s="35"/>
      <c r="C516" s="185" t="s">
        <v>2542</v>
      </c>
      <c r="D516" s="185" t="s">
        <v>147</v>
      </c>
      <c r="E516" s="186" t="s">
        <v>2543</v>
      </c>
      <c r="F516" s="187" t="s">
        <v>2544</v>
      </c>
      <c r="G516" s="188" t="s">
        <v>181</v>
      </c>
      <c r="H516" s="189">
        <v>89.7</v>
      </c>
      <c r="I516" s="190"/>
      <c r="J516" s="191">
        <f>ROUND(I516*H516,2)</f>
        <v>0</v>
      </c>
      <c r="K516" s="192"/>
      <c r="L516" s="39"/>
      <c r="M516" s="193" t="s">
        <v>1</v>
      </c>
      <c r="N516" s="194" t="s">
        <v>42</v>
      </c>
      <c r="O516" s="71"/>
      <c r="P516" s="195">
        <f>O516*H516</f>
        <v>0</v>
      </c>
      <c r="Q516" s="195">
        <v>0</v>
      </c>
      <c r="R516" s="195">
        <f>Q516*H516</f>
        <v>0</v>
      </c>
      <c r="S516" s="195">
        <v>8.0000000000000002E-3</v>
      </c>
      <c r="T516" s="196">
        <f>S516*H516</f>
        <v>0.71760000000000002</v>
      </c>
      <c r="U516" s="34"/>
      <c r="V516" s="34"/>
      <c r="W516" s="34"/>
      <c r="X516" s="34"/>
      <c r="Y516" s="34"/>
      <c r="Z516" s="34"/>
      <c r="AA516" s="34"/>
      <c r="AB516" s="34"/>
      <c r="AC516" s="34"/>
      <c r="AD516" s="34"/>
      <c r="AE516" s="34"/>
      <c r="AR516" s="197" t="s">
        <v>188</v>
      </c>
      <c r="AT516" s="197" t="s">
        <v>147</v>
      </c>
      <c r="AU516" s="197" t="s">
        <v>87</v>
      </c>
      <c r="AY516" s="17" t="s">
        <v>146</v>
      </c>
      <c r="BE516" s="198">
        <f>IF(N516="základní",J516,0)</f>
        <v>0</v>
      </c>
      <c r="BF516" s="198">
        <f>IF(N516="snížená",J516,0)</f>
        <v>0</v>
      </c>
      <c r="BG516" s="198">
        <f>IF(N516="zákl. přenesená",J516,0)</f>
        <v>0</v>
      </c>
      <c r="BH516" s="198">
        <f>IF(N516="sníž. přenesená",J516,0)</f>
        <v>0</v>
      </c>
      <c r="BI516" s="198">
        <f>IF(N516="nulová",J516,0)</f>
        <v>0</v>
      </c>
      <c r="BJ516" s="17" t="s">
        <v>85</v>
      </c>
      <c r="BK516" s="198">
        <f>ROUND(I516*H516,2)</f>
        <v>0</v>
      </c>
      <c r="BL516" s="17" t="s">
        <v>188</v>
      </c>
      <c r="BM516" s="197" t="s">
        <v>2545</v>
      </c>
    </row>
    <row r="517" spans="1:65" s="2" customFormat="1" ht="21.75" customHeight="1">
      <c r="A517" s="34"/>
      <c r="B517" s="35"/>
      <c r="C517" s="185" t="s">
        <v>2546</v>
      </c>
      <c r="D517" s="185" t="s">
        <v>147</v>
      </c>
      <c r="E517" s="186" t="s">
        <v>2547</v>
      </c>
      <c r="F517" s="187" t="s">
        <v>2548</v>
      </c>
      <c r="G517" s="188" t="s">
        <v>159</v>
      </c>
      <c r="H517" s="189">
        <v>1</v>
      </c>
      <c r="I517" s="190"/>
      <c r="J517" s="191">
        <f>ROUND(I517*H517,2)</f>
        <v>0</v>
      </c>
      <c r="K517" s="192"/>
      <c r="L517" s="39"/>
      <c r="M517" s="193" t="s">
        <v>1</v>
      </c>
      <c r="N517" s="194" t="s">
        <v>42</v>
      </c>
      <c r="O517" s="71"/>
      <c r="P517" s="195">
        <f>O517*H517</f>
        <v>0</v>
      </c>
      <c r="Q517" s="195">
        <v>0</v>
      </c>
      <c r="R517" s="195">
        <f>Q517*H517</f>
        <v>0</v>
      </c>
      <c r="S517" s="195">
        <v>5.0000000000000001E-3</v>
      </c>
      <c r="T517" s="196">
        <f>S517*H517</f>
        <v>5.0000000000000001E-3</v>
      </c>
      <c r="U517" s="34"/>
      <c r="V517" s="34"/>
      <c r="W517" s="34"/>
      <c r="X517" s="34"/>
      <c r="Y517" s="34"/>
      <c r="Z517" s="34"/>
      <c r="AA517" s="34"/>
      <c r="AB517" s="34"/>
      <c r="AC517" s="34"/>
      <c r="AD517" s="34"/>
      <c r="AE517" s="34"/>
      <c r="AR517" s="197" t="s">
        <v>188</v>
      </c>
      <c r="AT517" s="197" t="s">
        <v>147</v>
      </c>
      <c r="AU517" s="197" t="s">
        <v>87</v>
      </c>
      <c r="AY517" s="17" t="s">
        <v>146</v>
      </c>
      <c r="BE517" s="198">
        <f>IF(N517="základní",J517,0)</f>
        <v>0</v>
      </c>
      <c r="BF517" s="198">
        <f>IF(N517="snížená",J517,0)</f>
        <v>0</v>
      </c>
      <c r="BG517" s="198">
        <f>IF(N517="zákl. přenesená",J517,0)</f>
        <v>0</v>
      </c>
      <c r="BH517" s="198">
        <f>IF(N517="sníž. přenesená",J517,0)</f>
        <v>0</v>
      </c>
      <c r="BI517" s="198">
        <f>IF(N517="nulová",J517,0)</f>
        <v>0</v>
      </c>
      <c r="BJ517" s="17" t="s">
        <v>85</v>
      </c>
      <c r="BK517" s="198">
        <f>ROUND(I517*H517,2)</f>
        <v>0</v>
      </c>
      <c r="BL517" s="17" t="s">
        <v>188</v>
      </c>
      <c r="BM517" s="197" t="s">
        <v>2549</v>
      </c>
    </row>
    <row r="518" spans="1:65" s="2" customFormat="1" ht="21.75" customHeight="1">
      <c r="A518" s="34"/>
      <c r="B518" s="35"/>
      <c r="C518" s="185" t="s">
        <v>2550</v>
      </c>
      <c r="D518" s="185" t="s">
        <v>147</v>
      </c>
      <c r="E518" s="186" t="s">
        <v>2551</v>
      </c>
      <c r="F518" s="187" t="s">
        <v>2552</v>
      </c>
      <c r="G518" s="188" t="s">
        <v>159</v>
      </c>
      <c r="H518" s="189">
        <v>4</v>
      </c>
      <c r="I518" s="190"/>
      <c r="J518" s="191">
        <f>ROUND(I518*H518,2)</f>
        <v>0</v>
      </c>
      <c r="K518" s="192"/>
      <c r="L518" s="39"/>
      <c r="M518" s="193" t="s">
        <v>1</v>
      </c>
      <c r="N518" s="194" t="s">
        <v>42</v>
      </c>
      <c r="O518" s="71"/>
      <c r="P518" s="195">
        <f>O518*H518</f>
        <v>0</v>
      </c>
      <c r="Q518" s="195">
        <v>0</v>
      </c>
      <c r="R518" s="195">
        <f>Q518*H518</f>
        <v>0</v>
      </c>
      <c r="S518" s="195">
        <v>0</v>
      </c>
      <c r="T518" s="196">
        <f>S518*H518</f>
        <v>0</v>
      </c>
      <c r="U518" s="34"/>
      <c r="V518" s="34"/>
      <c r="W518" s="34"/>
      <c r="X518" s="34"/>
      <c r="Y518" s="34"/>
      <c r="Z518" s="34"/>
      <c r="AA518" s="34"/>
      <c r="AB518" s="34"/>
      <c r="AC518" s="34"/>
      <c r="AD518" s="34"/>
      <c r="AE518" s="34"/>
      <c r="AR518" s="197" t="s">
        <v>188</v>
      </c>
      <c r="AT518" s="197" t="s">
        <v>147</v>
      </c>
      <c r="AU518" s="197" t="s">
        <v>87</v>
      </c>
      <c r="AY518" s="17" t="s">
        <v>146</v>
      </c>
      <c r="BE518" s="198">
        <f>IF(N518="základní",J518,0)</f>
        <v>0</v>
      </c>
      <c r="BF518" s="198">
        <f>IF(N518="snížená",J518,0)</f>
        <v>0</v>
      </c>
      <c r="BG518" s="198">
        <f>IF(N518="zákl. přenesená",J518,0)</f>
        <v>0</v>
      </c>
      <c r="BH518" s="198">
        <f>IF(N518="sníž. přenesená",J518,0)</f>
        <v>0</v>
      </c>
      <c r="BI518" s="198">
        <f>IF(N518="nulová",J518,0)</f>
        <v>0</v>
      </c>
      <c r="BJ518" s="17" t="s">
        <v>85</v>
      </c>
      <c r="BK518" s="198">
        <f>ROUND(I518*H518,2)</f>
        <v>0</v>
      </c>
      <c r="BL518" s="17" t="s">
        <v>188</v>
      </c>
      <c r="BM518" s="197" t="s">
        <v>2553</v>
      </c>
    </row>
    <row r="519" spans="1:65" s="2" customFormat="1" ht="21.75" customHeight="1">
      <c r="A519" s="34"/>
      <c r="B519" s="35"/>
      <c r="C519" s="217" t="s">
        <v>2554</v>
      </c>
      <c r="D519" s="217" t="s">
        <v>235</v>
      </c>
      <c r="E519" s="218" t="s">
        <v>2555</v>
      </c>
      <c r="F519" s="219" t="s">
        <v>2556</v>
      </c>
      <c r="G519" s="220" t="s">
        <v>159</v>
      </c>
      <c r="H519" s="221">
        <v>3</v>
      </c>
      <c r="I519" s="222"/>
      <c r="J519" s="223">
        <f>ROUND(I519*H519,2)</f>
        <v>0</v>
      </c>
      <c r="K519" s="224"/>
      <c r="L519" s="225"/>
      <c r="M519" s="226" t="s">
        <v>1</v>
      </c>
      <c r="N519" s="227" t="s">
        <v>42</v>
      </c>
      <c r="O519" s="71"/>
      <c r="P519" s="195">
        <f>O519*H519</f>
        <v>0</v>
      </c>
      <c r="Q519" s="195">
        <v>1.6E-2</v>
      </c>
      <c r="R519" s="195">
        <f>Q519*H519</f>
        <v>4.8000000000000001E-2</v>
      </c>
      <c r="S519" s="195">
        <v>0</v>
      </c>
      <c r="T519" s="196">
        <f>S519*H519</f>
        <v>0</v>
      </c>
      <c r="U519" s="34"/>
      <c r="V519" s="34"/>
      <c r="W519" s="34"/>
      <c r="X519" s="34"/>
      <c r="Y519" s="34"/>
      <c r="Z519" s="34"/>
      <c r="AA519" s="34"/>
      <c r="AB519" s="34"/>
      <c r="AC519" s="34"/>
      <c r="AD519" s="34"/>
      <c r="AE519" s="34"/>
      <c r="AR519" s="197" t="s">
        <v>238</v>
      </c>
      <c r="AT519" s="197" t="s">
        <v>235</v>
      </c>
      <c r="AU519" s="197" t="s">
        <v>87</v>
      </c>
      <c r="AY519" s="17" t="s">
        <v>146</v>
      </c>
      <c r="BE519" s="198">
        <f>IF(N519="základní",J519,0)</f>
        <v>0</v>
      </c>
      <c r="BF519" s="198">
        <f>IF(N519="snížená",J519,0)</f>
        <v>0</v>
      </c>
      <c r="BG519" s="198">
        <f>IF(N519="zákl. přenesená",J519,0)</f>
        <v>0</v>
      </c>
      <c r="BH519" s="198">
        <f>IF(N519="sníž. přenesená",J519,0)</f>
        <v>0</v>
      </c>
      <c r="BI519" s="198">
        <f>IF(N519="nulová",J519,0)</f>
        <v>0</v>
      </c>
      <c r="BJ519" s="17" t="s">
        <v>85</v>
      </c>
      <c r="BK519" s="198">
        <f>ROUND(I519*H519,2)</f>
        <v>0</v>
      </c>
      <c r="BL519" s="17" t="s">
        <v>188</v>
      </c>
      <c r="BM519" s="197" t="s">
        <v>2557</v>
      </c>
    </row>
    <row r="520" spans="1:65" s="2" customFormat="1" ht="19.5">
      <c r="A520" s="34"/>
      <c r="B520" s="35"/>
      <c r="C520" s="36"/>
      <c r="D520" s="199" t="s">
        <v>151</v>
      </c>
      <c r="E520" s="36"/>
      <c r="F520" s="200" t="s">
        <v>2558</v>
      </c>
      <c r="G520" s="36"/>
      <c r="H520" s="36"/>
      <c r="I520" s="201"/>
      <c r="J520" s="36"/>
      <c r="K520" s="36"/>
      <c r="L520" s="39"/>
      <c r="M520" s="202"/>
      <c r="N520" s="203"/>
      <c r="O520" s="71"/>
      <c r="P520" s="71"/>
      <c r="Q520" s="71"/>
      <c r="R520" s="71"/>
      <c r="S520" s="71"/>
      <c r="T520" s="72"/>
      <c r="U520" s="34"/>
      <c r="V520" s="34"/>
      <c r="W520" s="34"/>
      <c r="X520" s="34"/>
      <c r="Y520" s="34"/>
      <c r="Z520" s="34"/>
      <c r="AA520" s="34"/>
      <c r="AB520" s="34"/>
      <c r="AC520" s="34"/>
      <c r="AD520" s="34"/>
      <c r="AE520" s="34"/>
      <c r="AT520" s="17" t="s">
        <v>151</v>
      </c>
      <c r="AU520" s="17" t="s">
        <v>87</v>
      </c>
    </row>
    <row r="521" spans="1:65" s="2" customFormat="1" ht="33" customHeight="1">
      <c r="A521" s="34"/>
      <c r="B521" s="35"/>
      <c r="C521" s="217" t="s">
        <v>2559</v>
      </c>
      <c r="D521" s="217" t="s">
        <v>235</v>
      </c>
      <c r="E521" s="218" t="s">
        <v>2560</v>
      </c>
      <c r="F521" s="219" t="s">
        <v>2561</v>
      </c>
      <c r="G521" s="220" t="s">
        <v>159</v>
      </c>
      <c r="H521" s="221">
        <v>1</v>
      </c>
      <c r="I521" s="222"/>
      <c r="J521" s="223">
        <f>ROUND(I521*H521,2)</f>
        <v>0</v>
      </c>
      <c r="K521" s="224"/>
      <c r="L521" s="225"/>
      <c r="M521" s="226" t="s">
        <v>1</v>
      </c>
      <c r="N521" s="227" t="s">
        <v>42</v>
      </c>
      <c r="O521" s="71"/>
      <c r="P521" s="195">
        <f>O521*H521</f>
        <v>0</v>
      </c>
      <c r="Q521" s="195">
        <v>6.08E-2</v>
      </c>
      <c r="R521" s="195">
        <f>Q521*H521</f>
        <v>6.08E-2</v>
      </c>
      <c r="S521" s="195">
        <v>0</v>
      </c>
      <c r="T521" s="196">
        <f>S521*H521</f>
        <v>0</v>
      </c>
      <c r="U521" s="34"/>
      <c r="V521" s="34"/>
      <c r="W521" s="34"/>
      <c r="X521" s="34"/>
      <c r="Y521" s="34"/>
      <c r="Z521" s="34"/>
      <c r="AA521" s="34"/>
      <c r="AB521" s="34"/>
      <c r="AC521" s="34"/>
      <c r="AD521" s="34"/>
      <c r="AE521" s="34"/>
      <c r="AR521" s="197" t="s">
        <v>238</v>
      </c>
      <c r="AT521" s="197" t="s">
        <v>235</v>
      </c>
      <c r="AU521" s="197" t="s">
        <v>87</v>
      </c>
      <c r="AY521" s="17" t="s">
        <v>146</v>
      </c>
      <c r="BE521" s="198">
        <f>IF(N521="základní",J521,0)</f>
        <v>0</v>
      </c>
      <c r="BF521" s="198">
        <f>IF(N521="snížená",J521,0)</f>
        <v>0</v>
      </c>
      <c r="BG521" s="198">
        <f>IF(N521="zákl. přenesená",J521,0)</f>
        <v>0</v>
      </c>
      <c r="BH521" s="198">
        <f>IF(N521="sníž. přenesená",J521,0)</f>
        <v>0</v>
      </c>
      <c r="BI521" s="198">
        <f>IF(N521="nulová",J521,0)</f>
        <v>0</v>
      </c>
      <c r="BJ521" s="17" t="s">
        <v>85</v>
      </c>
      <c r="BK521" s="198">
        <f>ROUND(I521*H521,2)</f>
        <v>0</v>
      </c>
      <c r="BL521" s="17" t="s">
        <v>188</v>
      </c>
      <c r="BM521" s="197" t="s">
        <v>2562</v>
      </c>
    </row>
    <row r="522" spans="1:65" s="13" customFormat="1">
      <c r="B522" s="206"/>
      <c r="C522" s="207"/>
      <c r="D522" s="199" t="s">
        <v>176</v>
      </c>
      <c r="E522" s="208" t="s">
        <v>1</v>
      </c>
      <c r="F522" s="209" t="s">
        <v>2059</v>
      </c>
      <c r="G522" s="207"/>
      <c r="H522" s="210">
        <v>1</v>
      </c>
      <c r="I522" s="211"/>
      <c r="J522" s="207"/>
      <c r="K522" s="207"/>
      <c r="L522" s="212"/>
      <c r="M522" s="213"/>
      <c r="N522" s="214"/>
      <c r="O522" s="214"/>
      <c r="P522" s="214"/>
      <c r="Q522" s="214"/>
      <c r="R522" s="214"/>
      <c r="S522" s="214"/>
      <c r="T522" s="215"/>
      <c r="AT522" s="216" t="s">
        <v>176</v>
      </c>
      <c r="AU522" s="216" t="s">
        <v>87</v>
      </c>
      <c r="AV522" s="13" t="s">
        <v>87</v>
      </c>
      <c r="AW522" s="13" t="s">
        <v>34</v>
      </c>
      <c r="AX522" s="13" t="s">
        <v>85</v>
      </c>
      <c r="AY522" s="216" t="s">
        <v>146</v>
      </c>
    </row>
    <row r="523" spans="1:65" s="2" customFormat="1" ht="21.75" customHeight="1">
      <c r="A523" s="34"/>
      <c r="B523" s="35"/>
      <c r="C523" s="185" t="s">
        <v>2563</v>
      </c>
      <c r="D523" s="185" t="s">
        <v>147</v>
      </c>
      <c r="E523" s="186" t="s">
        <v>2564</v>
      </c>
      <c r="F523" s="187" t="s">
        <v>2565</v>
      </c>
      <c r="G523" s="188" t="s">
        <v>324</v>
      </c>
      <c r="H523" s="250"/>
      <c r="I523" s="190"/>
      <c r="J523" s="191">
        <f>ROUND(I523*H523,2)</f>
        <v>0</v>
      </c>
      <c r="K523" s="192"/>
      <c r="L523" s="39"/>
      <c r="M523" s="193" t="s">
        <v>1</v>
      </c>
      <c r="N523" s="194" t="s">
        <v>42</v>
      </c>
      <c r="O523" s="71"/>
      <c r="P523" s="195">
        <f>O523*H523</f>
        <v>0</v>
      </c>
      <c r="Q523" s="195">
        <v>0</v>
      </c>
      <c r="R523" s="195">
        <f>Q523*H523</f>
        <v>0</v>
      </c>
      <c r="S523" s="195">
        <v>0</v>
      </c>
      <c r="T523" s="196">
        <f>S523*H523</f>
        <v>0</v>
      </c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R523" s="197" t="s">
        <v>188</v>
      </c>
      <c r="AT523" s="197" t="s">
        <v>147</v>
      </c>
      <c r="AU523" s="197" t="s">
        <v>87</v>
      </c>
      <c r="AY523" s="17" t="s">
        <v>146</v>
      </c>
      <c r="BE523" s="198">
        <f>IF(N523="základní",J523,0)</f>
        <v>0</v>
      </c>
      <c r="BF523" s="198">
        <f>IF(N523="snížená",J523,0)</f>
        <v>0</v>
      </c>
      <c r="BG523" s="198">
        <f>IF(N523="zákl. přenesená",J523,0)</f>
        <v>0</v>
      </c>
      <c r="BH523" s="198">
        <f>IF(N523="sníž. přenesená",J523,0)</f>
        <v>0</v>
      </c>
      <c r="BI523" s="198">
        <f>IF(N523="nulová",J523,0)</f>
        <v>0</v>
      </c>
      <c r="BJ523" s="17" t="s">
        <v>85</v>
      </c>
      <c r="BK523" s="198">
        <f>ROUND(I523*H523,2)</f>
        <v>0</v>
      </c>
      <c r="BL523" s="17" t="s">
        <v>188</v>
      </c>
      <c r="BM523" s="197" t="s">
        <v>2566</v>
      </c>
    </row>
    <row r="524" spans="1:65" s="12" customFormat="1" ht="22.9" customHeight="1">
      <c r="B524" s="171"/>
      <c r="C524" s="172"/>
      <c r="D524" s="173" t="s">
        <v>76</v>
      </c>
      <c r="E524" s="204" t="s">
        <v>741</v>
      </c>
      <c r="F524" s="204" t="s">
        <v>742</v>
      </c>
      <c r="G524" s="172"/>
      <c r="H524" s="172"/>
      <c r="I524" s="175"/>
      <c r="J524" s="205">
        <f>BK524</f>
        <v>0</v>
      </c>
      <c r="K524" s="172"/>
      <c r="L524" s="177"/>
      <c r="M524" s="178"/>
      <c r="N524" s="179"/>
      <c r="O524" s="179"/>
      <c r="P524" s="180">
        <f>SUM(P525:P535)</f>
        <v>0</v>
      </c>
      <c r="Q524" s="179"/>
      <c r="R524" s="180">
        <f>SUM(R525:R535)</f>
        <v>2.5191999999999999E-2</v>
      </c>
      <c r="S524" s="179"/>
      <c r="T524" s="181">
        <f>SUM(T525:T535)</f>
        <v>0.02</v>
      </c>
      <c r="AR524" s="182" t="s">
        <v>87</v>
      </c>
      <c r="AT524" s="183" t="s">
        <v>76</v>
      </c>
      <c r="AU524" s="183" t="s">
        <v>85</v>
      </c>
      <c r="AY524" s="182" t="s">
        <v>146</v>
      </c>
      <c r="BK524" s="184">
        <f>SUM(BK525:BK535)</f>
        <v>0</v>
      </c>
    </row>
    <row r="525" spans="1:65" s="2" customFormat="1" ht="21.75" customHeight="1">
      <c r="A525" s="34"/>
      <c r="B525" s="35"/>
      <c r="C525" s="185" t="s">
        <v>2567</v>
      </c>
      <c r="D525" s="185" t="s">
        <v>147</v>
      </c>
      <c r="E525" s="186" t="s">
        <v>2568</v>
      </c>
      <c r="F525" s="187" t="s">
        <v>2569</v>
      </c>
      <c r="G525" s="188" t="s">
        <v>181</v>
      </c>
      <c r="H525" s="189">
        <v>0.8</v>
      </c>
      <c r="I525" s="190"/>
      <c r="J525" s="191">
        <f>ROUND(I525*H525,2)</f>
        <v>0</v>
      </c>
      <c r="K525" s="192"/>
      <c r="L525" s="39"/>
      <c r="M525" s="193" t="s">
        <v>1</v>
      </c>
      <c r="N525" s="194" t="s">
        <v>42</v>
      </c>
      <c r="O525" s="71"/>
      <c r="P525" s="195">
        <f>O525*H525</f>
        <v>0</v>
      </c>
      <c r="Q525" s="195">
        <v>2.5999999999999998E-4</v>
      </c>
      <c r="R525" s="195">
        <f>Q525*H525</f>
        <v>2.0799999999999999E-4</v>
      </c>
      <c r="S525" s="195">
        <v>0</v>
      </c>
      <c r="T525" s="196">
        <f>S525*H525</f>
        <v>0</v>
      </c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  <c r="AR525" s="197" t="s">
        <v>188</v>
      </c>
      <c r="AT525" s="197" t="s">
        <v>147</v>
      </c>
      <c r="AU525" s="197" t="s">
        <v>87</v>
      </c>
      <c r="AY525" s="17" t="s">
        <v>146</v>
      </c>
      <c r="BE525" s="198">
        <f>IF(N525="základní",J525,0)</f>
        <v>0</v>
      </c>
      <c r="BF525" s="198">
        <f>IF(N525="snížená",J525,0)</f>
        <v>0</v>
      </c>
      <c r="BG525" s="198">
        <f>IF(N525="zákl. přenesená",J525,0)</f>
        <v>0</v>
      </c>
      <c r="BH525" s="198">
        <f>IF(N525="sníž. přenesená",J525,0)</f>
        <v>0</v>
      </c>
      <c r="BI525" s="198">
        <f>IF(N525="nulová",J525,0)</f>
        <v>0</v>
      </c>
      <c r="BJ525" s="17" t="s">
        <v>85</v>
      </c>
      <c r="BK525" s="198">
        <f>ROUND(I525*H525,2)</f>
        <v>0</v>
      </c>
      <c r="BL525" s="17" t="s">
        <v>188</v>
      </c>
      <c r="BM525" s="197" t="s">
        <v>2570</v>
      </c>
    </row>
    <row r="526" spans="1:65" s="2" customFormat="1" ht="66.75" customHeight="1">
      <c r="A526" s="34"/>
      <c r="B526" s="35"/>
      <c r="C526" s="217" t="s">
        <v>2571</v>
      </c>
      <c r="D526" s="217" t="s">
        <v>235</v>
      </c>
      <c r="E526" s="218" t="s">
        <v>2572</v>
      </c>
      <c r="F526" s="219" t="s">
        <v>2573</v>
      </c>
      <c r="G526" s="220" t="s">
        <v>181</v>
      </c>
      <c r="H526" s="221">
        <v>0.8</v>
      </c>
      <c r="I526" s="222"/>
      <c r="J526" s="223">
        <f>ROUND(I526*H526,2)</f>
        <v>0</v>
      </c>
      <c r="K526" s="224"/>
      <c r="L526" s="225"/>
      <c r="M526" s="226" t="s">
        <v>1</v>
      </c>
      <c r="N526" s="227" t="s">
        <v>42</v>
      </c>
      <c r="O526" s="71"/>
      <c r="P526" s="195">
        <f>O526*H526</f>
        <v>0</v>
      </c>
      <c r="Q526" s="195">
        <v>2.4230000000000002E-2</v>
      </c>
      <c r="R526" s="195">
        <f>Q526*H526</f>
        <v>1.9384000000000002E-2</v>
      </c>
      <c r="S526" s="195">
        <v>0</v>
      </c>
      <c r="T526" s="196">
        <f>S526*H526</f>
        <v>0</v>
      </c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R526" s="197" t="s">
        <v>238</v>
      </c>
      <c r="AT526" s="197" t="s">
        <v>235</v>
      </c>
      <c r="AU526" s="197" t="s">
        <v>87</v>
      </c>
      <c r="AY526" s="17" t="s">
        <v>146</v>
      </c>
      <c r="BE526" s="198">
        <f>IF(N526="základní",J526,0)</f>
        <v>0</v>
      </c>
      <c r="BF526" s="198">
        <f>IF(N526="snížená",J526,0)</f>
        <v>0</v>
      </c>
      <c r="BG526" s="198">
        <f>IF(N526="zákl. přenesená",J526,0)</f>
        <v>0</v>
      </c>
      <c r="BH526" s="198">
        <f>IF(N526="sníž. přenesená",J526,0)</f>
        <v>0</v>
      </c>
      <c r="BI526" s="198">
        <f>IF(N526="nulová",J526,0)</f>
        <v>0</v>
      </c>
      <c r="BJ526" s="17" t="s">
        <v>85</v>
      </c>
      <c r="BK526" s="198">
        <f>ROUND(I526*H526,2)</f>
        <v>0</v>
      </c>
      <c r="BL526" s="17" t="s">
        <v>188</v>
      </c>
      <c r="BM526" s="197" t="s">
        <v>2574</v>
      </c>
    </row>
    <row r="527" spans="1:65" s="2" customFormat="1" ht="19.5">
      <c r="A527" s="34"/>
      <c r="B527" s="35"/>
      <c r="C527" s="36"/>
      <c r="D527" s="199" t="s">
        <v>151</v>
      </c>
      <c r="E527" s="36"/>
      <c r="F527" s="200" t="s">
        <v>2575</v>
      </c>
      <c r="G527" s="36"/>
      <c r="H527" s="36"/>
      <c r="I527" s="201"/>
      <c r="J527" s="36"/>
      <c r="K527" s="36"/>
      <c r="L527" s="39"/>
      <c r="M527" s="202"/>
      <c r="N527" s="203"/>
      <c r="O527" s="71"/>
      <c r="P527" s="71"/>
      <c r="Q527" s="71"/>
      <c r="R527" s="71"/>
      <c r="S527" s="71"/>
      <c r="T527" s="72"/>
      <c r="U527" s="34"/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  <c r="AT527" s="17" t="s">
        <v>151</v>
      </c>
      <c r="AU527" s="17" t="s">
        <v>87</v>
      </c>
    </row>
    <row r="528" spans="1:65" s="13" customFormat="1">
      <c r="B528" s="206"/>
      <c r="C528" s="207"/>
      <c r="D528" s="199" t="s">
        <v>176</v>
      </c>
      <c r="E528" s="208" t="s">
        <v>1</v>
      </c>
      <c r="F528" s="209" t="s">
        <v>2576</v>
      </c>
      <c r="G528" s="207"/>
      <c r="H528" s="210">
        <v>0.8</v>
      </c>
      <c r="I528" s="211"/>
      <c r="J528" s="207"/>
      <c r="K528" s="207"/>
      <c r="L528" s="212"/>
      <c r="M528" s="213"/>
      <c r="N528" s="214"/>
      <c r="O528" s="214"/>
      <c r="P528" s="214"/>
      <c r="Q528" s="214"/>
      <c r="R528" s="214"/>
      <c r="S528" s="214"/>
      <c r="T528" s="215"/>
      <c r="AT528" s="216" t="s">
        <v>176</v>
      </c>
      <c r="AU528" s="216" t="s">
        <v>87</v>
      </c>
      <c r="AV528" s="13" t="s">
        <v>87</v>
      </c>
      <c r="AW528" s="13" t="s">
        <v>34</v>
      </c>
      <c r="AX528" s="13" t="s">
        <v>85</v>
      </c>
      <c r="AY528" s="216" t="s">
        <v>146</v>
      </c>
    </row>
    <row r="529" spans="1:65" s="2" customFormat="1" ht="21.75" customHeight="1">
      <c r="A529" s="34"/>
      <c r="B529" s="35"/>
      <c r="C529" s="185" t="s">
        <v>2577</v>
      </c>
      <c r="D529" s="185" t="s">
        <v>147</v>
      </c>
      <c r="E529" s="186" t="s">
        <v>1235</v>
      </c>
      <c r="F529" s="187" t="s">
        <v>1236</v>
      </c>
      <c r="G529" s="188" t="s">
        <v>159</v>
      </c>
      <c r="H529" s="189">
        <v>4</v>
      </c>
      <c r="I529" s="190"/>
      <c r="J529" s="191">
        <f t="shared" ref="J529:J535" si="50">ROUND(I529*H529,2)</f>
        <v>0</v>
      </c>
      <c r="K529" s="192"/>
      <c r="L529" s="39"/>
      <c r="M529" s="193" t="s">
        <v>1</v>
      </c>
      <c r="N529" s="194" t="s">
        <v>42</v>
      </c>
      <c r="O529" s="71"/>
      <c r="P529" s="195">
        <f t="shared" ref="P529:P535" si="51">O529*H529</f>
        <v>0</v>
      </c>
      <c r="Q529" s="195">
        <v>0</v>
      </c>
      <c r="R529" s="195">
        <f t="shared" ref="R529:R535" si="52">Q529*H529</f>
        <v>0</v>
      </c>
      <c r="S529" s="195">
        <v>0</v>
      </c>
      <c r="T529" s="196">
        <f t="shared" ref="T529:T535" si="53">S529*H529</f>
        <v>0</v>
      </c>
      <c r="U529" s="34"/>
      <c r="V529" s="34"/>
      <c r="W529" s="34"/>
      <c r="X529" s="34"/>
      <c r="Y529" s="34"/>
      <c r="Z529" s="34"/>
      <c r="AA529" s="34"/>
      <c r="AB529" s="34"/>
      <c r="AC529" s="34"/>
      <c r="AD529" s="34"/>
      <c r="AE529" s="34"/>
      <c r="AR529" s="197" t="s">
        <v>188</v>
      </c>
      <c r="AT529" s="197" t="s">
        <v>147</v>
      </c>
      <c r="AU529" s="197" t="s">
        <v>87</v>
      </c>
      <c r="AY529" s="17" t="s">
        <v>146</v>
      </c>
      <c r="BE529" s="198">
        <f t="shared" ref="BE529:BE535" si="54">IF(N529="základní",J529,0)</f>
        <v>0</v>
      </c>
      <c r="BF529" s="198">
        <f t="shared" ref="BF529:BF535" si="55">IF(N529="snížená",J529,0)</f>
        <v>0</v>
      </c>
      <c r="BG529" s="198">
        <f t="shared" ref="BG529:BG535" si="56">IF(N529="zákl. přenesená",J529,0)</f>
        <v>0</v>
      </c>
      <c r="BH529" s="198">
        <f t="shared" ref="BH529:BH535" si="57">IF(N529="sníž. přenesená",J529,0)</f>
        <v>0</v>
      </c>
      <c r="BI529" s="198">
        <f t="shared" ref="BI529:BI535" si="58">IF(N529="nulová",J529,0)</f>
        <v>0</v>
      </c>
      <c r="BJ529" s="17" t="s">
        <v>85</v>
      </c>
      <c r="BK529" s="198">
        <f t="shared" ref="BK529:BK535" si="59">ROUND(I529*H529,2)</f>
        <v>0</v>
      </c>
      <c r="BL529" s="17" t="s">
        <v>188</v>
      </c>
      <c r="BM529" s="197" t="s">
        <v>2578</v>
      </c>
    </row>
    <row r="530" spans="1:65" s="2" customFormat="1" ht="21.75" customHeight="1">
      <c r="A530" s="34"/>
      <c r="B530" s="35"/>
      <c r="C530" s="217" t="s">
        <v>2579</v>
      </c>
      <c r="D530" s="217" t="s">
        <v>235</v>
      </c>
      <c r="E530" s="218" t="s">
        <v>1239</v>
      </c>
      <c r="F530" s="219" t="s">
        <v>2580</v>
      </c>
      <c r="G530" s="220" t="s">
        <v>159</v>
      </c>
      <c r="H530" s="221">
        <v>1</v>
      </c>
      <c r="I530" s="222"/>
      <c r="J530" s="223">
        <f t="shared" si="50"/>
        <v>0</v>
      </c>
      <c r="K530" s="224"/>
      <c r="L530" s="225"/>
      <c r="M530" s="226" t="s">
        <v>1</v>
      </c>
      <c r="N530" s="227" t="s">
        <v>42</v>
      </c>
      <c r="O530" s="71"/>
      <c r="P530" s="195">
        <f t="shared" si="51"/>
        <v>0</v>
      </c>
      <c r="Q530" s="195">
        <v>1.4E-3</v>
      </c>
      <c r="R530" s="195">
        <f t="shared" si="52"/>
        <v>1.4E-3</v>
      </c>
      <c r="S530" s="195">
        <v>0</v>
      </c>
      <c r="T530" s="196">
        <f t="shared" si="53"/>
        <v>0</v>
      </c>
      <c r="U530" s="34"/>
      <c r="V530" s="34"/>
      <c r="W530" s="34"/>
      <c r="X530" s="34"/>
      <c r="Y530" s="34"/>
      <c r="Z530" s="34"/>
      <c r="AA530" s="34"/>
      <c r="AB530" s="34"/>
      <c r="AC530" s="34"/>
      <c r="AD530" s="34"/>
      <c r="AE530" s="34"/>
      <c r="AR530" s="197" t="s">
        <v>238</v>
      </c>
      <c r="AT530" s="197" t="s">
        <v>235</v>
      </c>
      <c r="AU530" s="197" t="s">
        <v>87</v>
      </c>
      <c r="AY530" s="17" t="s">
        <v>146</v>
      </c>
      <c r="BE530" s="198">
        <f t="shared" si="54"/>
        <v>0</v>
      </c>
      <c r="BF530" s="198">
        <f t="shared" si="55"/>
        <v>0</v>
      </c>
      <c r="BG530" s="198">
        <f t="shared" si="56"/>
        <v>0</v>
      </c>
      <c r="BH530" s="198">
        <f t="shared" si="57"/>
        <v>0</v>
      </c>
      <c r="BI530" s="198">
        <f t="shared" si="58"/>
        <v>0</v>
      </c>
      <c r="BJ530" s="17" t="s">
        <v>85</v>
      </c>
      <c r="BK530" s="198">
        <f t="shared" si="59"/>
        <v>0</v>
      </c>
      <c r="BL530" s="17" t="s">
        <v>188</v>
      </c>
      <c r="BM530" s="197" t="s">
        <v>2581</v>
      </c>
    </row>
    <row r="531" spans="1:65" s="2" customFormat="1" ht="21.75" customHeight="1">
      <c r="A531" s="34"/>
      <c r="B531" s="35"/>
      <c r="C531" s="217" t="s">
        <v>2582</v>
      </c>
      <c r="D531" s="217" t="s">
        <v>235</v>
      </c>
      <c r="E531" s="218" t="s">
        <v>2583</v>
      </c>
      <c r="F531" s="219" t="s">
        <v>2584</v>
      </c>
      <c r="G531" s="220" t="s">
        <v>159</v>
      </c>
      <c r="H531" s="221">
        <v>3</v>
      </c>
      <c r="I531" s="222"/>
      <c r="J531" s="223">
        <f t="shared" si="50"/>
        <v>0</v>
      </c>
      <c r="K531" s="224"/>
      <c r="L531" s="225"/>
      <c r="M531" s="226" t="s">
        <v>1</v>
      </c>
      <c r="N531" s="227" t="s">
        <v>42</v>
      </c>
      <c r="O531" s="71"/>
      <c r="P531" s="195">
        <f t="shared" si="51"/>
        <v>0</v>
      </c>
      <c r="Q531" s="195">
        <v>1.1999999999999999E-3</v>
      </c>
      <c r="R531" s="195">
        <f t="shared" si="52"/>
        <v>3.5999999999999999E-3</v>
      </c>
      <c r="S531" s="195">
        <v>0</v>
      </c>
      <c r="T531" s="196">
        <f t="shared" si="53"/>
        <v>0</v>
      </c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R531" s="197" t="s">
        <v>238</v>
      </c>
      <c r="AT531" s="197" t="s">
        <v>235</v>
      </c>
      <c r="AU531" s="197" t="s">
        <v>87</v>
      </c>
      <c r="AY531" s="17" t="s">
        <v>146</v>
      </c>
      <c r="BE531" s="198">
        <f t="shared" si="54"/>
        <v>0</v>
      </c>
      <c r="BF531" s="198">
        <f t="shared" si="55"/>
        <v>0</v>
      </c>
      <c r="BG531" s="198">
        <f t="shared" si="56"/>
        <v>0</v>
      </c>
      <c r="BH531" s="198">
        <f t="shared" si="57"/>
        <v>0</v>
      </c>
      <c r="BI531" s="198">
        <f t="shared" si="58"/>
        <v>0</v>
      </c>
      <c r="BJ531" s="17" t="s">
        <v>85</v>
      </c>
      <c r="BK531" s="198">
        <f t="shared" si="59"/>
        <v>0</v>
      </c>
      <c r="BL531" s="17" t="s">
        <v>188</v>
      </c>
      <c r="BM531" s="197" t="s">
        <v>2585</v>
      </c>
    </row>
    <row r="532" spans="1:65" s="2" customFormat="1" ht="21.75" customHeight="1">
      <c r="A532" s="34"/>
      <c r="B532" s="35"/>
      <c r="C532" s="217" t="s">
        <v>2586</v>
      </c>
      <c r="D532" s="217" t="s">
        <v>235</v>
      </c>
      <c r="E532" s="218" t="s">
        <v>1244</v>
      </c>
      <c r="F532" s="219" t="s">
        <v>1245</v>
      </c>
      <c r="G532" s="220" t="s">
        <v>159</v>
      </c>
      <c r="H532" s="221">
        <v>1</v>
      </c>
      <c r="I532" s="222"/>
      <c r="J532" s="223">
        <f t="shared" si="50"/>
        <v>0</v>
      </c>
      <c r="K532" s="224"/>
      <c r="L532" s="225"/>
      <c r="M532" s="226" t="s">
        <v>1</v>
      </c>
      <c r="N532" s="227" t="s">
        <v>42</v>
      </c>
      <c r="O532" s="71"/>
      <c r="P532" s="195">
        <f t="shared" si="51"/>
        <v>0</v>
      </c>
      <c r="Q532" s="195">
        <v>1.4999999999999999E-4</v>
      </c>
      <c r="R532" s="195">
        <f t="shared" si="52"/>
        <v>1.4999999999999999E-4</v>
      </c>
      <c r="S532" s="195">
        <v>0</v>
      </c>
      <c r="T532" s="196">
        <f t="shared" si="53"/>
        <v>0</v>
      </c>
      <c r="U532" s="34"/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  <c r="AR532" s="197" t="s">
        <v>238</v>
      </c>
      <c r="AT532" s="197" t="s">
        <v>235</v>
      </c>
      <c r="AU532" s="197" t="s">
        <v>87</v>
      </c>
      <c r="AY532" s="17" t="s">
        <v>146</v>
      </c>
      <c r="BE532" s="198">
        <f t="shared" si="54"/>
        <v>0</v>
      </c>
      <c r="BF532" s="198">
        <f t="shared" si="55"/>
        <v>0</v>
      </c>
      <c r="BG532" s="198">
        <f t="shared" si="56"/>
        <v>0</v>
      </c>
      <c r="BH532" s="198">
        <f t="shared" si="57"/>
        <v>0</v>
      </c>
      <c r="BI532" s="198">
        <f t="shared" si="58"/>
        <v>0</v>
      </c>
      <c r="BJ532" s="17" t="s">
        <v>85</v>
      </c>
      <c r="BK532" s="198">
        <f t="shared" si="59"/>
        <v>0</v>
      </c>
      <c r="BL532" s="17" t="s">
        <v>188</v>
      </c>
      <c r="BM532" s="197" t="s">
        <v>2587</v>
      </c>
    </row>
    <row r="533" spans="1:65" s="2" customFormat="1" ht="16.5" customHeight="1">
      <c r="A533" s="34"/>
      <c r="B533" s="35"/>
      <c r="C533" s="217" t="s">
        <v>2588</v>
      </c>
      <c r="D533" s="217" t="s">
        <v>235</v>
      </c>
      <c r="E533" s="218" t="s">
        <v>2589</v>
      </c>
      <c r="F533" s="219" t="s">
        <v>2590</v>
      </c>
      <c r="G533" s="220" t="s">
        <v>159</v>
      </c>
      <c r="H533" s="221">
        <v>3</v>
      </c>
      <c r="I533" s="222"/>
      <c r="J533" s="223">
        <f t="shared" si="50"/>
        <v>0</v>
      </c>
      <c r="K533" s="224"/>
      <c r="L533" s="225"/>
      <c r="M533" s="226" t="s">
        <v>1</v>
      </c>
      <c r="N533" s="227" t="s">
        <v>42</v>
      </c>
      <c r="O533" s="71"/>
      <c r="P533" s="195">
        <f t="shared" si="51"/>
        <v>0</v>
      </c>
      <c r="Q533" s="195">
        <v>1.4999999999999999E-4</v>
      </c>
      <c r="R533" s="195">
        <f t="shared" si="52"/>
        <v>4.4999999999999999E-4</v>
      </c>
      <c r="S533" s="195">
        <v>0</v>
      </c>
      <c r="T533" s="196">
        <f t="shared" si="53"/>
        <v>0</v>
      </c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R533" s="197" t="s">
        <v>238</v>
      </c>
      <c r="AT533" s="197" t="s">
        <v>235</v>
      </c>
      <c r="AU533" s="197" t="s">
        <v>87</v>
      </c>
      <c r="AY533" s="17" t="s">
        <v>146</v>
      </c>
      <c r="BE533" s="198">
        <f t="shared" si="54"/>
        <v>0</v>
      </c>
      <c r="BF533" s="198">
        <f t="shared" si="55"/>
        <v>0</v>
      </c>
      <c r="BG533" s="198">
        <f t="shared" si="56"/>
        <v>0</v>
      </c>
      <c r="BH533" s="198">
        <f t="shared" si="57"/>
        <v>0</v>
      </c>
      <c r="BI533" s="198">
        <f t="shared" si="58"/>
        <v>0</v>
      </c>
      <c r="BJ533" s="17" t="s">
        <v>85</v>
      </c>
      <c r="BK533" s="198">
        <f t="shared" si="59"/>
        <v>0</v>
      </c>
      <c r="BL533" s="17" t="s">
        <v>188</v>
      </c>
      <c r="BM533" s="197" t="s">
        <v>2591</v>
      </c>
    </row>
    <row r="534" spans="1:65" s="2" customFormat="1" ht="21.75" customHeight="1">
      <c r="A534" s="34"/>
      <c r="B534" s="35"/>
      <c r="C534" s="185" t="s">
        <v>2592</v>
      </c>
      <c r="D534" s="185" t="s">
        <v>147</v>
      </c>
      <c r="E534" s="186" t="s">
        <v>1611</v>
      </c>
      <c r="F534" s="187" t="s">
        <v>1612</v>
      </c>
      <c r="G534" s="188" t="s">
        <v>1270</v>
      </c>
      <c r="H534" s="189">
        <v>20</v>
      </c>
      <c r="I534" s="190"/>
      <c r="J534" s="191">
        <f t="shared" si="50"/>
        <v>0</v>
      </c>
      <c r="K534" s="192"/>
      <c r="L534" s="39"/>
      <c r="M534" s="193" t="s">
        <v>1</v>
      </c>
      <c r="N534" s="194" t="s">
        <v>42</v>
      </c>
      <c r="O534" s="71"/>
      <c r="P534" s="195">
        <f t="shared" si="51"/>
        <v>0</v>
      </c>
      <c r="Q534" s="195">
        <v>0</v>
      </c>
      <c r="R534" s="195">
        <f t="shared" si="52"/>
        <v>0</v>
      </c>
      <c r="S534" s="195">
        <v>1E-3</v>
      </c>
      <c r="T534" s="196">
        <f t="shared" si="53"/>
        <v>0.02</v>
      </c>
      <c r="U534" s="34"/>
      <c r="V534" s="34"/>
      <c r="W534" s="34"/>
      <c r="X534" s="34"/>
      <c r="Y534" s="34"/>
      <c r="Z534" s="34"/>
      <c r="AA534" s="34"/>
      <c r="AB534" s="34"/>
      <c r="AC534" s="34"/>
      <c r="AD534" s="34"/>
      <c r="AE534" s="34"/>
      <c r="AR534" s="197" t="s">
        <v>188</v>
      </c>
      <c r="AT534" s="197" t="s">
        <v>147</v>
      </c>
      <c r="AU534" s="197" t="s">
        <v>87</v>
      </c>
      <c r="AY534" s="17" t="s">
        <v>146</v>
      </c>
      <c r="BE534" s="198">
        <f t="shared" si="54"/>
        <v>0</v>
      </c>
      <c r="BF534" s="198">
        <f t="shared" si="55"/>
        <v>0</v>
      </c>
      <c r="BG534" s="198">
        <f t="shared" si="56"/>
        <v>0</v>
      </c>
      <c r="BH534" s="198">
        <f t="shared" si="57"/>
        <v>0</v>
      </c>
      <c r="BI534" s="198">
        <f t="shared" si="58"/>
        <v>0</v>
      </c>
      <c r="BJ534" s="17" t="s">
        <v>85</v>
      </c>
      <c r="BK534" s="198">
        <f t="shared" si="59"/>
        <v>0</v>
      </c>
      <c r="BL534" s="17" t="s">
        <v>188</v>
      </c>
      <c r="BM534" s="197" t="s">
        <v>2593</v>
      </c>
    </row>
    <row r="535" spans="1:65" s="2" customFormat="1" ht="21.75" customHeight="1">
      <c r="A535" s="34"/>
      <c r="B535" s="35"/>
      <c r="C535" s="185" t="s">
        <v>2594</v>
      </c>
      <c r="D535" s="185" t="s">
        <v>147</v>
      </c>
      <c r="E535" s="186" t="s">
        <v>754</v>
      </c>
      <c r="F535" s="187" t="s">
        <v>755</v>
      </c>
      <c r="G535" s="188" t="s">
        <v>324</v>
      </c>
      <c r="H535" s="250"/>
      <c r="I535" s="190"/>
      <c r="J535" s="191">
        <f t="shared" si="50"/>
        <v>0</v>
      </c>
      <c r="K535" s="192"/>
      <c r="L535" s="39"/>
      <c r="M535" s="193" t="s">
        <v>1</v>
      </c>
      <c r="N535" s="194" t="s">
        <v>42</v>
      </c>
      <c r="O535" s="71"/>
      <c r="P535" s="195">
        <f t="shared" si="51"/>
        <v>0</v>
      </c>
      <c r="Q535" s="195">
        <v>0</v>
      </c>
      <c r="R535" s="195">
        <f t="shared" si="52"/>
        <v>0</v>
      </c>
      <c r="S535" s="195">
        <v>0</v>
      </c>
      <c r="T535" s="196">
        <f t="shared" si="53"/>
        <v>0</v>
      </c>
      <c r="U535" s="34"/>
      <c r="V535" s="34"/>
      <c r="W535" s="34"/>
      <c r="X535" s="34"/>
      <c r="Y535" s="34"/>
      <c r="Z535" s="34"/>
      <c r="AA535" s="34"/>
      <c r="AB535" s="34"/>
      <c r="AC535" s="34"/>
      <c r="AD535" s="34"/>
      <c r="AE535" s="34"/>
      <c r="AR535" s="197" t="s">
        <v>188</v>
      </c>
      <c r="AT535" s="197" t="s">
        <v>147</v>
      </c>
      <c r="AU535" s="197" t="s">
        <v>87</v>
      </c>
      <c r="AY535" s="17" t="s">
        <v>146</v>
      </c>
      <c r="BE535" s="198">
        <f t="shared" si="54"/>
        <v>0</v>
      </c>
      <c r="BF535" s="198">
        <f t="shared" si="55"/>
        <v>0</v>
      </c>
      <c r="BG535" s="198">
        <f t="shared" si="56"/>
        <v>0</v>
      </c>
      <c r="BH535" s="198">
        <f t="shared" si="57"/>
        <v>0</v>
      </c>
      <c r="BI535" s="198">
        <f t="shared" si="58"/>
        <v>0</v>
      </c>
      <c r="BJ535" s="17" t="s">
        <v>85</v>
      </c>
      <c r="BK535" s="198">
        <f t="shared" si="59"/>
        <v>0</v>
      </c>
      <c r="BL535" s="17" t="s">
        <v>188</v>
      </c>
      <c r="BM535" s="197" t="s">
        <v>2595</v>
      </c>
    </row>
    <row r="536" spans="1:65" s="12" customFormat="1" ht="22.9" customHeight="1">
      <c r="B536" s="171"/>
      <c r="C536" s="172"/>
      <c r="D536" s="173" t="s">
        <v>76</v>
      </c>
      <c r="E536" s="204" t="s">
        <v>1973</v>
      </c>
      <c r="F536" s="204" t="s">
        <v>1974</v>
      </c>
      <c r="G536" s="172"/>
      <c r="H536" s="172"/>
      <c r="I536" s="175"/>
      <c r="J536" s="205">
        <f>BK536</f>
        <v>0</v>
      </c>
      <c r="K536" s="172"/>
      <c r="L536" s="177"/>
      <c r="M536" s="178"/>
      <c r="N536" s="179"/>
      <c r="O536" s="179"/>
      <c r="P536" s="180">
        <f>SUM(P537:P590)</f>
        <v>0</v>
      </c>
      <c r="Q536" s="179"/>
      <c r="R536" s="180">
        <f>SUM(R537:R590)</f>
        <v>6.3250302999999999</v>
      </c>
      <c r="S536" s="179"/>
      <c r="T536" s="181">
        <f>SUM(T537:T590)</f>
        <v>0</v>
      </c>
      <c r="AR536" s="182" t="s">
        <v>87</v>
      </c>
      <c r="AT536" s="183" t="s">
        <v>76</v>
      </c>
      <c r="AU536" s="183" t="s">
        <v>85</v>
      </c>
      <c r="AY536" s="182" t="s">
        <v>146</v>
      </c>
      <c r="BK536" s="184">
        <f>SUM(BK537:BK590)</f>
        <v>0</v>
      </c>
    </row>
    <row r="537" spans="1:65" s="2" customFormat="1" ht="21.75" customHeight="1">
      <c r="A537" s="34"/>
      <c r="B537" s="35"/>
      <c r="C537" s="185" t="s">
        <v>2596</v>
      </c>
      <c r="D537" s="185" t="s">
        <v>147</v>
      </c>
      <c r="E537" s="186" t="s">
        <v>2597</v>
      </c>
      <c r="F537" s="187" t="s">
        <v>2598</v>
      </c>
      <c r="G537" s="188" t="s">
        <v>181</v>
      </c>
      <c r="H537" s="189">
        <v>115.61</v>
      </c>
      <c r="I537" s="190"/>
      <c r="J537" s="191">
        <f>ROUND(I537*H537,2)</f>
        <v>0</v>
      </c>
      <c r="K537" s="192"/>
      <c r="L537" s="39"/>
      <c r="M537" s="193" t="s">
        <v>1</v>
      </c>
      <c r="N537" s="194" t="s">
        <v>42</v>
      </c>
      <c r="O537" s="71"/>
      <c r="P537" s="195">
        <f>O537*H537</f>
        <v>0</v>
      </c>
      <c r="Q537" s="195">
        <v>7.5799999999999999E-3</v>
      </c>
      <c r="R537" s="195">
        <f>Q537*H537</f>
        <v>0.87632379999999999</v>
      </c>
      <c r="S537" s="195">
        <v>0</v>
      </c>
      <c r="T537" s="196">
        <f>S537*H537</f>
        <v>0</v>
      </c>
      <c r="U537" s="34"/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  <c r="AR537" s="197" t="s">
        <v>188</v>
      </c>
      <c r="AT537" s="197" t="s">
        <v>147</v>
      </c>
      <c r="AU537" s="197" t="s">
        <v>87</v>
      </c>
      <c r="AY537" s="17" t="s">
        <v>146</v>
      </c>
      <c r="BE537" s="198">
        <f>IF(N537="základní",J537,0)</f>
        <v>0</v>
      </c>
      <c r="BF537" s="198">
        <f>IF(N537="snížená",J537,0)</f>
        <v>0</v>
      </c>
      <c r="BG537" s="198">
        <f>IF(N537="zákl. přenesená",J537,0)</f>
        <v>0</v>
      </c>
      <c r="BH537" s="198">
        <f>IF(N537="sníž. přenesená",J537,0)</f>
        <v>0</v>
      </c>
      <c r="BI537" s="198">
        <f>IF(N537="nulová",J537,0)</f>
        <v>0</v>
      </c>
      <c r="BJ537" s="17" t="s">
        <v>85</v>
      </c>
      <c r="BK537" s="198">
        <f>ROUND(I537*H537,2)</f>
        <v>0</v>
      </c>
      <c r="BL537" s="17" t="s">
        <v>188</v>
      </c>
      <c r="BM537" s="197" t="s">
        <v>2599</v>
      </c>
    </row>
    <row r="538" spans="1:65" s="13" customFormat="1">
      <c r="B538" s="206"/>
      <c r="C538" s="207"/>
      <c r="D538" s="199" t="s">
        <v>176</v>
      </c>
      <c r="E538" s="208" t="s">
        <v>1</v>
      </c>
      <c r="F538" s="209" t="s">
        <v>2082</v>
      </c>
      <c r="G538" s="207"/>
      <c r="H538" s="210">
        <v>22.94</v>
      </c>
      <c r="I538" s="211"/>
      <c r="J538" s="207"/>
      <c r="K538" s="207"/>
      <c r="L538" s="212"/>
      <c r="M538" s="213"/>
      <c r="N538" s="214"/>
      <c r="O538" s="214"/>
      <c r="P538" s="214"/>
      <c r="Q538" s="214"/>
      <c r="R538" s="214"/>
      <c r="S538" s="214"/>
      <c r="T538" s="215"/>
      <c r="AT538" s="216" t="s">
        <v>176</v>
      </c>
      <c r="AU538" s="216" t="s">
        <v>87</v>
      </c>
      <c r="AV538" s="13" t="s">
        <v>87</v>
      </c>
      <c r="AW538" s="13" t="s">
        <v>34</v>
      </c>
      <c r="AX538" s="13" t="s">
        <v>77</v>
      </c>
      <c r="AY538" s="216" t="s">
        <v>146</v>
      </c>
    </row>
    <row r="539" spans="1:65" s="13" customFormat="1">
      <c r="B539" s="206"/>
      <c r="C539" s="207"/>
      <c r="D539" s="199" t="s">
        <v>176</v>
      </c>
      <c r="E539" s="208" t="s">
        <v>1</v>
      </c>
      <c r="F539" s="209" t="s">
        <v>2083</v>
      </c>
      <c r="G539" s="207"/>
      <c r="H539" s="210">
        <v>11.2</v>
      </c>
      <c r="I539" s="211"/>
      <c r="J539" s="207"/>
      <c r="K539" s="207"/>
      <c r="L539" s="212"/>
      <c r="M539" s="213"/>
      <c r="N539" s="214"/>
      <c r="O539" s="214"/>
      <c r="P539" s="214"/>
      <c r="Q539" s="214"/>
      <c r="R539" s="214"/>
      <c r="S539" s="214"/>
      <c r="T539" s="215"/>
      <c r="AT539" s="216" t="s">
        <v>176</v>
      </c>
      <c r="AU539" s="216" t="s">
        <v>87</v>
      </c>
      <c r="AV539" s="13" t="s">
        <v>87</v>
      </c>
      <c r="AW539" s="13" t="s">
        <v>34</v>
      </c>
      <c r="AX539" s="13" t="s">
        <v>77</v>
      </c>
      <c r="AY539" s="216" t="s">
        <v>146</v>
      </c>
    </row>
    <row r="540" spans="1:65" s="13" customFormat="1">
      <c r="B540" s="206"/>
      <c r="C540" s="207"/>
      <c r="D540" s="199" t="s">
        <v>176</v>
      </c>
      <c r="E540" s="208" t="s">
        <v>1</v>
      </c>
      <c r="F540" s="209" t="s">
        <v>2244</v>
      </c>
      <c r="G540" s="207"/>
      <c r="H540" s="210">
        <v>22.75</v>
      </c>
      <c r="I540" s="211"/>
      <c r="J540" s="207"/>
      <c r="K540" s="207"/>
      <c r="L540" s="212"/>
      <c r="M540" s="213"/>
      <c r="N540" s="214"/>
      <c r="O540" s="214"/>
      <c r="P540" s="214"/>
      <c r="Q540" s="214"/>
      <c r="R540" s="214"/>
      <c r="S540" s="214"/>
      <c r="T540" s="215"/>
      <c r="AT540" s="216" t="s">
        <v>176</v>
      </c>
      <c r="AU540" s="216" t="s">
        <v>87</v>
      </c>
      <c r="AV540" s="13" t="s">
        <v>87</v>
      </c>
      <c r="AW540" s="13" t="s">
        <v>34</v>
      </c>
      <c r="AX540" s="13" t="s">
        <v>77</v>
      </c>
      <c r="AY540" s="216" t="s">
        <v>146</v>
      </c>
    </row>
    <row r="541" spans="1:65" s="13" customFormat="1">
      <c r="B541" s="206"/>
      <c r="C541" s="207"/>
      <c r="D541" s="199" t="s">
        <v>176</v>
      </c>
      <c r="E541" s="208" t="s">
        <v>1</v>
      </c>
      <c r="F541" s="209" t="s">
        <v>2183</v>
      </c>
      <c r="G541" s="207"/>
      <c r="H541" s="210">
        <v>30.25</v>
      </c>
      <c r="I541" s="211"/>
      <c r="J541" s="207"/>
      <c r="K541" s="207"/>
      <c r="L541" s="212"/>
      <c r="M541" s="213"/>
      <c r="N541" s="214"/>
      <c r="O541" s="214"/>
      <c r="P541" s="214"/>
      <c r="Q541" s="214"/>
      <c r="R541" s="214"/>
      <c r="S541" s="214"/>
      <c r="T541" s="215"/>
      <c r="AT541" s="216" t="s">
        <v>176</v>
      </c>
      <c r="AU541" s="216" t="s">
        <v>87</v>
      </c>
      <c r="AV541" s="13" t="s">
        <v>87</v>
      </c>
      <c r="AW541" s="13" t="s">
        <v>34</v>
      </c>
      <c r="AX541" s="13" t="s">
        <v>77</v>
      </c>
      <c r="AY541" s="216" t="s">
        <v>146</v>
      </c>
    </row>
    <row r="542" spans="1:65" s="13" customFormat="1">
      <c r="B542" s="206"/>
      <c r="C542" s="207"/>
      <c r="D542" s="199" t="s">
        <v>176</v>
      </c>
      <c r="E542" s="208" t="s">
        <v>1</v>
      </c>
      <c r="F542" s="209" t="s">
        <v>2157</v>
      </c>
      <c r="G542" s="207"/>
      <c r="H542" s="210">
        <v>16</v>
      </c>
      <c r="I542" s="211"/>
      <c r="J542" s="207"/>
      <c r="K542" s="207"/>
      <c r="L542" s="212"/>
      <c r="M542" s="213"/>
      <c r="N542" s="214"/>
      <c r="O542" s="214"/>
      <c r="P542" s="214"/>
      <c r="Q542" s="214"/>
      <c r="R542" s="214"/>
      <c r="S542" s="214"/>
      <c r="T542" s="215"/>
      <c r="AT542" s="216" t="s">
        <v>176</v>
      </c>
      <c r="AU542" s="216" t="s">
        <v>87</v>
      </c>
      <c r="AV542" s="13" t="s">
        <v>87</v>
      </c>
      <c r="AW542" s="13" t="s">
        <v>34</v>
      </c>
      <c r="AX542" s="13" t="s">
        <v>77</v>
      </c>
      <c r="AY542" s="216" t="s">
        <v>146</v>
      </c>
    </row>
    <row r="543" spans="1:65" s="13" customFormat="1">
      <c r="B543" s="206"/>
      <c r="C543" s="207"/>
      <c r="D543" s="199" t="s">
        <v>176</v>
      </c>
      <c r="E543" s="208" t="s">
        <v>1</v>
      </c>
      <c r="F543" s="209" t="s">
        <v>2080</v>
      </c>
      <c r="G543" s="207"/>
      <c r="H543" s="210">
        <v>12.47</v>
      </c>
      <c r="I543" s="211"/>
      <c r="J543" s="207"/>
      <c r="K543" s="207"/>
      <c r="L543" s="212"/>
      <c r="M543" s="213"/>
      <c r="N543" s="214"/>
      <c r="O543" s="214"/>
      <c r="P543" s="214"/>
      <c r="Q543" s="214"/>
      <c r="R543" s="214"/>
      <c r="S543" s="214"/>
      <c r="T543" s="215"/>
      <c r="AT543" s="216" t="s">
        <v>176</v>
      </c>
      <c r="AU543" s="216" t="s">
        <v>87</v>
      </c>
      <c r="AV543" s="13" t="s">
        <v>87</v>
      </c>
      <c r="AW543" s="13" t="s">
        <v>34</v>
      </c>
      <c r="AX543" s="13" t="s">
        <v>77</v>
      </c>
      <c r="AY543" s="216" t="s">
        <v>146</v>
      </c>
    </row>
    <row r="544" spans="1:65" s="14" customFormat="1">
      <c r="B544" s="228"/>
      <c r="C544" s="229"/>
      <c r="D544" s="199" t="s">
        <v>176</v>
      </c>
      <c r="E544" s="230" t="s">
        <v>1</v>
      </c>
      <c r="F544" s="231" t="s">
        <v>254</v>
      </c>
      <c r="G544" s="229"/>
      <c r="H544" s="232">
        <v>115.61</v>
      </c>
      <c r="I544" s="233"/>
      <c r="J544" s="229"/>
      <c r="K544" s="229"/>
      <c r="L544" s="234"/>
      <c r="M544" s="235"/>
      <c r="N544" s="236"/>
      <c r="O544" s="236"/>
      <c r="P544" s="236"/>
      <c r="Q544" s="236"/>
      <c r="R544" s="236"/>
      <c r="S544" s="236"/>
      <c r="T544" s="237"/>
      <c r="AT544" s="238" t="s">
        <v>176</v>
      </c>
      <c r="AU544" s="238" t="s">
        <v>87</v>
      </c>
      <c r="AV544" s="14" t="s">
        <v>145</v>
      </c>
      <c r="AW544" s="14" t="s">
        <v>34</v>
      </c>
      <c r="AX544" s="14" t="s">
        <v>85</v>
      </c>
      <c r="AY544" s="238" t="s">
        <v>146</v>
      </c>
    </row>
    <row r="545" spans="1:65" s="2" customFormat="1" ht="21.75" customHeight="1">
      <c r="A545" s="34"/>
      <c r="B545" s="35"/>
      <c r="C545" s="185" t="s">
        <v>2600</v>
      </c>
      <c r="D545" s="185" t="s">
        <v>147</v>
      </c>
      <c r="E545" s="186" t="s">
        <v>2601</v>
      </c>
      <c r="F545" s="187" t="s">
        <v>2602</v>
      </c>
      <c r="G545" s="188" t="s">
        <v>181</v>
      </c>
      <c r="H545" s="189">
        <v>35.96</v>
      </c>
      <c r="I545" s="190"/>
      <c r="J545" s="191">
        <f>ROUND(I545*H545,2)</f>
        <v>0</v>
      </c>
      <c r="K545" s="192"/>
      <c r="L545" s="39"/>
      <c r="M545" s="193" t="s">
        <v>1</v>
      </c>
      <c r="N545" s="194" t="s">
        <v>42</v>
      </c>
      <c r="O545" s="71"/>
      <c r="P545" s="195">
        <f>O545*H545</f>
        <v>0</v>
      </c>
      <c r="Q545" s="195">
        <v>2.5499999999999998E-2</v>
      </c>
      <c r="R545" s="195">
        <f>Q545*H545</f>
        <v>0.91698000000000002</v>
      </c>
      <c r="S545" s="195">
        <v>0</v>
      </c>
      <c r="T545" s="196">
        <f>S545*H545</f>
        <v>0</v>
      </c>
      <c r="U545" s="34"/>
      <c r="V545" s="34"/>
      <c r="W545" s="34"/>
      <c r="X545" s="34"/>
      <c r="Y545" s="34"/>
      <c r="Z545" s="34"/>
      <c r="AA545" s="34"/>
      <c r="AB545" s="34"/>
      <c r="AC545" s="34"/>
      <c r="AD545" s="34"/>
      <c r="AE545" s="34"/>
      <c r="AR545" s="197" t="s">
        <v>188</v>
      </c>
      <c r="AT545" s="197" t="s">
        <v>147</v>
      </c>
      <c r="AU545" s="197" t="s">
        <v>87</v>
      </c>
      <c r="AY545" s="17" t="s">
        <v>146</v>
      </c>
      <c r="BE545" s="198">
        <f>IF(N545="základní",J545,0)</f>
        <v>0</v>
      </c>
      <c r="BF545" s="198">
        <f>IF(N545="snížená",J545,0)</f>
        <v>0</v>
      </c>
      <c r="BG545" s="198">
        <f>IF(N545="zákl. přenesená",J545,0)</f>
        <v>0</v>
      </c>
      <c r="BH545" s="198">
        <f>IF(N545="sníž. přenesená",J545,0)</f>
        <v>0</v>
      </c>
      <c r="BI545" s="198">
        <f>IF(N545="nulová",J545,0)</f>
        <v>0</v>
      </c>
      <c r="BJ545" s="17" t="s">
        <v>85</v>
      </c>
      <c r="BK545" s="198">
        <f>ROUND(I545*H545,2)</f>
        <v>0</v>
      </c>
      <c r="BL545" s="17" t="s">
        <v>188</v>
      </c>
      <c r="BM545" s="197" t="s">
        <v>2603</v>
      </c>
    </row>
    <row r="546" spans="1:65" s="13" customFormat="1">
      <c r="B546" s="206"/>
      <c r="C546" s="207"/>
      <c r="D546" s="199" t="s">
        <v>176</v>
      </c>
      <c r="E546" s="208" t="s">
        <v>1</v>
      </c>
      <c r="F546" s="209" t="s">
        <v>2081</v>
      </c>
      <c r="G546" s="207"/>
      <c r="H546" s="210">
        <v>35.96</v>
      </c>
      <c r="I546" s="211"/>
      <c r="J546" s="207"/>
      <c r="K546" s="207"/>
      <c r="L546" s="212"/>
      <c r="M546" s="213"/>
      <c r="N546" s="214"/>
      <c r="O546" s="214"/>
      <c r="P546" s="214"/>
      <c r="Q546" s="214"/>
      <c r="R546" s="214"/>
      <c r="S546" s="214"/>
      <c r="T546" s="215"/>
      <c r="AT546" s="216" t="s">
        <v>176</v>
      </c>
      <c r="AU546" s="216" t="s">
        <v>87</v>
      </c>
      <c r="AV546" s="13" t="s">
        <v>87</v>
      </c>
      <c r="AW546" s="13" t="s">
        <v>34</v>
      </c>
      <c r="AX546" s="13" t="s">
        <v>85</v>
      </c>
      <c r="AY546" s="216" t="s">
        <v>146</v>
      </c>
    </row>
    <row r="547" spans="1:65" s="2" customFormat="1" ht="16.5" customHeight="1">
      <c r="A547" s="34"/>
      <c r="B547" s="35"/>
      <c r="C547" s="185" t="s">
        <v>2604</v>
      </c>
      <c r="D547" s="185" t="s">
        <v>147</v>
      </c>
      <c r="E547" s="186" t="s">
        <v>1983</v>
      </c>
      <c r="F547" s="187" t="s">
        <v>1984</v>
      </c>
      <c r="G547" s="188" t="s">
        <v>181</v>
      </c>
      <c r="H547" s="189">
        <v>151.57</v>
      </c>
      <c r="I547" s="190"/>
      <c r="J547" s="191">
        <f>ROUND(I547*H547,2)</f>
        <v>0</v>
      </c>
      <c r="K547" s="192"/>
      <c r="L547" s="39"/>
      <c r="M547" s="193" t="s">
        <v>1</v>
      </c>
      <c r="N547" s="194" t="s">
        <v>42</v>
      </c>
      <c r="O547" s="71"/>
      <c r="P547" s="195">
        <f>O547*H547</f>
        <v>0</v>
      </c>
      <c r="Q547" s="195">
        <v>2.9999999999999997E-4</v>
      </c>
      <c r="R547" s="195">
        <f>Q547*H547</f>
        <v>4.5470999999999991E-2</v>
      </c>
      <c r="S547" s="195">
        <v>0</v>
      </c>
      <c r="T547" s="196">
        <f>S547*H547</f>
        <v>0</v>
      </c>
      <c r="U547" s="34"/>
      <c r="V547" s="34"/>
      <c r="W547" s="34"/>
      <c r="X547" s="34"/>
      <c r="Y547" s="34"/>
      <c r="Z547" s="34"/>
      <c r="AA547" s="34"/>
      <c r="AB547" s="34"/>
      <c r="AC547" s="34"/>
      <c r="AD547" s="34"/>
      <c r="AE547" s="34"/>
      <c r="AR547" s="197" t="s">
        <v>188</v>
      </c>
      <c r="AT547" s="197" t="s">
        <v>147</v>
      </c>
      <c r="AU547" s="197" t="s">
        <v>87</v>
      </c>
      <c r="AY547" s="17" t="s">
        <v>146</v>
      </c>
      <c r="BE547" s="198">
        <f>IF(N547="základní",J547,0)</f>
        <v>0</v>
      </c>
      <c r="BF547" s="198">
        <f>IF(N547="snížená",J547,0)</f>
        <v>0</v>
      </c>
      <c r="BG547" s="198">
        <f>IF(N547="zákl. přenesená",J547,0)</f>
        <v>0</v>
      </c>
      <c r="BH547" s="198">
        <f>IF(N547="sníž. přenesená",J547,0)</f>
        <v>0</v>
      </c>
      <c r="BI547" s="198">
        <f>IF(N547="nulová",J547,0)</f>
        <v>0</v>
      </c>
      <c r="BJ547" s="17" t="s">
        <v>85</v>
      </c>
      <c r="BK547" s="198">
        <f>ROUND(I547*H547,2)</f>
        <v>0</v>
      </c>
      <c r="BL547" s="17" t="s">
        <v>188</v>
      </c>
      <c r="BM547" s="197" t="s">
        <v>2605</v>
      </c>
    </row>
    <row r="548" spans="1:65" s="13" customFormat="1">
      <c r="B548" s="206"/>
      <c r="C548" s="207"/>
      <c r="D548" s="199" t="s">
        <v>176</v>
      </c>
      <c r="E548" s="208" t="s">
        <v>1</v>
      </c>
      <c r="F548" s="209" t="s">
        <v>2606</v>
      </c>
      <c r="G548" s="207"/>
      <c r="H548" s="210">
        <v>151.57</v>
      </c>
      <c r="I548" s="211"/>
      <c r="J548" s="207"/>
      <c r="K548" s="207"/>
      <c r="L548" s="212"/>
      <c r="M548" s="213"/>
      <c r="N548" s="214"/>
      <c r="O548" s="214"/>
      <c r="P548" s="214"/>
      <c r="Q548" s="214"/>
      <c r="R548" s="214"/>
      <c r="S548" s="214"/>
      <c r="T548" s="215"/>
      <c r="AT548" s="216" t="s">
        <v>176</v>
      </c>
      <c r="AU548" s="216" t="s">
        <v>87</v>
      </c>
      <c r="AV548" s="13" t="s">
        <v>87</v>
      </c>
      <c r="AW548" s="13" t="s">
        <v>34</v>
      </c>
      <c r="AX548" s="13" t="s">
        <v>85</v>
      </c>
      <c r="AY548" s="216" t="s">
        <v>146</v>
      </c>
    </row>
    <row r="549" spans="1:65" s="2" customFormat="1" ht="21.75" customHeight="1">
      <c r="A549" s="34"/>
      <c r="B549" s="35"/>
      <c r="C549" s="185" t="s">
        <v>2607</v>
      </c>
      <c r="D549" s="185" t="s">
        <v>147</v>
      </c>
      <c r="E549" s="186" t="s">
        <v>2608</v>
      </c>
      <c r="F549" s="187" t="s">
        <v>2609</v>
      </c>
      <c r="G549" s="188" t="s">
        <v>249</v>
      </c>
      <c r="H549" s="189">
        <v>129.19999999999999</v>
      </c>
      <c r="I549" s="190"/>
      <c r="J549" s="191">
        <f>ROUND(I549*H549,2)</f>
        <v>0</v>
      </c>
      <c r="K549" s="192"/>
      <c r="L549" s="39"/>
      <c r="M549" s="193" t="s">
        <v>1</v>
      </c>
      <c r="N549" s="194" t="s">
        <v>42</v>
      </c>
      <c r="O549" s="71"/>
      <c r="P549" s="195">
        <f>O549*H549</f>
        <v>0</v>
      </c>
      <c r="Q549" s="195">
        <v>6.2E-4</v>
      </c>
      <c r="R549" s="195">
        <f>Q549*H549</f>
        <v>8.0103999999999995E-2</v>
      </c>
      <c r="S549" s="195">
        <v>0</v>
      </c>
      <c r="T549" s="196">
        <f>S549*H549</f>
        <v>0</v>
      </c>
      <c r="U549" s="34"/>
      <c r="V549" s="34"/>
      <c r="W549" s="34"/>
      <c r="X549" s="34"/>
      <c r="Y549" s="34"/>
      <c r="Z549" s="34"/>
      <c r="AA549" s="34"/>
      <c r="AB549" s="34"/>
      <c r="AC549" s="34"/>
      <c r="AD549" s="34"/>
      <c r="AE549" s="34"/>
      <c r="AR549" s="197" t="s">
        <v>188</v>
      </c>
      <c r="AT549" s="197" t="s">
        <v>147</v>
      </c>
      <c r="AU549" s="197" t="s">
        <v>87</v>
      </c>
      <c r="AY549" s="17" t="s">
        <v>146</v>
      </c>
      <c r="BE549" s="198">
        <f>IF(N549="základní",J549,0)</f>
        <v>0</v>
      </c>
      <c r="BF549" s="198">
        <f>IF(N549="snížená",J549,0)</f>
        <v>0</v>
      </c>
      <c r="BG549" s="198">
        <f>IF(N549="zákl. přenesená",J549,0)</f>
        <v>0</v>
      </c>
      <c r="BH549" s="198">
        <f>IF(N549="sníž. přenesená",J549,0)</f>
        <v>0</v>
      </c>
      <c r="BI549" s="198">
        <f>IF(N549="nulová",J549,0)</f>
        <v>0</v>
      </c>
      <c r="BJ549" s="17" t="s">
        <v>85</v>
      </c>
      <c r="BK549" s="198">
        <f>ROUND(I549*H549,2)</f>
        <v>0</v>
      </c>
      <c r="BL549" s="17" t="s">
        <v>188</v>
      </c>
      <c r="BM549" s="197" t="s">
        <v>2610</v>
      </c>
    </row>
    <row r="550" spans="1:65" s="13" customFormat="1">
      <c r="B550" s="206"/>
      <c r="C550" s="207"/>
      <c r="D550" s="199" t="s">
        <v>176</v>
      </c>
      <c r="E550" s="208" t="s">
        <v>1</v>
      </c>
      <c r="F550" s="209" t="s">
        <v>2093</v>
      </c>
      <c r="G550" s="207"/>
      <c r="H550" s="210">
        <v>19.8</v>
      </c>
      <c r="I550" s="211"/>
      <c r="J550" s="207"/>
      <c r="K550" s="207"/>
      <c r="L550" s="212"/>
      <c r="M550" s="213"/>
      <c r="N550" s="214"/>
      <c r="O550" s="214"/>
      <c r="P550" s="214"/>
      <c r="Q550" s="214"/>
      <c r="R550" s="214"/>
      <c r="S550" s="214"/>
      <c r="T550" s="215"/>
      <c r="AT550" s="216" t="s">
        <v>176</v>
      </c>
      <c r="AU550" s="216" t="s">
        <v>87</v>
      </c>
      <c r="AV550" s="13" t="s">
        <v>87</v>
      </c>
      <c r="AW550" s="13" t="s">
        <v>34</v>
      </c>
      <c r="AX550" s="13" t="s">
        <v>77</v>
      </c>
      <c r="AY550" s="216" t="s">
        <v>146</v>
      </c>
    </row>
    <row r="551" spans="1:65" s="13" customFormat="1">
      <c r="B551" s="206"/>
      <c r="C551" s="207"/>
      <c r="D551" s="199" t="s">
        <v>176</v>
      </c>
      <c r="E551" s="208" t="s">
        <v>1</v>
      </c>
      <c r="F551" s="209" t="s">
        <v>2094</v>
      </c>
      <c r="G551" s="207"/>
      <c r="H551" s="210">
        <v>13.4</v>
      </c>
      <c r="I551" s="211"/>
      <c r="J551" s="207"/>
      <c r="K551" s="207"/>
      <c r="L551" s="212"/>
      <c r="M551" s="213"/>
      <c r="N551" s="214"/>
      <c r="O551" s="214"/>
      <c r="P551" s="214"/>
      <c r="Q551" s="214"/>
      <c r="R551" s="214"/>
      <c r="S551" s="214"/>
      <c r="T551" s="215"/>
      <c r="AT551" s="216" t="s">
        <v>176</v>
      </c>
      <c r="AU551" s="216" t="s">
        <v>87</v>
      </c>
      <c r="AV551" s="13" t="s">
        <v>87</v>
      </c>
      <c r="AW551" s="13" t="s">
        <v>34</v>
      </c>
      <c r="AX551" s="13" t="s">
        <v>77</v>
      </c>
      <c r="AY551" s="216" t="s">
        <v>146</v>
      </c>
    </row>
    <row r="552" spans="1:65" s="13" customFormat="1">
      <c r="B552" s="206"/>
      <c r="C552" s="207"/>
      <c r="D552" s="199" t="s">
        <v>176</v>
      </c>
      <c r="E552" s="208" t="s">
        <v>1</v>
      </c>
      <c r="F552" s="209" t="s">
        <v>2155</v>
      </c>
      <c r="G552" s="207"/>
      <c r="H552" s="210">
        <v>20</v>
      </c>
      <c r="I552" s="211"/>
      <c r="J552" s="207"/>
      <c r="K552" s="207"/>
      <c r="L552" s="212"/>
      <c r="M552" s="213"/>
      <c r="N552" s="214"/>
      <c r="O552" s="214"/>
      <c r="P552" s="214"/>
      <c r="Q552" s="214"/>
      <c r="R552" s="214"/>
      <c r="S552" s="214"/>
      <c r="T552" s="215"/>
      <c r="AT552" s="216" t="s">
        <v>176</v>
      </c>
      <c r="AU552" s="216" t="s">
        <v>87</v>
      </c>
      <c r="AV552" s="13" t="s">
        <v>87</v>
      </c>
      <c r="AW552" s="13" t="s">
        <v>34</v>
      </c>
      <c r="AX552" s="13" t="s">
        <v>77</v>
      </c>
      <c r="AY552" s="216" t="s">
        <v>146</v>
      </c>
    </row>
    <row r="553" spans="1:65" s="13" customFormat="1">
      <c r="B553" s="206"/>
      <c r="C553" s="207"/>
      <c r="D553" s="199" t="s">
        <v>176</v>
      </c>
      <c r="E553" s="208" t="s">
        <v>1</v>
      </c>
      <c r="F553" s="209" t="s">
        <v>2611</v>
      </c>
      <c r="G553" s="207"/>
      <c r="H553" s="210">
        <v>21.6</v>
      </c>
      <c r="I553" s="211"/>
      <c r="J553" s="207"/>
      <c r="K553" s="207"/>
      <c r="L553" s="212"/>
      <c r="M553" s="213"/>
      <c r="N553" s="214"/>
      <c r="O553" s="214"/>
      <c r="P553" s="214"/>
      <c r="Q553" s="214"/>
      <c r="R553" s="214"/>
      <c r="S553" s="214"/>
      <c r="T553" s="215"/>
      <c r="AT553" s="216" t="s">
        <v>176</v>
      </c>
      <c r="AU553" s="216" t="s">
        <v>87</v>
      </c>
      <c r="AV553" s="13" t="s">
        <v>87</v>
      </c>
      <c r="AW553" s="13" t="s">
        <v>34</v>
      </c>
      <c r="AX553" s="13" t="s">
        <v>77</v>
      </c>
      <c r="AY553" s="216" t="s">
        <v>146</v>
      </c>
    </row>
    <row r="554" spans="1:65" s="13" customFormat="1">
      <c r="B554" s="206"/>
      <c r="C554" s="207"/>
      <c r="D554" s="199" t="s">
        <v>176</v>
      </c>
      <c r="E554" s="208" t="s">
        <v>1</v>
      </c>
      <c r="F554" s="209" t="s">
        <v>2157</v>
      </c>
      <c r="G554" s="207"/>
      <c r="H554" s="210">
        <v>16</v>
      </c>
      <c r="I554" s="211"/>
      <c r="J554" s="207"/>
      <c r="K554" s="207"/>
      <c r="L554" s="212"/>
      <c r="M554" s="213"/>
      <c r="N554" s="214"/>
      <c r="O554" s="214"/>
      <c r="P554" s="214"/>
      <c r="Q554" s="214"/>
      <c r="R554" s="214"/>
      <c r="S554" s="214"/>
      <c r="T554" s="215"/>
      <c r="AT554" s="216" t="s">
        <v>176</v>
      </c>
      <c r="AU554" s="216" t="s">
        <v>87</v>
      </c>
      <c r="AV554" s="13" t="s">
        <v>87</v>
      </c>
      <c r="AW554" s="13" t="s">
        <v>34</v>
      </c>
      <c r="AX554" s="13" t="s">
        <v>77</v>
      </c>
      <c r="AY554" s="216" t="s">
        <v>146</v>
      </c>
    </row>
    <row r="555" spans="1:65" s="13" customFormat="1">
      <c r="B555" s="206"/>
      <c r="C555" s="207"/>
      <c r="D555" s="199" t="s">
        <v>176</v>
      </c>
      <c r="E555" s="208" t="s">
        <v>1</v>
      </c>
      <c r="F555" s="209" t="s">
        <v>2612</v>
      </c>
      <c r="G555" s="207"/>
      <c r="H555" s="210">
        <v>14.4</v>
      </c>
      <c r="I555" s="211"/>
      <c r="J555" s="207"/>
      <c r="K555" s="207"/>
      <c r="L555" s="212"/>
      <c r="M555" s="213"/>
      <c r="N555" s="214"/>
      <c r="O555" s="214"/>
      <c r="P555" s="214"/>
      <c r="Q555" s="214"/>
      <c r="R555" s="214"/>
      <c r="S555" s="214"/>
      <c r="T555" s="215"/>
      <c r="AT555" s="216" t="s">
        <v>176</v>
      </c>
      <c r="AU555" s="216" t="s">
        <v>87</v>
      </c>
      <c r="AV555" s="13" t="s">
        <v>87</v>
      </c>
      <c r="AW555" s="13" t="s">
        <v>34</v>
      </c>
      <c r="AX555" s="13" t="s">
        <v>77</v>
      </c>
      <c r="AY555" s="216" t="s">
        <v>146</v>
      </c>
    </row>
    <row r="556" spans="1:65" s="13" customFormat="1">
      <c r="B556" s="206"/>
      <c r="C556" s="207"/>
      <c r="D556" s="199" t="s">
        <v>176</v>
      </c>
      <c r="E556" s="208" t="s">
        <v>1</v>
      </c>
      <c r="F556" s="209" t="s">
        <v>2090</v>
      </c>
      <c r="G556" s="207"/>
      <c r="H556" s="210">
        <v>24</v>
      </c>
      <c r="I556" s="211"/>
      <c r="J556" s="207"/>
      <c r="K556" s="207"/>
      <c r="L556" s="212"/>
      <c r="M556" s="213"/>
      <c r="N556" s="214"/>
      <c r="O556" s="214"/>
      <c r="P556" s="214"/>
      <c r="Q556" s="214"/>
      <c r="R556" s="214"/>
      <c r="S556" s="214"/>
      <c r="T556" s="215"/>
      <c r="AT556" s="216" t="s">
        <v>176</v>
      </c>
      <c r="AU556" s="216" t="s">
        <v>87</v>
      </c>
      <c r="AV556" s="13" t="s">
        <v>87</v>
      </c>
      <c r="AW556" s="13" t="s">
        <v>34</v>
      </c>
      <c r="AX556" s="13" t="s">
        <v>77</v>
      </c>
      <c r="AY556" s="216" t="s">
        <v>146</v>
      </c>
    </row>
    <row r="557" spans="1:65" s="14" customFormat="1">
      <c r="B557" s="228"/>
      <c r="C557" s="229"/>
      <c r="D557" s="199" t="s">
        <v>176</v>
      </c>
      <c r="E557" s="230" t="s">
        <v>1</v>
      </c>
      <c r="F557" s="231" t="s">
        <v>254</v>
      </c>
      <c r="G557" s="229"/>
      <c r="H557" s="232">
        <v>129.19999999999999</v>
      </c>
      <c r="I557" s="233"/>
      <c r="J557" s="229"/>
      <c r="K557" s="229"/>
      <c r="L557" s="234"/>
      <c r="M557" s="235"/>
      <c r="N557" s="236"/>
      <c r="O557" s="236"/>
      <c r="P557" s="236"/>
      <c r="Q557" s="236"/>
      <c r="R557" s="236"/>
      <c r="S557" s="236"/>
      <c r="T557" s="237"/>
      <c r="AT557" s="238" t="s">
        <v>176</v>
      </c>
      <c r="AU557" s="238" t="s">
        <v>87</v>
      </c>
      <c r="AV557" s="14" t="s">
        <v>145</v>
      </c>
      <c r="AW557" s="14" t="s">
        <v>34</v>
      </c>
      <c r="AX557" s="14" t="s">
        <v>85</v>
      </c>
      <c r="AY557" s="238" t="s">
        <v>146</v>
      </c>
    </row>
    <row r="558" spans="1:65" s="2" customFormat="1" ht="21.75" customHeight="1">
      <c r="A558" s="34"/>
      <c r="B558" s="35"/>
      <c r="C558" s="217" t="s">
        <v>2613</v>
      </c>
      <c r="D558" s="217" t="s">
        <v>235</v>
      </c>
      <c r="E558" s="218" t="s">
        <v>2614</v>
      </c>
      <c r="F558" s="219" t="s">
        <v>2615</v>
      </c>
      <c r="G558" s="220" t="s">
        <v>249</v>
      </c>
      <c r="H558" s="221">
        <v>80.52</v>
      </c>
      <c r="I558" s="222"/>
      <c r="J558" s="223">
        <f>ROUND(I558*H558,2)</f>
        <v>0</v>
      </c>
      <c r="K558" s="224"/>
      <c r="L558" s="225"/>
      <c r="M558" s="226" t="s">
        <v>1</v>
      </c>
      <c r="N558" s="227" t="s">
        <v>42</v>
      </c>
      <c r="O558" s="71"/>
      <c r="P558" s="195">
        <f>O558*H558</f>
        <v>0</v>
      </c>
      <c r="Q558" s="195">
        <v>4.4999999999999999E-4</v>
      </c>
      <c r="R558" s="195">
        <f>Q558*H558</f>
        <v>3.6233999999999995E-2</v>
      </c>
      <c r="S558" s="195">
        <v>0</v>
      </c>
      <c r="T558" s="196">
        <f>S558*H558</f>
        <v>0</v>
      </c>
      <c r="U558" s="34"/>
      <c r="V558" s="34"/>
      <c r="W558" s="34"/>
      <c r="X558" s="34"/>
      <c r="Y558" s="34"/>
      <c r="Z558" s="34"/>
      <c r="AA558" s="34"/>
      <c r="AB558" s="34"/>
      <c r="AC558" s="34"/>
      <c r="AD558" s="34"/>
      <c r="AE558" s="34"/>
      <c r="AR558" s="197" t="s">
        <v>238</v>
      </c>
      <c r="AT558" s="197" t="s">
        <v>235</v>
      </c>
      <c r="AU558" s="197" t="s">
        <v>87</v>
      </c>
      <c r="AY558" s="17" t="s">
        <v>146</v>
      </c>
      <c r="BE558" s="198">
        <f>IF(N558="základní",J558,0)</f>
        <v>0</v>
      </c>
      <c r="BF558" s="198">
        <f>IF(N558="snížená",J558,0)</f>
        <v>0</v>
      </c>
      <c r="BG558" s="198">
        <f>IF(N558="zákl. přenesená",J558,0)</f>
        <v>0</v>
      </c>
      <c r="BH558" s="198">
        <f>IF(N558="sníž. přenesená",J558,0)</f>
        <v>0</v>
      </c>
      <c r="BI558" s="198">
        <f>IF(N558="nulová",J558,0)</f>
        <v>0</v>
      </c>
      <c r="BJ558" s="17" t="s">
        <v>85</v>
      </c>
      <c r="BK558" s="198">
        <f>ROUND(I558*H558,2)</f>
        <v>0</v>
      </c>
      <c r="BL558" s="17" t="s">
        <v>188</v>
      </c>
      <c r="BM558" s="197" t="s">
        <v>2616</v>
      </c>
    </row>
    <row r="559" spans="1:65" s="13" customFormat="1">
      <c r="B559" s="206"/>
      <c r="C559" s="207"/>
      <c r="D559" s="199" t="s">
        <v>176</v>
      </c>
      <c r="E559" s="208" t="s">
        <v>1</v>
      </c>
      <c r="F559" s="209" t="s">
        <v>2093</v>
      </c>
      <c r="G559" s="207"/>
      <c r="H559" s="210">
        <v>19.8</v>
      </c>
      <c r="I559" s="211"/>
      <c r="J559" s="207"/>
      <c r="K559" s="207"/>
      <c r="L559" s="212"/>
      <c r="M559" s="213"/>
      <c r="N559" s="214"/>
      <c r="O559" s="214"/>
      <c r="P559" s="214"/>
      <c r="Q559" s="214"/>
      <c r="R559" s="214"/>
      <c r="S559" s="214"/>
      <c r="T559" s="215"/>
      <c r="AT559" s="216" t="s">
        <v>176</v>
      </c>
      <c r="AU559" s="216" t="s">
        <v>87</v>
      </c>
      <c r="AV559" s="13" t="s">
        <v>87</v>
      </c>
      <c r="AW559" s="13" t="s">
        <v>34</v>
      </c>
      <c r="AX559" s="13" t="s">
        <v>77</v>
      </c>
      <c r="AY559" s="216" t="s">
        <v>146</v>
      </c>
    </row>
    <row r="560" spans="1:65" s="13" customFormat="1">
      <c r="B560" s="206"/>
      <c r="C560" s="207"/>
      <c r="D560" s="199" t="s">
        <v>176</v>
      </c>
      <c r="E560" s="208" t="s">
        <v>1</v>
      </c>
      <c r="F560" s="209" t="s">
        <v>2094</v>
      </c>
      <c r="G560" s="207"/>
      <c r="H560" s="210">
        <v>13.4</v>
      </c>
      <c r="I560" s="211"/>
      <c r="J560" s="207"/>
      <c r="K560" s="207"/>
      <c r="L560" s="212"/>
      <c r="M560" s="213"/>
      <c r="N560" s="214"/>
      <c r="O560" s="214"/>
      <c r="P560" s="214"/>
      <c r="Q560" s="214"/>
      <c r="R560" s="214"/>
      <c r="S560" s="214"/>
      <c r="T560" s="215"/>
      <c r="AT560" s="216" t="s">
        <v>176</v>
      </c>
      <c r="AU560" s="216" t="s">
        <v>87</v>
      </c>
      <c r="AV560" s="13" t="s">
        <v>87</v>
      </c>
      <c r="AW560" s="13" t="s">
        <v>34</v>
      </c>
      <c r="AX560" s="13" t="s">
        <v>77</v>
      </c>
      <c r="AY560" s="216" t="s">
        <v>146</v>
      </c>
    </row>
    <row r="561" spans="1:65" s="13" customFormat="1">
      <c r="B561" s="206"/>
      <c r="C561" s="207"/>
      <c r="D561" s="199" t="s">
        <v>176</v>
      </c>
      <c r="E561" s="208" t="s">
        <v>1</v>
      </c>
      <c r="F561" s="209" t="s">
        <v>2157</v>
      </c>
      <c r="G561" s="207"/>
      <c r="H561" s="210">
        <v>16</v>
      </c>
      <c r="I561" s="211"/>
      <c r="J561" s="207"/>
      <c r="K561" s="207"/>
      <c r="L561" s="212"/>
      <c r="M561" s="213"/>
      <c r="N561" s="214"/>
      <c r="O561" s="214"/>
      <c r="P561" s="214"/>
      <c r="Q561" s="214"/>
      <c r="R561" s="214"/>
      <c r="S561" s="214"/>
      <c r="T561" s="215"/>
      <c r="AT561" s="216" t="s">
        <v>176</v>
      </c>
      <c r="AU561" s="216" t="s">
        <v>87</v>
      </c>
      <c r="AV561" s="13" t="s">
        <v>87</v>
      </c>
      <c r="AW561" s="13" t="s">
        <v>34</v>
      </c>
      <c r="AX561" s="13" t="s">
        <v>77</v>
      </c>
      <c r="AY561" s="216" t="s">
        <v>146</v>
      </c>
    </row>
    <row r="562" spans="1:65" s="13" customFormat="1">
      <c r="B562" s="206"/>
      <c r="C562" s="207"/>
      <c r="D562" s="199" t="s">
        <v>176</v>
      </c>
      <c r="E562" s="208" t="s">
        <v>1</v>
      </c>
      <c r="F562" s="209" t="s">
        <v>2090</v>
      </c>
      <c r="G562" s="207"/>
      <c r="H562" s="210">
        <v>24</v>
      </c>
      <c r="I562" s="211"/>
      <c r="J562" s="207"/>
      <c r="K562" s="207"/>
      <c r="L562" s="212"/>
      <c r="M562" s="213"/>
      <c r="N562" s="214"/>
      <c r="O562" s="214"/>
      <c r="P562" s="214"/>
      <c r="Q562" s="214"/>
      <c r="R562" s="214"/>
      <c r="S562" s="214"/>
      <c r="T562" s="215"/>
      <c r="AT562" s="216" t="s">
        <v>176</v>
      </c>
      <c r="AU562" s="216" t="s">
        <v>87</v>
      </c>
      <c r="AV562" s="13" t="s">
        <v>87</v>
      </c>
      <c r="AW562" s="13" t="s">
        <v>34</v>
      </c>
      <c r="AX562" s="13" t="s">
        <v>77</v>
      </c>
      <c r="AY562" s="216" t="s">
        <v>146</v>
      </c>
    </row>
    <row r="563" spans="1:65" s="14" customFormat="1">
      <c r="B563" s="228"/>
      <c r="C563" s="229"/>
      <c r="D563" s="199" t="s">
        <v>176</v>
      </c>
      <c r="E563" s="230" t="s">
        <v>1</v>
      </c>
      <c r="F563" s="231" t="s">
        <v>254</v>
      </c>
      <c r="G563" s="229"/>
      <c r="H563" s="232">
        <v>73.2</v>
      </c>
      <c r="I563" s="233"/>
      <c r="J563" s="229"/>
      <c r="K563" s="229"/>
      <c r="L563" s="234"/>
      <c r="M563" s="235"/>
      <c r="N563" s="236"/>
      <c r="O563" s="236"/>
      <c r="P563" s="236"/>
      <c r="Q563" s="236"/>
      <c r="R563" s="236"/>
      <c r="S563" s="236"/>
      <c r="T563" s="237"/>
      <c r="AT563" s="238" t="s">
        <v>176</v>
      </c>
      <c r="AU563" s="238" t="s">
        <v>87</v>
      </c>
      <c r="AV563" s="14" t="s">
        <v>145</v>
      </c>
      <c r="AW563" s="14" t="s">
        <v>34</v>
      </c>
      <c r="AX563" s="14" t="s">
        <v>85</v>
      </c>
      <c r="AY563" s="238" t="s">
        <v>146</v>
      </c>
    </row>
    <row r="564" spans="1:65" s="13" customFormat="1">
      <c r="B564" s="206"/>
      <c r="C564" s="207"/>
      <c r="D564" s="199" t="s">
        <v>176</v>
      </c>
      <c r="E564" s="207"/>
      <c r="F564" s="209" t="s">
        <v>2617</v>
      </c>
      <c r="G564" s="207"/>
      <c r="H564" s="210">
        <v>80.52</v>
      </c>
      <c r="I564" s="211"/>
      <c r="J564" s="207"/>
      <c r="K564" s="207"/>
      <c r="L564" s="212"/>
      <c r="M564" s="213"/>
      <c r="N564" s="214"/>
      <c r="O564" s="214"/>
      <c r="P564" s="214"/>
      <c r="Q564" s="214"/>
      <c r="R564" s="214"/>
      <c r="S564" s="214"/>
      <c r="T564" s="215"/>
      <c r="AT564" s="216" t="s">
        <v>176</v>
      </c>
      <c r="AU564" s="216" t="s">
        <v>87</v>
      </c>
      <c r="AV564" s="13" t="s">
        <v>87</v>
      </c>
      <c r="AW564" s="13" t="s">
        <v>4</v>
      </c>
      <c r="AX564" s="13" t="s">
        <v>85</v>
      </c>
      <c r="AY564" s="216" t="s">
        <v>146</v>
      </c>
    </row>
    <row r="565" spans="1:65" s="2" customFormat="1" ht="21.75" customHeight="1">
      <c r="A565" s="34"/>
      <c r="B565" s="35"/>
      <c r="C565" s="217" t="s">
        <v>2618</v>
      </c>
      <c r="D565" s="217" t="s">
        <v>235</v>
      </c>
      <c r="E565" s="218" t="s">
        <v>2619</v>
      </c>
      <c r="F565" s="219" t="s">
        <v>2620</v>
      </c>
      <c r="G565" s="220" t="s">
        <v>249</v>
      </c>
      <c r="H565" s="221">
        <v>22</v>
      </c>
      <c r="I565" s="222"/>
      <c r="J565" s="223">
        <f>ROUND(I565*H565,2)</f>
        <v>0</v>
      </c>
      <c r="K565" s="224"/>
      <c r="L565" s="225"/>
      <c r="M565" s="226" t="s">
        <v>1</v>
      </c>
      <c r="N565" s="227" t="s">
        <v>42</v>
      </c>
      <c r="O565" s="71"/>
      <c r="P565" s="195">
        <f>O565*H565</f>
        <v>0</v>
      </c>
      <c r="Q565" s="195">
        <v>4.4999999999999999E-4</v>
      </c>
      <c r="R565" s="195">
        <f>Q565*H565</f>
        <v>9.8999999999999991E-3</v>
      </c>
      <c r="S565" s="195">
        <v>0</v>
      </c>
      <c r="T565" s="196">
        <f>S565*H565</f>
        <v>0</v>
      </c>
      <c r="U565" s="34"/>
      <c r="V565" s="34"/>
      <c r="W565" s="34"/>
      <c r="X565" s="34"/>
      <c r="Y565" s="34"/>
      <c r="Z565" s="34"/>
      <c r="AA565" s="34"/>
      <c r="AB565" s="34"/>
      <c r="AC565" s="34"/>
      <c r="AD565" s="34"/>
      <c r="AE565" s="34"/>
      <c r="AR565" s="197" t="s">
        <v>238</v>
      </c>
      <c r="AT565" s="197" t="s">
        <v>235</v>
      </c>
      <c r="AU565" s="197" t="s">
        <v>87</v>
      </c>
      <c r="AY565" s="17" t="s">
        <v>146</v>
      </c>
      <c r="BE565" s="198">
        <f>IF(N565="základní",J565,0)</f>
        <v>0</v>
      </c>
      <c r="BF565" s="198">
        <f>IF(N565="snížená",J565,0)</f>
        <v>0</v>
      </c>
      <c r="BG565" s="198">
        <f>IF(N565="zákl. přenesená",J565,0)</f>
        <v>0</v>
      </c>
      <c r="BH565" s="198">
        <f>IF(N565="sníž. přenesená",J565,0)</f>
        <v>0</v>
      </c>
      <c r="BI565" s="198">
        <f>IF(N565="nulová",J565,0)</f>
        <v>0</v>
      </c>
      <c r="BJ565" s="17" t="s">
        <v>85</v>
      </c>
      <c r="BK565" s="198">
        <f>ROUND(I565*H565,2)</f>
        <v>0</v>
      </c>
      <c r="BL565" s="17" t="s">
        <v>188</v>
      </c>
      <c r="BM565" s="197" t="s">
        <v>2621</v>
      </c>
    </row>
    <row r="566" spans="1:65" s="13" customFormat="1">
      <c r="B566" s="206"/>
      <c r="C566" s="207"/>
      <c r="D566" s="199" t="s">
        <v>176</v>
      </c>
      <c r="E566" s="208" t="s">
        <v>1</v>
      </c>
      <c r="F566" s="209" t="s">
        <v>2155</v>
      </c>
      <c r="G566" s="207"/>
      <c r="H566" s="210">
        <v>20</v>
      </c>
      <c r="I566" s="211"/>
      <c r="J566" s="207"/>
      <c r="K566" s="207"/>
      <c r="L566" s="212"/>
      <c r="M566" s="213"/>
      <c r="N566" s="214"/>
      <c r="O566" s="214"/>
      <c r="P566" s="214"/>
      <c r="Q566" s="214"/>
      <c r="R566" s="214"/>
      <c r="S566" s="214"/>
      <c r="T566" s="215"/>
      <c r="AT566" s="216" t="s">
        <v>176</v>
      </c>
      <c r="AU566" s="216" t="s">
        <v>87</v>
      </c>
      <c r="AV566" s="13" t="s">
        <v>87</v>
      </c>
      <c r="AW566" s="13" t="s">
        <v>34</v>
      </c>
      <c r="AX566" s="13" t="s">
        <v>85</v>
      </c>
      <c r="AY566" s="216" t="s">
        <v>146</v>
      </c>
    </row>
    <row r="567" spans="1:65" s="13" customFormat="1">
      <c r="B567" s="206"/>
      <c r="C567" s="207"/>
      <c r="D567" s="199" t="s">
        <v>176</v>
      </c>
      <c r="E567" s="207"/>
      <c r="F567" s="209" t="s">
        <v>2622</v>
      </c>
      <c r="G567" s="207"/>
      <c r="H567" s="210">
        <v>22</v>
      </c>
      <c r="I567" s="211"/>
      <c r="J567" s="207"/>
      <c r="K567" s="207"/>
      <c r="L567" s="212"/>
      <c r="M567" s="213"/>
      <c r="N567" s="214"/>
      <c r="O567" s="214"/>
      <c r="P567" s="214"/>
      <c r="Q567" s="214"/>
      <c r="R567" s="214"/>
      <c r="S567" s="214"/>
      <c r="T567" s="215"/>
      <c r="AT567" s="216" t="s">
        <v>176</v>
      </c>
      <c r="AU567" s="216" t="s">
        <v>87</v>
      </c>
      <c r="AV567" s="13" t="s">
        <v>87</v>
      </c>
      <c r="AW567" s="13" t="s">
        <v>4</v>
      </c>
      <c r="AX567" s="13" t="s">
        <v>85</v>
      </c>
      <c r="AY567" s="216" t="s">
        <v>146</v>
      </c>
    </row>
    <row r="568" spans="1:65" s="2" customFormat="1" ht="33" customHeight="1">
      <c r="A568" s="34"/>
      <c r="B568" s="35"/>
      <c r="C568" s="217" t="s">
        <v>2623</v>
      </c>
      <c r="D568" s="217" t="s">
        <v>235</v>
      </c>
      <c r="E568" s="218" t="s">
        <v>2624</v>
      </c>
      <c r="F568" s="219" t="s">
        <v>2625</v>
      </c>
      <c r="G568" s="220" t="s">
        <v>249</v>
      </c>
      <c r="H568" s="221">
        <v>39.6</v>
      </c>
      <c r="I568" s="222"/>
      <c r="J568" s="223">
        <f>ROUND(I568*H568,2)</f>
        <v>0</v>
      </c>
      <c r="K568" s="224"/>
      <c r="L568" s="225"/>
      <c r="M568" s="226" t="s">
        <v>1</v>
      </c>
      <c r="N568" s="227" t="s">
        <v>42</v>
      </c>
      <c r="O568" s="71"/>
      <c r="P568" s="195">
        <f>O568*H568</f>
        <v>0</v>
      </c>
      <c r="Q568" s="195">
        <v>4.4999999999999999E-4</v>
      </c>
      <c r="R568" s="195">
        <f>Q568*H568</f>
        <v>1.7819999999999999E-2</v>
      </c>
      <c r="S568" s="195">
        <v>0</v>
      </c>
      <c r="T568" s="196">
        <f>S568*H568</f>
        <v>0</v>
      </c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R568" s="197" t="s">
        <v>238</v>
      </c>
      <c r="AT568" s="197" t="s">
        <v>235</v>
      </c>
      <c r="AU568" s="197" t="s">
        <v>87</v>
      </c>
      <c r="AY568" s="17" t="s">
        <v>146</v>
      </c>
      <c r="BE568" s="198">
        <f>IF(N568="základní",J568,0)</f>
        <v>0</v>
      </c>
      <c r="BF568" s="198">
        <f>IF(N568="snížená",J568,0)</f>
        <v>0</v>
      </c>
      <c r="BG568" s="198">
        <f>IF(N568="zákl. přenesená",J568,0)</f>
        <v>0</v>
      </c>
      <c r="BH568" s="198">
        <f>IF(N568="sníž. přenesená",J568,0)</f>
        <v>0</v>
      </c>
      <c r="BI568" s="198">
        <f>IF(N568="nulová",J568,0)</f>
        <v>0</v>
      </c>
      <c r="BJ568" s="17" t="s">
        <v>85</v>
      </c>
      <c r="BK568" s="198">
        <f>ROUND(I568*H568,2)</f>
        <v>0</v>
      </c>
      <c r="BL568" s="17" t="s">
        <v>188</v>
      </c>
      <c r="BM568" s="197" t="s">
        <v>2626</v>
      </c>
    </row>
    <row r="569" spans="1:65" s="13" customFormat="1">
      <c r="B569" s="206"/>
      <c r="C569" s="207"/>
      <c r="D569" s="199" t="s">
        <v>176</v>
      </c>
      <c r="E569" s="208" t="s">
        <v>1</v>
      </c>
      <c r="F569" s="209" t="s">
        <v>2611</v>
      </c>
      <c r="G569" s="207"/>
      <c r="H569" s="210">
        <v>21.6</v>
      </c>
      <c r="I569" s="211"/>
      <c r="J569" s="207"/>
      <c r="K569" s="207"/>
      <c r="L569" s="212"/>
      <c r="M569" s="213"/>
      <c r="N569" s="214"/>
      <c r="O569" s="214"/>
      <c r="P569" s="214"/>
      <c r="Q569" s="214"/>
      <c r="R569" s="214"/>
      <c r="S569" s="214"/>
      <c r="T569" s="215"/>
      <c r="AT569" s="216" t="s">
        <v>176</v>
      </c>
      <c r="AU569" s="216" t="s">
        <v>87</v>
      </c>
      <c r="AV569" s="13" t="s">
        <v>87</v>
      </c>
      <c r="AW569" s="13" t="s">
        <v>34</v>
      </c>
      <c r="AX569" s="13" t="s">
        <v>77</v>
      </c>
      <c r="AY569" s="216" t="s">
        <v>146</v>
      </c>
    </row>
    <row r="570" spans="1:65" s="13" customFormat="1">
      <c r="B570" s="206"/>
      <c r="C570" s="207"/>
      <c r="D570" s="199" t="s">
        <v>176</v>
      </c>
      <c r="E570" s="208" t="s">
        <v>1</v>
      </c>
      <c r="F570" s="209" t="s">
        <v>2612</v>
      </c>
      <c r="G570" s="207"/>
      <c r="H570" s="210">
        <v>14.4</v>
      </c>
      <c r="I570" s="211"/>
      <c r="J570" s="207"/>
      <c r="K570" s="207"/>
      <c r="L570" s="212"/>
      <c r="M570" s="213"/>
      <c r="N570" s="214"/>
      <c r="O570" s="214"/>
      <c r="P570" s="214"/>
      <c r="Q570" s="214"/>
      <c r="R570" s="214"/>
      <c r="S570" s="214"/>
      <c r="T570" s="215"/>
      <c r="AT570" s="216" t="s">
        <v>176</v>
      </c>
      <c r="AU570" s="216" t="s">
        <v>87</v>
      </c>
      <c r="AV570" s="13" t="s">
        <v>87</v>
      </c>
      <c r="AW570" s="13" t="s">
        <v>34</v>
      </c>
      <c r="AX570" s="13" t="s">
        <v>77</v>
      </c>
      <c r="AY570" s="216" t="s">
        <v>146</v>
      </c>
    </row>
    <row r="571" spans="1:65" s="14" customFormat="1">
      <c r="B571" s="228"/>
      <c r="C571" s="229"/>
      <c r="D571" s="199" t="s">
        <v>176</v>
      </c>
      <c r="E571" s="230" t="s">
        <v>1</v>
      </c>
      <c r="F571" s="231" t="s">
        <v>254</v>
      </c>
      <c r="G571" s="229"/>
      <c r="H571" s="232">
        <v>36</v>
      </c>
      <c r="I571" s="233"/>
      <c r="J571" s="229"/>
      <c r="K571" s="229"/>
      <c r="L571" s="234"/>
      <c r="M571" s="235"/>
      <c r="N571" s="236"/>
      <c r="O571" s="236"/>
      <c r="P571" s="236"/>
      <c r="Q571" s="236"/>
      <c r="R571" s="236"/>
      <c r="S571" s="236"/>
      <c r="T571" s="237"/>
      <c r="AT571" s="238" t="s">
        <v>176</v>
      </c>
      <c r="AU571" s="238" t="s">
        <v>87</v>
      </c>
      <c r="AV571" s="14" t="s">
        <v>145</v>
      </c>
      <c r="AW571" s="14" t="s">
        <v>34</v>
      </c>
      <c r="AX571" s="14" t="s">
        <v>85</v>
      </c>
      <c r="AY571" s="238" t="s">
        <v>146</v>
      </c>
    </row>
    <row r="572" spans="1:65" s="13" customFormat="1">
      <c r="B572" s="206"/>
      <c r="C572" s="207"/>
      <c r="D572" s="199" t="s">
        <v>176</v>
      </c>
      <c r="E572" s="207"/>
      <c r="F572" s="209" t="s">
        <v>2627</v>
      </c>
      <c r="G572" s="207"/>
      <c r="H572" s="210">
        <v>39.6</v>
      </c>
      <c r="I572" s="211"/>
      <c r="J572" s="207"/>
      <c r="K572" s="207"/>
      <c r="L572" s="212"/>
      <c r="M572" s="213"/>
      <c r="N572" s="214"/>
      <c r="O572" s="214"/>
      <c r="P572" s="214"/>
      <c r="Q572" s="214"/>
      <c r="R572" s="214"/>
      <c r="S572" s="214"/>
      <c r="T572" s="215"/>
      <c r="AT572" s="216" t="s">
        <v>176</v>
      </c>
      <c r="AU572" s="216" t="s">
        <v>87</v>
      </c>
      <c r="AV572" s="13" t="s">
        <v>87</v>
      </c>
      <c r="AW572" s="13" t="s">
        <v>4</v>
      </c>
      <c r="AX572" s="13" t="s">
        <v>85</v>
      </c>
      <c r="AY572" s="216" t="s">
        <v>146</v>
      </c>
    </row>
    <row r="573" spans="1:65" s="2" customFormat="1" ht="21.75" customHeight="1">
      <c r="A573" s="34"/>
      <c r="B573" s="35"/>
      <c r="C573" s="185" t="s">
        <v>2628</v>
      </c>
      <c r="D573" s="185" t="s">
        <v>147</v>
      </c>
      <c r="E573" s="186" t="s">
        <v>2629</v>
      </c>
      <c r="F573" s="187" t="s">
        <v>1976</v>
      </c>
      <c r="G573" s="188" t="s">
        <v>181</v>
      </c>
      <c r="H573" s="189">
        <v>151.57</v>
      </c>
      <c r="I573" s="190"/>
      <c r="J573" s="191">
        <f>ROUND(I573*H573,2)</f>
        <v>0</v>
      </c>
      <c r="K573" s="192"/>
      <c r="L573" s="39"/>
      <c r="M573" s="193" t="s">
        <v>1</v>
      </c>
      <c r="N573" s="194" t="s">
        <v>42</v>
      </c>
      <c r="O573" s="71"/>
      <c r="P573" s="195">
        <f>O573*H573</f>
        <v>0</v>
      </c>
      <c r="Q573" s="195">
        <v>6.3499999999999997E-3</v>
      </c>
      <c r="R573" s="195">
        <f>Q573*H573</f>
        <v>0.96246949999999987</v>
      </c>
      <c r="S573" s="195">
        <v>0</v>
      </c>
      <c r="T573" s="196">
        <f>S573*H573</f>
        <v>0</v>
      </c>
      <c r="U573" s="34"/>
      <c r="V573" s="34"/>
      <c r="W573" s="34"/>
      <c r="X573" s="34"/>
      <c r="Y573" s="34"/>
      <c r="Z573" s="34"/>
      <c r="AA573" s="34"/>
      <c r="AB573" s="34"/>
      <c r="AC573" s="34"/>
      <c r="AD573" s="34"/>
      <c r="AE573" s="34"/>
      <c r="AR573" s="197" t="s">
        <v>188</v>
      </c>
      <c r="AT573" s="197" t="s">
        <v>147</v>
      </c>
      <c r="AU573" s="197" t="s">
        <v>87</v>
      </c>
      <c r="AY573" s="17" t="s">
        <v>146</v>
      </c>
      <c r="BE573" s="198">
        <f>IF(N573="základní",J573,0)</f>
        <v>0</v>
      </c>
      <c r="BF573" s="198">
        <f>IF(N573="snížená",J573,0)</f>
        <v>0</v>
      </c>
      <c r="BG573" s="198">
        <f>IF(N573="zákl. přenesená",J573,0)</f>
        <v>0</v>
      </c>
      <c r="BH573" s="198">
        <f>IF(N573="sníž. přenesená",J573,0)</f>
        <v>0</v>
      </c>
      <c r="BI573" s="198">
        <f>IF(N573="nulová",J573,0)</f>
        <v>0</v>
      </c>
      <c r="BJ573" s="17" t="s">
        <v>85</v>
      </c>
      <c r="BK573" s="198">
        <f>ROUND(I573*H573,2)</f>
        <v>0</v>
      </c>
      <c r="BL573" s="17" t="s">
        <v>188</v>
      </c>
      <c r="BM573" s="197" t="s">
        <v>2630</v>
      </c>
    </row>
    <row r="574" spans="1:65" s="2" customFormat="1" ht="33" customHeight="1">
      <c r="A574" s="34"/>
      <c r="B574" s="35"/>
      <c r="C574" s="217" t="s">
        <v>2631</v>
      </c>
      <c r="D574" s="217" t="s">
        <v>235</v>
      </c>
      <c r="E574" s="218" t="s">
        <v>2632</v>
      </c>
      <c r="F574" s="219" t="s">
        <v>2633</v>
      </c>
      <c r="G574" s="220" t="s">
        <v>181</v>
      </c>
      <c r="H574" s="221">
        <v>94.71</v>
      </c>
      <c r="I574" s="222"/>
      <c r="J574" s="223">
        <f>ROUND(I574*H574,2)</f>
        <v>0</v>
      </c>
      <c r="K574" s="224"/>
      <c r="L574" s="225"/>
      <c r="M574" s="226" t="s">
        <v>1</v>
      </c>
      <c r="N574" s="227" t="s">
        <v>42</v>
      </c>
      <c r="O574" s="71"/>
      <c r="P574" s="195">
        <f>O574*H574</f>
        <v>0</v>
      </c>
      <c r="Q574" s="195">
        <v>1.9199999999999998E-2</v>
      </c>
      <c r="R574" s="195">
        <f>Q574*H574</f>
        <v>1.8184319999999998</v>
      </c>
      <c r="S574" s="195">
        <v>0</v>
      </c>
      <c r="T574" s="196">
        <f>S574*H574</f>
        <v>0</v>
      </c>
      <c r="U574" s="34"/>
      <c r="V574" s="34"/>
      <c r="W574" s="34"/>
      <c r="X574" s="34"/>
      <c r="Y574" s="34"/>
      <c r="Z574" s="34"/>
      <c r="AA574" s="34"/>
      <c r="AB574" s="34"/>
      <c r="AC574" s="34"/>
      <c r="AD574" s="34"/>
      <c r="AE574" s="34"/>
      <c r="AR574" s="197" t="s">
        <v>238</v>
      </c>
      <c r="AT574" s="197" t="s">
        <v>235</v>
      </c>
      <c r="AU574" s="197" t="s">
        <v>87</v>
      </c>
      <c r="AY574" s="17" t="s">
        <v>146</v>
      </c>
      <c r="BE574" s="198">
        <f>IF(N574="základní",J574,0)</f>
        <v>0</v>
      </c>
      <c r="BF574" s="198">
        <f>IF(N574="snížená",J574,0)</f>
        <v>0</v>
      </c>
      <c r="BG574" s="198">
        <f>IF(N574="zákl. přenesená",J574,0)</f>
        <v>0</v>
      </c>
      <c r="BH574" s="198">
        <f>IF(N574="sníž. přenesená",J574,0)</f>
        <v>0</v>
      </c>
      <c r="BI574" s="198">
        <f>IF(N574="nulová",J574,0)</f>
        <v>0</v>
      </c>
      <c r="BJ574" s="17" t="s">
        <v>85</v>
      </c>
      <c r="BK574" s="198">
        <f>ROUND(I574*H574,2)</f>
        <v>0</v>
      </c>
      <c r="BL574" s="17" t="s">
        <v>188</v>
      </c>
      <c r="BM574" s="197" t="s">
        <v>2634</v>
      </c>
    </row>
    <row r="575" spans="1:65" s="13" customFormat="1">
      <c r="B575" s="206"/>
      <c r="C575" s="207"/>
      <c r="D575" s="199" t="s">
        <v>176</v>
      </c>
      <c r="E575" s="208" t="s">
        <v>1</v>
      </c>
      <c r="F575" s="209" t="s">
        <v>2082</v>
      </c>
      <c r="G575" s="207"/>
      <c r="H575" s="210">
        <v>22.94</v>
      </c>
      <c r="I575" s="211"/>
      <c r="J575" s="207"/>
      <c r="K575" s="207"/>
      <c r="L575" s="212"/>
      <c r="M575" s="213"/>
      <c r="N575" s="214"/>
      <c r="O575" s="214"/>
      <c r="P575" s="214"/>
      <c r="Q575" s="214"/>
      <c r="R575" s="214"/>
      <c r="S575" s="214"/>
      <c r="T575" s="215"/>
      <c r="AT575" s="216" t="s">
        <v>176</v>
      </c>
      <c r="AU575" s="216" t="s">
        <v>87</v>
      </c>
      <c r="AV575" s="13" t="s">
        <v>87</v>
      </c>
      <c r="AW575" s="13" t="s">
        <v>34</v>
      </c>
      <c r="AX575" s="13" t="s">
        <v>77</v>
      </c>
      <c r="AY575" s="216" t="s">
        <v>146</v>
      </c>
    </row>
    <row r="576" spans="1:65" s="13" customFormat="1">
      <c r="B576" s="206"/>
      <c r="C576" s="207"/>
      <c r="D576" s="199" t="s">
        <v>176</v>
      </c>
      <c r="E576" s="208" t="s">
        <v>1</v>
      </c>
      <c r="F576" s="209" t="s">
        <v>2083</v>
      </c>
      <c r="G576" s="207"/>
      <c r="H576" s="210">
        <v>11.2</v>
      </c>
      <c r="I576" s="211"/>
      <c r="J576" s="207"/>
      <c r="K576" s="207"/>
      <c r="L576" s="212"/>
      <c r="M576" s="213"/>
      <c r="N576" s="214"/>
      <c r="O576" s="214"/>
      <c r="P576" s="214"/>
      <c r="Q576" s="214"/>
      <c r="R576" s="214"/>
      <c r="S576" s="214"/>
      <c r="T576" s="215"/>
      <c r="AT576" s="216" t="s">
        <v>176</v>
      </c>
      <c r="AU576" s="216" t="s">
        <v>87</v>
      </c>
      <c r="AV576" s="13" t="s">
        <v>87</v>
      </c>
      <c r="AW576" s="13" t="s">
        <v>34</v>
      </c>
      <c r="AX576" s="13" t="s">
        <v>77</v>
      </c>
      <c r="AY576" s="216" t="s">
        <v>146</v>
      </c>
    </row>
    <row r="577" spans="1:65" s="13" customFormat="1">
      <c r="B577" s="206"/>
      <c r="C577" s="207"/>
      <c r="D577" s="199" t="s">
        <v>176</v>
      </c>
      <c r="E577" s="208" t="s">
        <v>1</v>
      </c>
      <c r="F577" s="209" t="s">
        <v>2157</v>
      </c>
      <c r="G577" s="207"/>
      <c r="H577" s="210">
        <v>16</v>
      </c>
      <c r="I577" s="211"/>
      <c r="J577" s="207"/>
      <c r="K577" s="207"/>
      <c r="L577" s="212"/>
      <c r="M577" s="213"/>
      <c r="N577" s="214"/>
      <c r="O577" s="214"/>
      <c r="P577" s="214"/>
      <c r="Q577" s="214"/>
      <c r="R577" s="214"/>
      <c r="S577" s="214"/>
      <c r="T577" s="215"/>
      <c r="AT577" s="216" t="s">
        <v>176</v>
      </c>
      <c r="AU577" s="216" t="s">
        <v>87</v>
      </c>
      <c r="AV577" s="13" t="s">
        <v>87</v>
      </c>
      <c r="AW577" s="13" t="s">
        <v>34</v>
      </c>
      <c r="AX577" s="13" t="s">
        <v>77</v>
      </c>
      <c r="AY577" s="216" t="s">
        <v>146</v>
      </c>
    </row>
    <row r="578" spans="1:65" s="13" customFormat="1">
      <c r="B578" s="206"/>
      <c r="C578" s="207"/>
      <c r="D578" s="199" t="s">
        <v>176</v>
      </c>
      <c r="E578" s="208" t="s">
        <v>1</v>
      </c>
      <c r="F578" s="209" t="s">
        <v>2081</v>
      </c>
      <c r="G578" s="207"/>
      <c r="H578" s="210">
        <v>35.96</v>
      </c>
      <c r="I578" s="211"/>
      <c r="J578" s="207"/>
      <c r="K578" s="207"/>
      <c r="L578" s="212"/>
      <c r="M578" s="213"/>
      <c r="N578" s="214"/>
      <c r="O578" s="214"/>
      <c r="P578" s="214"/>
      <c r="Q578" s="214"/>
      <c r="R578" s="214"/>
      <c r="S578" s="214"/>
      <c r="T578" s="215"/>
      <c r="AT578" s="216" t="s">
        <v>176</v>
      </c>
      <c r="AU578" s="216" t="s">
        <v>87</v>
      </c>
      <c r="AV578" s="13" t="s">
        <v>87</v>
      </c>
      <c r="AW578" s="13" t="s">
        <v>34</v>
      </c>
      <c r="AX578" s="13" t="s">
        <v>77</v>
      </c>
      <c r="AY578" s="216" t="s">
        <v>146</v>
      </c>
    </row>
    <row r="579" spans="1:65" s="14" customFormat="1">
      <c r="B579" s="228"/>
      <c r="C579" s="229"/>
      <c r="D579" s="199" t="s">
        <v>176</v>
      </c>
      <c r="E579" s="230" t="s">
        <v>1</v>
      </c>
      <c r="F579" s="231" t="s">
        <v>254</v>
      </c>
      <c r="G579" s="229"/>
      <c r="H579" s="232">
        <v>86.1</v>
      </c>
      <c r="I579" s="233"/>
      <c r="J579" s="229"/>
      <c r="K579" s="229"/>
      <c r="L579" s="234"/>
      <c r="M579" s="235"/>
      <c r="N579" s="236"/>
      <c r="O579" s="236"/>
      <c r="P579" s="236"/>
      <c r="Q579" s="236"/>
      <c r="R579" s="236"/>
      <c r="S579" s="236"/>
      <c r="T579" s="237"/>
      <c r="AT579" s="238" t="s">
        <v>176</v>
      </c>
      <c r="AU579" s="238" t="s">
        <v>87</v>
      </c>
      <c r="AV579" s="14" t="s">
        <v>145</v>
      </c>
      <c r="AW579" s="14" t="s">
        <v>34</v>
      </c>
      <c r="AX579" s="14" t="s">
        <v>85</v>
      </c>
      <c r="AY579" s="238" t="s">
        <v>146</v>
      </c>
    </row>
    <row r="580" spans="1:65" s="13" customFormat="1">
      <c r="B580" s="206"/>
      <c r="C580" s="207"/>
      <c r="D580" s="199" t="s">
        <v>176</v>
      </c>
      <c r="E580" s="207"/>
      <c r="F580" s="209" t="s">
        <v>2635</v>
      </c>
      <c r="G580" s="207"/>
      <c r="H580" s="210">
        <v>94.71</v>
      </c>
      <c r="I580" s="211"/>
      <c r="J580" s="207"/>
      <c r="K580" s="207"/>
      <c r="L580" s="212"/>
      <c r="M580" s="213"/>
      <c r="N580" s="214"/>
      <c r="O580" s="214"/>
      <c r="P580" s="214"/>
      <c r="Q580" s="214"/>
      <c r="R580" s="214"/>
      <c r="S580" s="214"/>
      <c r="T580" s="215"/>
      <c r="AT580" s="216" t="s">
        <v>176</v>
      </c>
      <c r="AU580" s="216" t="s">
        <v>87</v>
      </c>
      <c r="AV580" s="13" t="s">
        <v>87</v>
      </c>
      <c r="AW580" s="13" t="s">
        <v>4</v>
      </c>
      <c r="AX580" s="13" t="s">
        <v>85</v>
      </c>
      <c r="AY580" s="216" t="s">
        <v>146</v>
      </c>
    </row>
    <row r="581" spans="1:65" s="2" customFormat="1" ht="33" customHeight="1">
      <c r="A581" s="34"/>
      <c r="B581" s="35"/>
      <c r="C581" s="217" t="s">
        <v>2636</v>
      </c>
      <c r="D581" s="217" t="s">
        <v>235</v>
      </c>
      <c r="E581" s="218" t="s">
        <v>2637</v>
      </c>
      <c r="F581" s="219" t="s">
        <v>2638</v>
      </c>
      <c r="G581" s="220" t="s">
        <v>181</v>
      </c>
      <c r="H581" s="221">
        <v>25.024999999999999</v>
      </c>
      <c r="I581" s="222"/>
      <c r="J581" s="223">
        <f>ROUND(I581*H581,2)</f>
        <v>0</v>
      </c>
      <c r="K581" s="224"/>
      <c r="L581" s="225"/>
      <c r="M581" s="226" t="s">
        <v>1</v>
      </c>
      <c r="N581" s="227" t="s">
        <v>42</v>
      </c>
      <c r="O581" s="71"/>
      <c r="P581" s="195">
        <f>O581*H581</f>
        <v>0</v>
      </c>
      <c r="Q581" s="195">
        <v>1.9199999999999998E-2</v>
      </c>
      <c r="R581" s="195">
        <f>Q581*H581</f>
        <v>0.48047999999999991</v>
      </c>
      <c r="S581" s="195">
        <v>0</v>
      </c>
      <c r="T581" s="196">
        <f>S581*H581</f>
        <v>0</v>
      </c>
      <c r="U581" s="34"/>
      <c r="V581" s="34"/>
      <c r="W581" s="34"/>
      <c r="X581" s="34"/>
      <c r="Y581" s="34"/>
      <c r="Z581" s="34"/>
      <c r="AA581" s="34"/>
      <c r="AB581" s="34"/>
      <c r="AC581" s="34"/>
      <c r="AD581" s="34"/>
      <c r="AE581" s="34"/>
      <c r="AR581" s="197" t="s">
        <v>238</v>
      </c>
      <c r="AT581" s="197" t="s">
        <v>235</v>
      </c>
      <c r="AU581" s="197" t="s">
        <v>87</v>
      </c>
      <c r="AY581" s="17" t="s">
        <v>146</v>
      </c>
      <c r="BE581" s="198">
        <f>IF(N581="základní",J581,0)</f>
        <v>0</v>
      </c>
      <c r="BF581" s="198">
        <f>IF(N581="snížená",J581,0)</f>
        <v>0</v>
      </c>
      <c r="BG581" s="198">
        <f>IF(N581="zákl. přenesená",J581,0)</f>
        <v>0</v>
      </c>
      <c r="BH581" s="198">
        <f>IF(N581="sníž. přenesená",J581,0)</f>
        <v>0</v>
      </c>
      <c r="BI581" s="198">
        <f>IF(N581="nulová",J581,0)</f>
        <v>0</v>
      </c>
      <c r="BJ581" s="17" t="s">
        <v>85</v>
      </c>
      <c r="BK581" s="198">
        <f>ROUND(I581*H581,2)</f>
        <v>0</v>
      </c>
      <c r="BL581" s="17" t="s">
        <v>188</v>
      </c>
      <c r="BM581" s="197" t="s">
        <v>2639</v>
      </c>
    </row>
    <row r="582" spans="1:65" s="13" customFormat="1">
      <c r="B582" s="206"/>
      <c r="C582" s="207"/>
      <c r="D582" s="199" t="s">
        <v>176</v>
      </c>
      <c r="E582" s="208" t="s">
        <v>1</v>
      </c>
      <c r="F582" s="209" t="s">
        <v>2244</v>
      </c>
      <c r="G582" s="207"/>
      <c r="H582" s="210">
        <v>22.75</v>
      </c>
      <c r="I582" s="211"/>
      <c r="J582" s="207"/>
      <c r="K582" s="207"/>
      <c r="L582" s="212"/>
      <c r="M582" s="213"/>
      <c r="N582" s="214"/>
      <c r="O582" s="214"/>
      <c r="P582" s="214"/>
      <c r="Q582" s="214"/>
      <c r="R582" s="214"/>
      <c r="S582" s="214"/>
      <c r="T582" s="215"/>
      <c r="AT582" s="216" t="s">
        <v>176</v>
      </c>
      <c r="AU582" s="216" t="s">
        <v>87</v>
      </c>
      <c r="AV582" s="13" t="s">
        <v>87</v>
      </c>
      <c r="AW582" s="13" t="s">
        <v>34</v>
      </c>
      <c r="AX582" s="13" t="s">
        <v>85</v>
      </c>
      <c r="AY582" s="216" t="s">
        <v>146</v>
      </c>
    </row>
    <row r="583" spans="1:65" s="13" customFormat="1">
      <c r="B583" s="206"/>
      <c r="C583" s="207"/>
      <c r="D583" s="199" t="s">
        <v>176</v>
      </c>
      <c r="E583" s="207"/>
      <c r="F583" s="209" t="s">
        <v>2640</v>
      </c>
      <c r="G583" s="207"/>
      <c r="H583" s="210">
        <v>25.024999999999999</v>
      </c>
      <c r="I583" s="211"/>
      <c r="J583" s="207"/>
      <c r="K583" s="207"/>
      <c r="L583" s="212"/>
      <c r="M583" s="213"/>
      <c r="N583" s="214"/>
      <c r="O583" s="214"/>
      <c r="P583" s="214"/>
      <c r="Q583" s="214"/>
      <c r="R583" s="214"/>
      <c r="S583" s="214"/>
      <c r="T583" s="215"/>
      <c r="AT583" s="216" t="s">
        <v>176</v>
      </c>
      <c r="AU583" s="216" t="s">
        <v>87</v>
      </c>
      <c r="AV583" s="13" t="s">
        <v>87</v>
      </c>
      <c r="AW583" s="13" t="s">
        <v>4</v>
      </c>
      <c r="AX583" s="13" t="s">
        <v>85</v>
      </c>
      <c r="AY583" s="216" t="s">
        <v>146</v>
      </c>
    </row>
    <row r="584" spans="1:65" s="2" customFormat="1" ht="33" customHeight="1">
      <c r="A584" s="34"/>
      <c r="B584" s="35"/>
      <c r="C584" s="217" t="s">
        <v>2641</v>
      </c>
      <c r="D584" s="217" t="s">
        <v>235</v>
      </c>
      <c r="E584" s="218" t="s">
        <v>2642</v>
      </c>
      <c r="F584" s="219" t="s">
        <v>2643</v>
      </c>
      <c r="G584" s="220" t="s">
        <v>181</v>
      </c>
      <c r="H584" s="221">
        <v>46.991999999999997</v>
      </c>
      <c r="I584" s="222"/>
      <c r="J584" s="223">
        <f>ROUND(I584*H584,2)</f>
        <v>0</v>
      </c>
      <c r="K584" s="224"/>
      <c r="L584" s="225"/>
      <c r="M584" s="226" t="s">
        <v>1</v>
      </c>
      <c r="N584" s="227" t="s">
        <v>42</v>
      </c>
      <c r="O584" s="71"/>
      <c r="P584" s="195">
        <f>O584*H584</f>
        <v>0</v>
      </c>
      <c r="Q584" s="195">
        <v>2.3E-2</v>
      </c>
      <c r="R584" s="195">
        <f>Q584*H584</f>
        <v>1.080816</v>
      </c>
      <c r="S584" s="195">
        <v>0</v>
      </c>
      <c r="T584" s="196">
        <f>S584*H584</f>
        <v>0</v>
      </c>
      <c r="U584" s="34"/>
      <c r="V584" s="34"/>
      <c r="W584" s="34"/>
      <c r="X584" s="34"/>
      <c r="Y584" s="34"/>
      <c r="Z584" s="34"/>
      <c r="AA584" s="34"/>
      <c r="AB584" s="34"/>
      <c r="AC584" s="34"/>
      <c r="AD584" s="34"/>
      <c r="AE584" s="34"/>
      <c r="AR584" s="197" t="s">
        <v>238</v>
      </c>
      <c r="AT584" s="197" t="s">
        <v>235</v>
      </c>
      <c r="AU584" s="197" t="s">
        <v>87</v>
      </c>
      <c r="AY584" s="17" t="s">
        <v>146</v>
      </c>
      <c r="BE584" s="198">
        <f>IF(N584="základní",J584,0)</f>
        <v>0</v>
      </c>
      <c r="BF584" s="198">
        <f>IF(N584="snížená",J584,0)</f>
        <v>0</v>
      </c>
      <c r="BG584" s="198">
        <f>IF(N584="zákl. přenesená",J584,0)</f>
        <v>0</v>
      </c>
      <c r="BH584" s="198">
        <f>IF(N584="sníž. přenesená",J584,0)</f>
        <v>0</v>
      </c>
      <c r="BI584" s="198">
        <f>IF(N584="nulová",J584,0)</f>
        <v>0</v>
      </c>
      <c r="BJ584" s="17" t="s">
        <v>85</v>
      </c>
      <c r="BK584" s="198">
        <f>ROUND(I584*H584,2)</f>
        <v>0</v>
      </c>
      <c r="BL584" s="17" t="s">
        <v>188</v>
      </c>
      <c r="BM584" s="197" t="s">
        <v>2644</v>
      </c>
    </row>
    <row r="585" spans="1:65" s="2" customFormat="1" ht="19.5">
      <c r="A585" s="34"/>
      <c r="B585" s="35"/>
      <c r="C585" s="36"/>
      <c r="D585" s="199" t="s">
        <v>151</v>
      </c>
      <c r="E585" s="36"/>
      <c r="F585" s="200" t="s">
        <v>2645</v>
      </c>
      <c r="G585" s="36"/>
      <c r="H585" s="36"/>
      <c r="I585" s="201"/>
      <c r="J585" s="36"/>
      <c r="K585" s="36"/>
      <c r="L585" s="39"/>
      <c r="M585" s="202"/>
      <c r="N585" s="203"/>
      <c r="O585" s="71"/>
      <c r="P585" s="71"/>
      <c r="Q585" s="71"/>
      <c r="R585" s="71"/>
      <c r="S585" s="71"/>
      <c r="T585" s="72"/>
      <c r="U585" s="34"/>
      <c r="V585" s="34"/>
      <c r="W585" s="34"/>
      <c r="X585" s="34"/>
      <c r="Y585" s="34"/>
      <c r="Z585" s="34"/>
      <c r="AA585" s="34"/>
      <c r="AB585" s="34"/>
      <c r="AC585" s="34"/>
      <c r="AD585" s="34"/>
      <c r="AE585" s="34"/>
      <c r="AT585" s="17" t="s">
        <v>151</v>
      </c>
      <c r="AU585" s="17" t="s">
        <v>87</v>
      </c>
    </row>
    <row r="586" spans="1:65" s="13" customFormat="1">
      <c r="B586" s="206"/>
      <c r="C586" s="207"/>
      <c r="D586" s="199" t="s">
        <v>176</v>
      </c>
      <c r="E586" s="208" t="s">
        <v>1</v>
      </c>
      <c r="F586" s="209" t="s">
        <v>2183</v>
      </c>
      <c r="G586" s="207"/>
      <c r="H586" s="210">
        <v>30.25</v>
      </c>
      <c r="I586" s="211"/>
      <c r="J586" s="207"/>
      <c r="K586" s="207"/>
      <c r="L586" s="212"/>
      <c r="M586" s="213"/>
      <c r="N586" s="214"/>
      <c r="O586" s="214"/>
      <c r="P586" s="214"/>
      <c r="Q586" s="214"/>
      <c r="R586" s="214"/>
      <c r="S586" s="214"/>
      <c r="T586" s="215"/>
      <c r="AT586" s="216" t="s">
        <v>176</v>
      </c>
      <c r="AU586" s="216" t="s">
        <v>87</v>
      </c>
      <c r="AV586" s="13" t="s">
        <v>87</v>
      </c>
      <c r="AW586" s="13" t="s">
        <v>34</v>
      </c>
      <c r="AX586" s="13" t="s">
        <v>77</v>
      </c>
      <c r="AY586" s="216" t="s">
        <v>146</v>
      </c>
    </row>
    <row r="587" spans="1:65" s="13" customFormat="1">
      <c r="B587" s="206"/>
      <c r="C587" s="207"/>
      <c r="D587" s="199" t="s">
        <v>176</v>
      </c>
      <c r="E587" s="208" t="s">
        <v>1</v>
      </c>
      <c r="F587" s="209" t="s">
        <v>2080</v>
      </c>
      <c r="G587" s="207"/>
      <c r="H587" s="210">
        <v>12.47</v>
      </c>
      <c r="I587" s="211"/>
      <c r="J587" s="207"/>
      <c r="K587" s="207"/>
      <c r="L587" s="212"/>
      <c r="M587" s="213"/>
      <c r="N587" s="214"/>
      <c r="O587" s="214"/>
      <c r="P587" s="214"/>
      <c r="Q587" s="214"/>
      <c r="R587" s="214"/>
      <c r="S587" s="214"/>
      <c r="T587" s="215"/>
      <c r="AT587" s="216" t="s">
        <v>176</v>
      </c>
      <c r="AU587" s="216" t="s">
        <v>87</v>
      </c>
      <c r="AV587" s="13" t="s">
        <v>87</v>
      </c>
      <c r="AW587" s="13" t="s">
        <v>34</v>
      </c>
      <c r="AX587" s="13" t="s">
        <v>77</v>
      </c>
      <c r="AY587" s="216" t="s">
        <v>146</v>
      </c>
    </row>
    <row r="588" spans="1:65" s="14" customFormat="1">
      <c r="B588" s="228"/>
      <c r="C588" s="229"/>
      <c r="D588" s="199" t="s">
        <v>176</v>
      </c>
      <c r="E588" s="230" t="s">
        <v>1</v>
      </c>
      <c r="F588" s="231" t="s">
        <v>254</v>
      </c>
      <c r="G588" s="229"/>
      <c r="H588" s="232">
        <v>42.72</v>
      </c>
      <c r="I588" s="233"/>
      <c r="J588" s="229"/>
      <c r="K588" s="229"/>
      <c r="L588" s="234"/>
      <c r="M588" s="235"/>
      <c r="N588" s="236"/>
      <c r="O588" s="236"/>
      <c r="P588" s="236"/>
      <c r="Q588" s="236"/>
      <c r="R588" s="236"/>
      <c r="S588" s="236"/>
      <c r="T588" s="237"/>
      <c r="AT588" s="238" t="s">
        <v>176</v>
      </c>
      <c r="AU588" s="238" t="s">
        <v>87</v>
      </c>
      <c r="AV588" s="14" t="s">
        <v>145</v>
      </c>
      <c r="AW588" s="14" t="s">
        <v>34</v>
      </c>
      <c r="AX588" s="14" t="s">
        <v>85</v>
      </c>
      <c r="AY588" s="238" t="s">
        <v>146</v>
      </c>
    </row>
    <row r="589" spans="1:65" s="13" customFormat="1">
      <c r="B589" s="206"/>
      <c r="C589" s="207"/>
      <c r="D589" s="199" t="s">
        <v>176</v>
      </c>
      <c r="E589" s="207"/>
      <c r="F589" s="209" t="s">
        <v>2646</v>
      </c>
      <c r="G589" s="207"/>
      <c r="H589" s="210">
        <v>46.991999999999997</v>
      </c>
      <c r="I589" s="211"/>
      <c r="J589" s="207"/>
      <c r="K589" s="207"/>
      <c r="L589" s="212"/>
      <c r="M589" s="213"/>
      <c r="N589" s="214"/>
      <c r="O589" s="214"/>
      <c r="P589" s="214"/>
      <c r="Q589" s="214"/>
      <c r="R589" s="214"/>
      <c r="S589" s="214"/>
      <c r="T589" s="215"/>
      <c r="AT589" s="216" t="s">
        <v>176</v>
      </c>
      <c r="AU589" s="216" t="s">
        <v>87</v>
      </c>
      <c r="AV589" s="13" t="s">
        <v>87</v>
      </c>
      <c r="AW589" s="13" t="s">
        <v>4</v>
      </c>
      <c r="AX589" s="13" t="s">
        <v>85</v>
      </c>
      <c r="AY589" s="216" t="s">
        <v>146</v>
      </c>
    </row>
    <row r="590" spans="1:65" s="2" customFormat="1" ht="21.75" customHeight="1">
      <c r="A590" s="34"/>
      <c r="B590" s="35"/>
      <c r="C590" s="185" t="s">
        <v>2647</v>
      </c>
      <c r="D590" s="185" t="s">
        <v>147</v>
      </c>
      <c r="E590" s="186" t="s">
        <v>1986</v>
      </c>
      <c r="F590" s="187" t="s">
        <v>1987</v>
      </c>
      <c r="G590" s="188" t="s">
        <v>324</v>
      </c>
      <c r="H590" s="250"/>
      <c r="I590" s="190"/>
      <c r="J590" s="191">
        <f>ROUND(I590*H590,2)</f>
        <v>0</v>
      </c>
      <c r="K590" s="192"/>
      <c r="L590" s="39"/>
      <c r="M590" s="193" t="s">
        <v>1</v>
      </c>
      <c r="N590" s="194" t="s">
        <v>42</v>
      </c>
      <c r="O590" s="71"/>
      <c r="P590" s="195">
        <f>O590*H590</f>
        <v>0</v>
      </c>
      <c r="Q590" s="195">
        <v>0</v>
      </c>
      <c r="R590" s="195">
        <f>Q590*H590</f>
        <v>0</v>
      </c>
      <c r="S590" s="195">
        <v>0</v>
      </c>
      <c r="T590" s="196">
        <f>S590*H590</f>
        <v>0</v>
      </c>
      <c r="U590" s="34"/>
      <c r="V590" s="34"/>
      <c r="W590" s="34"/>
      <c r="X590" s="34"/>
      <c r="Y590" s="34"/>
      <c r="Z590" s="34"/>
      <c r="AA590" s="34"/>
      <c r="AB590" s="34"/>
      <c r="AC590" s="34"/>
      <c r="AD590" s="34"/>
      <c r="AE590" s="34"/>
      <c r="AR590" s="197" t="s">
        <v>188</v>
      </c>
      <c r="AT590" s="197" t="s">
        <v>147</v>
      </c>
      <c r="AU590" s="197" t="s">
        <v>87</v>
      </c>
      <c r="AY590" s="17" t="s">
        <v>146</v>
      </c>
      <c r="BE590" s="198">
        <f>IF(N590="základní",J590,0)</f>
        <v>0</v>
      </c>
      <c r="BF590" s="198">
        <f>IF(N590="snížená",J590,0)</f>
        <v>0</v>
      </c>
      <c r="BG590" s="198">
        <f>IF(N590="zákl. přenesená",J590,0)</f>
        <v>0</v>
      </c>
      <c r="BH590" s="198">
        <f>IF(N590="sníž. přenesená",J590,0)</f>
        <v>0</v>
      </c>
      <c r="BI590" s="198">
        <f>IF(N590="nulová",J590,0)</f>
        <v>0</v>
      </c>
      <c r="BJ590" s="17" t="s">
        <v>85</v>
      </c>
      <c r="BK590" s="198">
        <f>ROUND(I590*H590,2)</f>
        <v>0</v>
      </c>
      <c r="BL590" s="17" t="s">
        <v>188</v>
      </c>
      <c r="BM590" s="197" t="s">
        <v>2648</v>
      </c>
    </row>
    <row r="591" spans="1:65" s="12" customFormat="1" ht="22.9" customHeight="1">
      <c r="B591" s="171"/>
      <c r="C591" s="172"/>
      <c r="D591" s="173" t="s">
        <v>76</v>
      </c>
      <c r="E591" s="204" t="s">
        <v>2649</v>
      </c>
      <c r="F591" s="204" t="s">
        <v>2650</v>
      </c>
      <c r="G591" s="172"/>
      <c r="H591" s="172"/>
      <c r="I591" s="175"/>
      <c r="J591" s="205">
        <f>BK591</f>
        <v>0</v>
      </c>
      <c r="K591" s="172"/>
      <c r="L591" s="177"/>
      <c r="M591" s="178"/>
      <c r="N591" s="179"/>
      <c r="O591" s="179"/>
      <c r="P591" s="180">
        <f>SUM(P592:P593)</f>
        <v>0</v>
      </c>
      <c r="Q591" s="179"/>
      <c r="R591" s="180">
        <f>SUM(R592:R593)</f>
        <v>0</v>
      </c>
      <c r="S591" s="179"/>
      <c r="T591" s="181">
        <f>SUM(T592:T593)</f>
        <v>1.30935</v>
      </c>
      <c r="AR591" s="182" t="s">
        <v>87</v>
      </c>
      <c r="AT591" s="183" t="s">
        <v>76</v>
      </c>
      <c r="AU591" s="183" t="s">
        <v>85</v>
      </c>
      <c r="AY591" s="182" t="s">
        <v>146</v>
      </c>
      <c r="BK591" s="184">
        <f>SUM(BK592:BK593)</f>
        <v>0</v>
      </c>
    </row>
    <row r="592" spans="1:65" s="2" customFormat="1" ht="21.75" customHeight="1">
      <c r="A592" s="34"/>
      <c r="B592" s="35"/>
      <c r="C592" s="185" t="s">
        <v>2651</v>
      </c>
      <c r="D592" s="185" t="s">
        <v>147</v>
      </c>
      <c r="E592" s="186" t="s">
        <v>2652</v>
      </c>
      <c r="F592" s="187" t="s">
        <v>2653</v>
      </c>
      <c r="G592" s="188" t="s">
        <v>181</v>
      </c>
      <c r="H592" s="189">
        <v>87.29</v>
      </c>
      <c r="I592" s="190"/>
      <c r="J592" s="191">
        <f>ROUND(I592*H592,2)</f>
        <v>0</v>
      </c>
      <c r="K592" s="192"/>
      <c r="L592" s="39"/>
      <c r="M592" s="193" t="s">
        <v>1</v>
      </c>
      <c r="N592" s="194" t="s">
        <v>42</v>
      </c>
      <c r="O592" s="71"/>
      <c r="P592" s="195">
        <f>O592*H592</f>
        <v>0</v>
      </c>
      <c r="Q592" s="195">
        <v>0</v>
      </c>
      <c r="R592" s="195">
        <f>Q592*H592</f>
        <v>0</v>
      </c>
      <c r="S592" s="195">
        <v>1.4999999999999999E-2</v>
      </c>
      <c r="T592" s="196">
        <f>S592*H592</f>
        <v>1.30935</v>
      </c>
      <c r="U592" s="34"/>
      <c r="V592" s="34"/>
      <c r="W592" s="34"/>
      <c r="X592" s="34"/>
      <c r="Y592" s="34"/>
      <c r="Z592" s="34"/>
      <c r="AA592" s="34"/>
      <c r="AB592" s="34"/>
      <c r="AC592" s="34"/>
      <c r="AD592" s="34"/>
      <c r="AE592" s="34"/>
      <c r="AR592" s="197" t="s">
        <v>188</v>
      </c>
      <c r="AT592" s="197" t="s">
        <v>147</v>
      </c>
      <c r="AU592" s="197" t="s">
        <v>87</v>
      </c>
      <c r="AY592" s="17" t="s">
        <v>146</v>
      </c>
      <c r="BE592" s="198">
        <f>IF(N592="základní",J592,0)</f>
        <v>0</v>
      </c>
      <c r="BF592" s="198">
        <f>IF(N592="snížená",J592,0)</f>
        <v>0</v>
      </c>
      <c r="BG592" s="198">
        <f>IF(N592="zákl. přenesená",J592,0)</f>
        <v>0</v>
      </c>
      <c r="BH592" s="198">
        <f>IF(N592="sníž. přenesená",J592,0)</f>
        <v>0</v>
      </c>
      <c r="BI592" s="198">
        <f>IF(N592="nulová",J592,0)</f>
        <v>0</v>
      </c>
      <c r="BJ592" s="17" t="s">
        <v>85</v>
      </c>
      <c r="BK592" s="198">
        <f>ROUND(I592*H592,2)</f>
        <v>0</v>
      </c>
      <c r="BL592" s="17" t="s">
        <v>188</v>
      </c>
      <c r="BM592" s="197" t="s">
        <v>2654</v>
      </c>
    </row>
    <row r="593" spans="1:65" s="2" customFormat="1" ht="21.75" customHeight="1">
      <c r="A593" s="34"/>
      <c r="B593" s="35"/>
      <c r="C593" s="185" t="s">
        <v>2655</v>
      </c>
      <c r="D593" s="185" t="s">
        <v>147</v>
      </c>
      <c r="E593" s="186" t="s">
        <v>2656</v>
      </c>
      <c r="F593" s="187" t="s">
        <v>2657</v>
      </c>
      <c r="G593" s="188" t="s">
        <v>324</v>
      </c>
      <c r="H593" s="250"/>
      <c r="I593" s="190"/>
      <c r="J593" s="191">
        <f>ROUND(I593*H593,2)</f>
        <v>0</v>
      </c>
      <c r="K593" s="192"/>
      <c r="L593" s="39"/>
      <c r="M593" s="193" t="s">
        <v>1</v>
      </c>
      <c r="N593" s="194" t="s">
        <v>42</v>
      </c>
      <c r="O593" s="71"/>
      <c r="P593" s="195">
        <f>O593*H593</f>
        <v>0</v>
      </c>
      <c r="Q593" s="195">
        <v>0</v>
      </c>
      <c r="R593" s="195">
        <f>Q593*H593</f>
        <v>0</v>
      </c>
      <c r="S593" s="195">
        <v>0</v>
      </c>
      <c r="T593" s="196">
        <f>S593*H593</f>
        <v>0</v>
      </c>
      <c r="U593" s="34"/>
      <c r="V593" s="34"/>
      <c r="W593" s="34"/>
      <c r="X593" s="34"/>
      <c r="Y593" s="34"/>
      <c r="Z593" s="34"/>
      <c r="AA593" s="34"/>
      <c r="AB593" s="34"/>
      <c r="AC593" s="34"/>
      <c r="AD593" s="34"/>
      <c r="AE593" s="34"/>
      <c r="AR593" s="197" t="s">
        <v>188</v>
      </c>
      <c r="AT593" s="197" t="s">
        <v>147</v>
      </c>
      <c r="AU593" s="197" t="s">
        <v>87</v>
      </c>
      <c r="AY593" s="17" t="s">
        <v>146</v>
      </c>
      <c r="BE593" s="198">
        <f>IF(N593="základní",J593,0)</f>
        <v>0</v>
      </c>
      <c r="BF593" s="198">
        <f>IF(N593="snížená",J593,0)</f>
        <v>0</v>
      </c>
      <c r="BG593" s="198">
        <f>IF(N593="zákl. přenesená",J593,0)</f>
        <v>0</v>
      </c>
      <c r="BH593" s="198">
        <f>IF(N593="sníž. přenesená",J593,0)</f>
        <v>0</v>
      </c>
      <c r="BI593" s="198">
        <f>IF(N593="nulová",J593,0)</f>
        <v>0</v>
      </c>
      <c r="BJ593" s="17" t="s">
        <v>85</v>
      </c>
      <c r="BK593" s="198">
        <f>ROUND(I593*H593,2)</f>
        <v>0</v>
      </c>
      <c r="BL593" s="17" t="s">
        <v>188</v>
      </c>
      <c r="BM593" s="197" t="s">
        <v>2658</v>
      </c>
    </row>
    <row r="594" spans="1:65" s="12" customFormat="1" ht="22.9" customHeight="1">
      <c r="B594" s="171"/>
      <c r="C594" s="172"/>
      <c r="D594" s="173" t="s">
        <v>76</v>
      </c>
      <c r="E594" s="204" t="s">
        <v>2659</v>
      </c>
      <c r="F594" s="204" t="s">
        <v>2660</v>
      </c>
      <c r="G594" s="172"/>
      <c r="H594" s="172"/>
      <c r="I594" s="175"/>
      <c r="J594" s="205">
        <f>BK594</f>
        <v>0</v>
      </c>
      <c r="K594" s="172"/>
      <c r="L594" s="177"/>
      <c r="M594" s="178"/>
      <c r="N594" s="179"/>
      <c r="O594" s="179"/>
      <c r="P594" s="180">
        <f>SUM(P595:P664)</f>
        <v>0</v>
      </c>
      <c r="Q594" s="179"/>
      <c r="R594" s="180">
        <f>SUM(R595:R664)</f>
        <v>2.0171741000000001</v>
      </c>
      <c r="S594" s="179"/>
      <c r="T594" s="181">
        <f>SUM(T595:T664)</f>
        <v>0.45145000000000002</v>
      </c>
      <c r="AR594" s="182" t="s">
        <v>87</v>
      </c>
      <c r="AT594" s="183" t="s">
        <v>76</v>
      </c>
      <c r="AU594" s="183" t="s">
        <v>85</v>
      </c>
      <c r="AY594" s="182" t="s">
        <v>146</v>
      </c>
      <c r="BK594" s="184">
        <f>SUM(BK595:BK664)</f>
        <v>0</v>
      </c>
    </row>
    <row r="595" spans="1:65" s="2" customFormat="1" ht="21.75" customHeight="1">
      <c r="A595" s="34"/>
      <c r="B595" s="35"/>
      <c r="C595" s="185" t="s">
        <v>2661</v>
      </c>
      <c r="D595" s="185" t="s">
        <v>147</v>
      </c>
      <c r="E595" s="186" t="s">
        <v>2662</v>
      </c>
      <c r="F595" s="187" t="s">
        <v>2663</v>
      </c>
      <c r="G595" s="188" t="s">
        <v>181</v>
      </c>
      <c r="H595" s="189">
        <v>180.58</v>
      </c>
      <c r="I595" s="190"/>
      <c r="J595" s="191">
        <f>ROUND(I595*H595,2)</f>
        <v>0</v>
      </c>
      <c r="K595" s="192"/>
      <c r="L595" s="39"/>
      <c r="M595" s="193" t="s">
        <v>1</v>
      </c>
      <c r="N595" s="194" t="s">
        <v>42</v>
      </c>
      <c r="O595" s="71"/>
      <c r="P595" s="195">
        <f>O595*H595</f>
        <v>0</v>
      </c>
      <c r="Q595" s="195">
        <v>0</v>
      </c>
      <c r="R595" s="195">
        <f>Q595*H595</f>
        <v>0</v>
      </c>
      <c r="S595" s="195">
        <v>2.5000000000000001E-3</v>
      </c>
      <c r="T595" s="196">
        <f>S595*H595</f>
        <v>0.45145000000000002</v>
      </c>
      <c r="U595" s="34"/>
      <c r="V595" s="34"/>
      <c r="W595" s="34"/>
      <c r="X595" s="34"/>
      <c r="Y595" s="34"/>
      <c r="Z595" s="34"/>
      <c r="AA595" s="34"/>
      <c r="AB595" s="34"/>
      <c r="AC595" s="34"/>
      <c r="AD595" s="34"/>
      <c r="AE595" s="34"/>
      <c r="AR595" s="197" t="s">
        <v>188</v>
      </c>
      <c r="AT595" s="197" t="s">
        <v>147</v>
      </c>
      <c r="AU595" s="197" t="s">
        <v>87</v>
      </c>
      <c r="AY595" s="17" t="s">
        <v>146</v>
      </c>
      <c r="BE595" s="198">
        <f>IF(N595="základní",J595,0)</f>
        <v>0</v>
      </c>
      <c r="BF595" s="198">
        <f>IF(N595="snížená",J595,0)</f>
        <v>0</v>
      </c>
      <c r="BG595" s="198">
        <f>IF(N595="zákl. přenesená",J595,0)</f>
        <v>0</v>
      </c>
      <c r="BH595" s="198">
        <f>IF(N595="sníž. přenesená",J595,0)</f>
        <v>0</v>
      </c>
      <c r="BI595" s="198">
        <f>IF(N595="nulová",J595,0)</f>
        <v>0</v>
      </c>
      <c r="BJ595" s="17" t="s">
        <v>85</v>
      </c>
      <c r="BK595" s="198">
        <f>ROUND(I595*H595,2)</f>
        <v>0</v>
      </c>
      <c r="BL595" s="17" t="s">
        <v>188</v>
      </c>
      <c r="BM595" s="197" t="s">
        <v>2664</v>
      </c>
    </row>
    <row r="596" spans="1:65" s="13" customFormat="1">
      <c r="B596" s="206"/>
      <c r="C596" s="207"/>
      <c r="D596" s="199" t="s">
        <v>176</v>
      </c>
      <c r="E596" s="208" t="s">
        <v>1</v>
      </c>
      <c r="F596" s="209" t="s">
        <v>2073</v>
      </c>
      <c r="G596" s="207"/>
      <c r="H596" s="210">
        <v>12</v>
      </c>
      <c r="I596" s="211"/>
      <c r="J596" s="207"/>
      <c r="K596" s="207"/>
      <c r="L596" s="212"/>
      <c r="M596" s="213"/>
      <c r="N596" s="214"/>
      <c r="O596" s="214"/>
      <c r="P596" s="214"/>
      <c r="Q596" s="214"/>
      <c r="R596" s="214"/>
      <c r="S596" s="214"/>
      <c r="T596" s="215"/>
      <c r="AT596" s="216" t="s">
        <v>176</v>
      </c>
      <c r="AU596" s="216" t="s">
        <v>87</v>
      </c>
      <c r="AV596" s="13" t="s">
        <v>87</v>
      </c>
      <c r="AW596" s="13" t="s">
        <v>34</v>
      </c>
      <c r="AX596" s="13" t="s">
        <v>77</v>
      </c>
      <c r="AY596" s="216" t="s">
        <v>146</v>
      </c>
    </row>
    <row r="597" spans="1:65" s="13" customFormat="1">
      <c r="B597" s="206"/>
      <c r="C597" s="207"/>
      <c r="D597" s="199" t="s">
        <v>176</v>
      </c>
      <c r="E597" s="208" t="s">
        <v>1</v>
      </c>
      <c r="F597" s="209" t="s">
        <v>2074</v>
      </c>
      <c r="G597" s="207"/>
      <c r="H597" s="210">
        <v>6.25</v>
      </c>
      <c r="I597" s="211"/>
      <c r="J597" s="207"/>
      <c r="K597" s="207"/>
      <c r="L597" s="212"/>
      <c r="M597" s="213"/>
      <c r="N597" s="214"/>
      <c r="O597" s="214"/>
      <c r="P597" s="214"/>
      <c r="Q597" s="214"/>
      <c r="R597" s="214"/>
      <c r="S597" s="214"/>
      <c r="T597" s="215"/>
      <c r="AT597" s="216" t="s">
        <v>176</v>
      </c>
      <c r="AU597" s="216" t="s">
        <v>87</v>
      </c>
      <c r="AV597" s="13" t="s">
        <v>87</v>
      </c>
      <c r="AW597" s="13" t="s">
        <v>34</v>
      </c>
      <c r="AX597" s="13" t="s">
        <v>77</v>
      </c>
      <c r="AY597" s="216" t="s">
        <v>146</v>
      </c>
    </row>
    <row r="598" spans="1:65" s="13" customFormat="1">
      <c r="B598" s="206"/>
      <c r="C598" s="207"/>
      <c r="D598" s="199" t="s">
        <v>176</v>
      </c>
      <c r="E598" s="208" t="s">
        <v>1</v>
      </c>
      <c r="F598" s="209" t="s">
        <v>2075</v>
      </c>
      <c r="G598" s="207"/>
      <c r="H598" s="210">
        <v>18</v>
      </c>
      <c r="I598" s="211"/>
      <c r="J598" s="207"/>
      <c r="K598" s="207"/>
      <c r="L598" s="212"/>
      <c r="M598" s="213"/>
      <c r="N598" s="214"/>
      <c r="O598" s="214"/>
      <c r="P598" s="214"/>
      <c r="Q598" s="214"/>
      <c r="R598" s="214"/>
      <c r="S598" s="214"/>
      <c r="T598" s="215"/>
      <c r="AT598" s="216" t="s">
        <v>176</v>
      </c>
      <c r="AU598" s="216" t="s">
        <v>87</v>
      </c>
      <c r="AV598" s="13" t="s">
        <v>87</v>
      </c>
      <c r="AW598" s="13" t="s">
        <v>34</v>
      </c>
      <c r="AX598" s="13" t="s">
        <v>77</v>
      </c>
      <c r="AY598" s="216" t="s">
        <v>146</v>
      </c>
    </row>
    <row r="599" spans="1:65" s="13" customFormat="1">
      <c r="B599" s="206"/>
      <c r="C599" s="207"/>
      <c r="D599" s="199" t="s">
        <v>176</v>
      </c>
      <c r="E599" s="208" t="s">
        <v>1</v>
      </c>
      <c r="F599" s="209" t="s">
        <v>2077</v>
      </c>
      <c r="G599" s="207"/>
      <c r="H599" s="210">
        <v>14</v>
      </c>
      <c r="I599" s="211"/>
      <c r="J599" s="207"/>
      <c r="K599" s="207"/>
      <c r="L599" s="212"/>
      <c r="M599" s="213"/>
      <c r="N599" s="214"/>
      <c r="O599" s="214"/>
      <c r="P599" s="214"/>
      <c r="Q599" s="214"/>
      <c r="R599" s="214"/>
      <c r="S599" s="214"/>
      <c r="T599" s="215"/>
      <c r="AT599" s="216" t="s">
        <v>176</v>
      </c>
      <c r="AU599" s="216" t="s">
        <v>87</v>
      </c>
      <c r="AV599" s="13" t="s">
        <v>87</v>
      </c>
      <c r="AW599" s="13" t="s">
        <v>34</v>
      </c>
      <c r="AX599" s="13" t="s">
        <v>77</v>
      </c>
      <c r="AY599" s="216" t="s">
        <v>146</v>
      </c>
    </row>
    <row r="600" spans="1:65" s="13" customFormat="1">
      <c r="B600" s="206"/>
      <c r="C600" s="207"/>
      <c r="D600" s="199" t="s">
        <v>176</v>
      </c>
      <c r="E600" s="208" t="s">
        <v>1</v>
      </c>
      <c r="F600" s="209" t="s">
        <v>2078</v>
      </c>
      <c r="G600" s="207"/>
      <c r="H600" s="210">
        <v>12</v>
      </c>
      <c r="I600" s="211"/>
      <c r="J600" s="207"/>
      <c r="K600" s="207"/>
      <c r="L600" s="212"/>
      <c r="M600" s="213"/>
      <c r="N600" s="214"/>
      <c r="O600" s="214"/>
      <c r="P600" s="214"/>
      <c r="Q600" s="214"/>
      <c r="R600" s="214"/>
      <c r="S600" s="214"/>
      <c r="T600" s="215"/>
      <c r="AT600" s="216" t="s">
        <v>176</v>
      </c>
      <c r="AU600" s="216" t="s">
        <v>87</v>
      </c>
      <c r="AV600" s="13" t="s">
        <v>87</v>
      </c>
      <c r="AW600" s="13" t="s">
        <v>34</v>
      </c>
      <c r="AX600" s="13" t="s">
        <v>77</v>
      </c>
      <c r="AY600" s="216" t="s">
        <v>146</v>
      </c>
    </row>
    <row r="601" spans="1:65" s="13" customFormat="1">
      <c r="B601" s="206"/>
      <c r="C601" s="207"/>
      <c r="D601" s="199" t="s">
        <v>176</v>
      </c>
      <c r="E601" s="208" t="s">
        <v>1</v>
      </c>
      <c r="F601" s="209" t="s">
        <v>2079</v>
      </c>
      <c r="G601" s="207"/>
      <c r="H601" s="210">
        <v>47.04</v>
      </c>
      <c r="I601" s="211"/>
      <c r="J601" s="207"/>
      <c r="K601" s="207"/>
      <c r="L601" s="212"/>
      <c r="M601" s="213"/>
      <c r="N601" s="214"/>
      <c r="O601" s="214"/>
      <c r="P601" s="214"/>
      <c r="Q601" s="214"/>
      <c r="R601" s="214"/>
      <c r="S601" s="214"/>
      <c r="T601" s="215"/>
      <c r="AT601" s="216" t="s">
        <v>176</v>
      </c>
      <c r="AU601" s="216" t="s">
        <v>87</v>
      </c>
      <c r="AV601" s="13" t="s">
        <v>87</v>
      </c>
      <c r="AW601" s="13" t="s">
        <v>34</v>
      </c>
      <c r="AX601" s="13" t="s">
        <v>77</v>
      </c>
      <c r="AY601" s="216" t="s">
        <v>146</v>
      </c>
    </row>
    <row r="602" spans="1:65" s="13" customFormat="1">
      <c r="B602" s="206"/>
      <c r="C602" s="207"/>
      <c r="D602" s="199" t="s">
        <v>176</v>
      </c>
      <c r="E602" s="208" t="s">
        <v>1</v>
      </c>
      <c r="F602" s="209" t="s">
        <v>2082</v>
      </c>
      <c r="G602" s="207"/>
      <c r="H602" s="210">
        <v>22.94</v>
      </c>
      <c r="I602" s="211"/>
      <c r="J602" s="207"/>
      <c r="K602" s="207"/>
      <c r="L602" s="212"/>
      <c r="M602" s="213"/>
      <c r="N602" s="214"/>
      <c r="O602" s="214"/>
      <c r="P602" s="214"/>
      <c r="Q602" s="214"/>
      <c r="R602" s="214"/>
      <c r="S602" s="214"/>
      <c r="T602" s="215"/>
      <c r="AT602" s="216" t="s">
        <v>176</v>
      </c>
      <c r="AU602" s="216" t="s">
        <v>87</v>
      </c>
      <c r="AV602" s="13" t="s">
        <v>87</v>
      </c>
      <c r="AW602" s="13" t="s">
        <v>34</v>
      </c>
      <c r="AX602" s="13" t="s">
        <v>77</v>
      </c>
      <c r="AY602" s="216" t="s">
        <v>146</v>
      </c>
    </row>
    <row r="603" spans="1:65" s="13" customFormat="1">
      <c r="B603" s="206"/>
      <c r="C603" s="207"/>
      <c r="D603" s="199" t="s">
        <v>176</v>
      </c>
      <c r="E603" s="208" t="s">
        <v>1</v>
      </c>
      <c r="F603" s="209" t="s">
        <v>2083</v>
      </c>
      <c r="G603" s="207"/>
      <c r="H603" s="210">
        <v>11.2</v>
      </c>
      <c r="I603" s="211"/>
      <c r="J603" s="207"/>
      <c r="K603" s="207"/>
      <c r="L603" s="212"/>
      <c r="M603" s="213"/>
      <c r="N603" s="214"/>
      <c r="O603" s="214"/>
      <c r="P603" s="214"/>
      <c r="Q603" s="214"/>
      <c r="R603" s="214"/>
      <c r="S603" s="214"/>
      <c r="T603" s="215"/>
      <c r="AT603" s="216" t="s">
        <v>176</v>
      </c>
      <c r="AU603" s="216" t="s">
        <v>87</v>
      </c>
      <c r="AV603" s="13" t="s">
        <v>87</v>
      </c>
      <c r="AW603" s="13" t="s">
        <v>34</v>
      </c>
      <c r="AX603" s="13" t="s">
        <v>77</v>
      </c>
      <c r="AY603" s="216" t="s">
        <v>146</v>
      </c>
    </row>
    <row r="604" spans="1:65" s="13" customFormat="1">
      <c r="B604" s="206"/>
      <c r="C604" s="207"/>
      <c r="D604" s="199" t="s">
        <v>176</v>
      </c>
      <c r="E604" s="208" t="s">
        <v>1</v>
      </c>
      <c r="F604" s="209" t="s">
        <v>2244</v>
      </c>
      <c r="G604" s="207"/>
      <c r="H604" s="210">
        <v>22.75</v>
      </c>
      <c r="I604" s="211"/>
      <c r="J604" s="207"/>
      <c r="K604" s="207"/>
      <c r="L604" s="212"/>
      <c r="M604" s="213"/>
      <c r="N604" s="214"/>
      <c r="O604" s="214"/>
      <c r="P604" s="214"/>
      <c r="Q604" s="214"/>
      <c r="R604" s="214"/>
      <c r="S604" s="214"/>
      <c r="T604" s="215"/>
      <c r="AT604" s="216" t="s">
        <v>176</v>
      </c>
      <c r="AU604" s="216" t="s">
        <v>87</v>
      </c>
      <c r="AV604" s="13" t="s">
        <v>87</v>
      </c>
      <c r="AW604" s="13" t="s">
        <v>34</v>
      </c>
      <c r="AX604" s="13" t="s">
        <v>77</v>
      </c>
      <c r="AY604" s="216" t="s">
        <v>146</v>
      </c>
    </row>
    <row r="605" spans="1:65" s="13" customFormat="1">
      <c r="B605" s="206"/>
      <c r="C605" s="207"/>
      <c r="D605" s="199" t="s">
        <v>176</v>
      </c>
      <c r="E605" s="208" t="s">
        <v>1</v>
      </c>
      <c r="F605" s="209" t="s">
        <v>2243</v>
      </c>
      <c r="G605" s="207"/>
      <c r="H605" s="210">
        <v>14.4</v>
      </c>
      <c r="I605" s="211"/>
      <c r="J605" s="207"/>
      <c r="K605" s="207"/>
      <c r="L605" s="212"/>
      <c r="M605" s="213"/>
      <c r="N605" s="214"/>
      <c r="O605" s="214"/>
      <c r="P605" s="214"/>
      <c r="Q605" s="214"/>
      <c r="R605" s="214"/>
      <c r="S605" s="214"/>
      <c r="T605" s="215"/>
      <c r="AT605" s="216" t="s">
        <v>176</v>
      </c>
      <c r="AU605" s="216" t="s">
        <v>87</v>
      </c>
      <c r="AV605" s="13" t="s">
        <v>87</v>
      </c>
      <c r="AW605" s="13" t="s">
        <v>34</v>
      </c>
      <c r="AX605" s="13" t="s">
        <v>77</v>
      </c>
      <c r="AY605" s="216" t="s">
        <v>146</v>
      </c>
    </row>
    <row r="606" spans="1:65" s="14" customFormat="1">
      <c r="B606" s="228"/>
      <c r="C606" s="229"/>
      <c r="D606" s="199" t="s">
        <v>176</v>
      </c>
      <c r="E606" s="230" t="s">
        <v>1</v>
      </c>
      <c r="F606" s="231" t="s">
        <v>254</v>
      </c>
      <c r="G606" s="229"/>
      <c r="H606" s="232">
        <v>180.58</v>
      </c>
      <c r="I606" s="233"/>
      <c r="J606" s="229"/>
      <c r="K606" s="229"/>
      <c r="L606" s="234"/>
      <c r="M606" s="235"/>
      <c r="N606" s="236"/>
      <c r="O606" s="236"/>
      <c r="P606" s="236"/>
      <c r="Q606" s="236"/>
      <c r="R606" s="236"/>
      <c r="S606" s="236"/>
      <c r="T606" s="237"/>
      <c r="AT606" s="238" t="s">
        <v>176</v>
      </c>
      <c r="AU606" s="238" t="s">
        <v>87</v>
      </c>
      <c r="AV606" s="14" t="s">
        <v>145</v>
      </c>
      <c r="AW606" s="14" t="s">
        <v>34</v>
      </c>
      <c r="AX606" s="14" t="s">
        <v>85</v>
      </c>
      <c r="AY606" s="238" t="s">
        <v>146</v>
      </c>
    </row>
    <row r="607" spans="1:65" s="2" customFormat="1" ht="16.5" customHeight="1">
      <c r="A607" s="34"/>
      <c r="B607" s="35"/>
      <c r="C607" s="185" t="s">
        <v>2665</v>
      </c>
      <c r="D607" s="185" t="s">
        <v>147</v>
      </c>
      <c r="E607" s="186" t="s">
        <v>2666</v>
      </c>
      <c r="F607" s="187" t="s">
        <v>2667</v>
      </c>
      <c r="G607" s="188" t="s">
        <v>181</v>
      </c>
      <c r="H607" s="189">
        <v>180.58</v>
      </c>
      <c r="I607" s="190"/>
      <c r="J607" s="191">
        <f>ROUND(I607*H607,2)</f>
        <v>0</v>
      </c>
      <c r="K607" s="192"/>
      <c r="L607" s="39"/>
      <c r="M607" s="193" t="s">
        <v>1</v>
      </c>
      <c r="N607" s="194" t="s">
        <v>42</v>
      </c>
      <c r="O607" s="71"/>
      <c r="P607" s="195">
        <f>O607*H607</f>
        <v>0</v>
      </c>
      <c r="Q607" s="195">
        <v>0</v>
      </c>
      <c r="R607" s="195">
        <f>Q607*H607</f>
        <v>0</v>
      </c>
      <c r="S607" s="195">
        <v>0</v>
      </c>
      <c r="T607" s="196">
        <f>S607*H607</f>
        <v>0</v>
      </c>
      <c r="U607" s="34"/>
      <c r="V607" s="34"/>
      <c r="W607" s="34"/>
      <c r="X607" s="34"/>
      <c r="Y607" s="34"/>
      <c r="Z607" s="34"/>
      <c r="AA607" s="34"/>
      <c r="AB607" s="34"/>
      <c r="AC607" s="34"/>
      <c r="AD607" s="34"/>
      <c r="AE607" s="34"/>
      <c r="AR607" s="197" t="s">
        <v>188</v>
      </c>
      <c r="AT607" s="197" t="s">
        <v>147</v>
      </c>
      <c r="AU607" s="197" t="s">
        <v>87</v>
      </c>
      <c r="AY607" s="17" t="s">
        <v>146</v>
      </c>
      <c r="BE607" s="198">
        <f>IF(N607="základní",J607,0)</f>
        <v>0</v>
      </c>
      <c r="BF607" s="198">
        <f>IF(N607="snížená",J607,0)</f>
        <v>0</v>
      </c>
      <c r="BG607" s="198">
        <f>IF(N607="zákl. přenesená",J607,0)</f>
        <v>0</v>
      </c>
      <c r="BH607" s="198">
        <f>IF(N607="sníž. přenesená",J607,0)</f>
        <v>0</v>
      </c>
      <c r="BI607" s="198">
        <f>IF(N607="nulová",J607,0)</f>
        <v>0</v>
      </c>
      <c r="BJ607" s="17" t="s">
        <v>85</v>
      </c>
      <c r="BK607" s="198">
        <f>ROUND(I607*H607,2)</f>
        <v>0</v>
      </c>
      <c r="BL607" s="17" t="s">
        <v>188</v>
      </c>
      <c r="BM607" s="197" t="s">
        <v>2668</v>
      </c>
    </row>
    <row r="608" spans="1:65" s="2" customFormat="1" ht="21.75" customHeight="1">
      <c r="A608" s="34"/>
      <c r="B608" s="35"/>
      <c r="C608" s="185" t="s">
        <v>2669</v>
      </c>
      <c r="D608" s="185" t="s">
        <v>147</v>
      </c>
      <c r="E608" s="186" t="s">
        <v>2670</v>
      </c>
      <c r="F608" s="187" t="s">
        <v>2671</v>
      </c>
      <c r="G608" s="188" t="s">
        <v>181</v>
      </c>
      <c r="H608" s="189">
        <v>109.29</v>
      </c>
      <c r="I608" s="190"/>
      <c r="J608" s="191">
        <f>ROUND(I608*H608,2)</f>
        <v>0</v>
      </c>
      <c r="K608" s="192"/>
      <c r="L608" s="39"/>
      <c r="M608" s="193" t="s">
        <v>1</v>
      </c>
      <c r="N608" s="194" t="s">
        <v>42</v>
      </c>
      <c r="O608" s="71"/>
      <c r="P608" s="195">
        <f>O608*H608</f>
        <v>0</v>
      </c>
      <c r="Q608" s="195">
        <v>4.0000000000000001E-3</v>
      </c>
      <c r="R608" s="195">
        <f>Q608*H608</f>
        <v>0.43716000000000005</v>
      </c>
      <c r="S608" s="195">
        <v>0</v>
      </c>
      <c r="T608" s="196">
        <f>S608*H608</f>
        <v>0</v>
      </c>
      <c r="U608" s="34"/>
      <c r="V608" s="34"/>
      <c r="W608" s="34"/>
      <c r="X608" s="34"/>
      <c r="Y608" s="34"/>
      <c r="Z608" s="34"/>
      <c r="AA608" s="34"/>
      <c r="AB608" s="34"/>
      <c r="AC608" s="34"/>
      <c r="AD608" s="34"/>
      <c r="AE608" s="34"/>
      <c r="AR608" s="197" t="s">
        <v>145</v>
      </c>
      <c r="AT608" s="197" t="s">
        <v>147</v>
      </c>
      <c r="AU608" s="197" t="s">
        <v>87</v>
      </c>
      <c r="AY608" s="17" t="s">
        <v>146</v>
      </c>
      <c r="BE608" s="198">
        <f>IF(N608="základní",J608,0)</f>
        <v>0</v>
      </c>
      <c r="BF608" s="198">
        <f>IF(N608="snížená",J608,0)</f>
        <v>0</v>
      </c>
      <c r="BG608" s="198">
        <f>IF(N608="zákl. přenesená",J608,0)</f>
        <v>0</v>
      </c>
      <c r="BH608" s="198">
        <f>IF(N608="sníž. přenesená",J608,0)</f>
        <v>0</v>
      </c>
      <c r="BI608" s="198">
        <f>IF(N608="nulová",J608,0)</f>
        <v>0</v>
      </c>
      <c r="BJ608" s="17" t="s">
        <v>85</v>
      </c>
      <c r="BK608" s="198">
        <f>ROUND(I608*H608,2)</f>
        <v>0</v>
      </c>
      <c r="BL608" s="17" t="s">
        <v>145</v>
      </c>
      <c r="BM608" s="197" t="s">
        <v>2672</v>
      </c>
    </row>
    <row r="609" spans="1:65" s="13" customFormat="1">
      <c r="B609" s="206"/>
      <c r="C609" s="207"/>
      <c r="D609" s="199" t="s">
        <v>176</v>
      </c>
      <c r="E609" s="208" t="s">
        <v>1</v>
      </c>
      <c r="F609" s="209" t="s">
        <v>2073</v>
      </c>
      <c r="G609" s="207"/>
      <c r="H609" s="210">
        <v>12</v>
      </c>
      <c r="I609" s="211"/>
      <c r="J609" s="207"/>
      <c r="K609" s="207"/>
      <c r="L609" s="212"/>
      <c r="M609" s="213"/>
      <c r="N609" s="214"/>
      <c r="O609" s="214"/>
      <c r="P609" s="214"/>
      <c r="Q609" s="214"/>
      <c r="R609" s="214"/>
      <c r="S609" s="214"/>
      <c r="T609" s="215"/>
      <c r="AT609" s="216" t="s">
        <v>176</v>
      </c>
      <c r="AU609" s="216" t="s">
        <v>87</v>
      </c>
      <c r="AV609" s="13" t="s">
        <v>87</v>
      </c>
      <c r="AW609" s="13" t="s">
        <v>34</v>
      </c>
      <c r="AX609" s="13" t="s">
        <v>77</v>
      </c>
      <c r="AY609" s="216" t="s">
        <v>146</v>
      </c>
    </row>
    <row r="610" spans="1:65" s="13" customFormat="1">
      <c r="B610" s="206"/>
      <c r="C610" s="207"/>
      <c r="D610" s="199" t="s">
        <v>176</v>
      </c>
      <c r="E610" s="208" t="s">
        <v>1</v>
      </c>
      <c r="F610" s="209" t="s">
        <v>2074</v>
      </c>
      <c r="G610" s="207"/>
      <c r="H610" s="210">
        <v>6.25</v>
      </c>
      <c r="I610" s="211"/>
      <c r="J610" s="207"/>
      <c r="K610" s="207"/>
      <c r="L610" s="212"/>
      <c r="M610" s="213"/>
      <c r="N610" s="214"/>
      <c r="O610" s="214"/>
      <c r="P610" s="214"/>
      <c r="Q610" s="214"/>
      <c r="R610" s="214"/>
      <c r="S610" s="214"/>
      <c r="T610" s="215"/>
      <c r="AT610" s="216" t="s">
        <v>176</v>
      </c>
      <c r="AU610" s="216" t="s">
        <v>87</v>
      </c>
      <c r="AV610" s="13" t="s">
        <v>87</v>
      </c>
      <c r="AW610" s="13" t="s">
        <v>34</v>
      </c>
      <c r="AX610" s="13" t="s">
        <v>77</v>
      </c>
      <c r="AY610" s="216" t="s">
        <v>146</v>
      </c>
    </row>
    <row r="611" spans="1:65" s="13" customFormat="1">
      <c r="B611" s="206"/>
      <c r="C611" s="207"/>
      <c r="D611" s="199" t="s">
        <v>176</v>
      </c>
      <c r="E611" s="208" t="s">
        <v>1</v>
      </c>
      <c r="F611" s="209" t="s">
        <v>2075</v>
      </c>
      <c r="G611" s="207"/>
      <c r="H611" s="210">
        <v>18</v>
      </c>
      <c r="I611" s="211"/>
      <c r="J611" s="207"/>
      <c r="K611" s="207"/>
      <c r="L611" s="212"/>
      <c r="M611" s="213"/>
      <c r="N611" s="214"/>
      <c r="O611" s="214"/>
      <c r="P611" s="214"/>
      <c r="Q611" s="214"/>
      <c r="R611" s="214"/>
      <c r="S611" s="214"/>
      <c r="T611" s="215"/>
      <c r="AT611" s="216" t="s">
        <v>176</v>
      </c>
      <c r="AU611" s="216" t="s">
        <v>87</v>
      </c>
      <c r="AV611" s="13" t="s">
        <v>87</v>
      </c>
      <c r="AW611" s="13" t="s">
        <v>34</v>
      </c>
      <c r="AX611" s="13" t="s">
        <v>77</v>
      </c>
      <c r="AY611" s="216" t="s">
        <v>146</v>
      </c>
    </row>
    <row r="612" spans="1:65" s="13" customFormat="1">
      <c r="B612" s="206"/>
      <c r="C612" s="207"/>
      <c r="D612" s="199" t="s">
        <v>176</v>
      </c>
      <c r="E612" s="208" t="s">
        <v>1</v>
      </c>
      <c r="F612" s="209" t="s">
        <v>2077</v>
      </c>
      <c r="G612" s="207"/>
      <c r="H612" s="210">
        <v>14</v>
      </c>
      <c r="I612" s="211"/>
      <c r="J612" s="207"/>
      <c r="K612" s="207"/>
      <c r="L612" s="212"/>
      <c r="M612" s="213"/>
      <c r="N612" s="214"/>
      <c r="O612" s="214"/>
      <c r="P612" s="214"/>
      <c r="Q612" s="214"/>
      <c r="R612" s="214"/>
      <c r="S612" s="214"/>
      <c r="T612" s="215"/>
      <c r="AT612" s="216" t="s">
        <v>176</v>
      </c>
      <c r="AU612" s="216" t="s">
        <v>87</v>
      </c>
      <c r="AV612" s="13" t="s">
        <v>87</v>
      </c>
      <c r="AW612" s="13" t="s">
        <v>34</v>
      </c>
      <c r="AX612" s="13" t="s">
        <v>77</v>
      </c>
      <c r="AY612" s="216" t="s">
        <v>146</v>
      </c>
    </row>
    <row r="613" spans="1:65" s="13" customFormat="1">
      <c r="B613" s="206"/>
      <c r="C613" s="207"/>
      <c r="D613" s="199" t="s">
        <v>176</v>
      </c>
      <c r="E613" s="208" t="s">
        <v>1</v>
      </c>
      <c r="F613" s="209" t="s">
        <v>2078</v>
      </c>
      <c r="G613" s="207"/>
      <c r="H613" s="210">
        <v>12</v>
      </c>
      <c r="I613" s="211"/>
      <c r="J613" s="207"/>
      <c r="K613" s="207"/>
      <c r="L613" s="212"/>
      <c r="M613" s="213"/>
      <c r="N613" s="214"/>
      <c r="O613" s="214"/>
      <c r="P613" s="214"/>
      <c r="Q613" s="214"/>
      <c r="R613" s="214"/>
      <c r="S613" s="214"/>
      <c r="T613" s="215"/>
      <c r="AT613" s="216" t="s">
        <v>176</v>
      </c>
      <c r="AU613" s="216" t="s">
        <v>87</v>
      </c>
      <c r="AV613" s="13" t="s">
        <v>87</v>
      </c>
      <c r="AW613" s="13" t="s">
        <v>34</v>
      </c>
      <c r="AX613" s="13" t="s">
        <v>77</v>
      </c>
      <c r="AY613" s="216" t="s">
        <v>146</v>
      </c>
    </row>
    <row r="614" spans="1:65" s="13" customFormat="1">
      <c r="B614" s="206"/>
      <c r="C614" s="207"/>
      <c r="D614" s="199" t="s">
        <v>176</v>
      </c>
      <c r="E614" s="208" t="s">
        <v>1</v>
      </c>
      <c r="F614" s="209" t="s">
        <v>2079</v>
      </c>
      <c r="G614" s="207"/>
      <c r="H614" s="210">
        <v>47.04</v>
      </c>
      <c r="I614" s="211"/>
      <c r="J614" s="207"/>
      <c r="K614" s="207"/>
      <c r="L614" s="212"/>
      <c r="M614" s="213"/>
      <c r="N614" s="214"/>
      <c r="O614" s="214"/>
      <c r="P614" s="214"/>
      <c r="Q614" s="214"/>
      <c r="R614" s="214"/>
      <c r="S614" s="214"/>
      <c r="T614" s="215"/>
      <c r="AT614" s="216" t="s">
        <v>176</v>
      </c>
      <c r="AU614" s="216" t="s">
        <v>87</v>
      </c>
      <c r="AV614" s="13" t="s">
        <v>87</v>
      </c>
      <c r="AW614" s="13" t="s">
        <v>34</v>
      </c>
      <c r="AX614" s="13" t="s">
        <v>77</v>
      </c>
      <c r="AY614" s="216" t="s">
        <v>146</v>
      </c>
    </row>
    <row r="615" spans="1:65" s="14" customFormat="1">
      <c r="B615" s="228"/>
      <c r="C615" s="229"/>
      <c r="D615" s="199" t="s">
        <v>176</v>
      </c>
      <c r="E615" s="230" t="s">
        <v>1</v>
      </c>
      <c r="F615" s="231" t="s">
        <v>254</v>
      </c>
      <c r="G615" s="229"/>
      <c r="H615" s="232">
        <v>109.29</v>
      </c>
      <c r="I615" s="233"/>
      <c r="J615" s="229"/>
      <c r="K615" s="229"/>
      <c r="L615" s="234"/>
      <c r="M615" s="235"/>
      <c r="N615" s="236"/>
      <c r="O615" s="236"/>
      <c r="P615" s="236"/>
      <c r="Q615" s="236"/>
      <c r="R615" s="236"/>
      <c r="S615" s="236"/>
      <c r="T615" s="237"/>
      <c r="AT615" s="238" t="s">
        <v>176</v>
      </c>
      <c r="AU615" s="238" t="s">
        <v>87</v>
      </c>
      <c r="AV615" s="14" t="s">
        <v>145</v>
      </c>
      <c r="AW615" s="14" t="s">
        <v>34</v>
      </c>
      <c r="AX615" s="14" t="s">
        <v>85</v>
      </c>
      <c r="AY615" s="238" t="s">
        <v>146</v>
      </c>
    </row>
    <row r="616" spans="1:65" s="2" customFormat="1" ht="16.5" customHeight="1">
      <c r="A616" s="34"/>
      <c r="B616" s="35"/>
      <c r="C616" s="185" t="s">
        <v>2673</v>
      </c>
      <c r="D616" s="185" t="s">
        <v>147</v>
      </c>
      <c r="E616" s="186" t="s">
        <v>2674</v>
      </c>
      <c r="F616" s="187" t="s">
        <v>2675</v>
      </c>
      <c r="G616" s="188" t="s">
        <v>181</v>
      </c>
      <c r="H616" s="189">
        <v>123.69</v>
      </c>
      <c r="I616" s="190"/>
      <c r="J616" s="191">
        <f>ROUND(I616*H616,2)</f>
        <v>0</v>
      </c>
      <c r="K616" s="192"/>
      <c r="L616" s="39"/>
      <c r="M616" s="193" t="s">
        <v>1</v>
      </c>
      <c r="N616" s="194" t="s">
        <v>42</v>
      </c>
      <c r="O616" s="71"/>
      <c r="P616" s="195">
        <f>O616*H616</f>
        <v>0</v>
      </c>
      <c r="Q616" s="195">
        <v>0</v>
      </c>
      <c r="R616" s="195">
        <f>Q616*H616</f>
        <v>0</v>
      </c>
      <c r="S616" s="195">
        <v>0</v>
      </c>
      <c r="T616" s="196">
        <f>S616*H616</f>
        <v>0</v>
      </c>
      <c r="U616" s="34"/>
      <c r="V616" s="34"/>
      <c r="W616" s="34"/>
      <c r="X616" s="34"/>
      <c r="Y616" s="34"/>
      <c r="Z616" s="34"/>
      <c r="AA616" s="34"/>
      <c r="AB616" s="34"/>
      <c r="AC616" s="34"/>
      <c r="AD616" s="34"/>
      <c r="AE616" s="34"/>
      <c r="AR616" s="197" t="s">
        <v>188</v>
      </c>
      <c r="AT616" s="197" t="s">
        <v>147</v>
      </c>
      <c r="AU616" s="197" t="s">
        <v>87</v>
      </c>
      <c r="AY616" s="17" t="s">
        <v>146</v>
      </c>
      <c r="BE616" s="198">
        <f>IF(N616="základní",J616,0)</f>
        <v>0</v>
      </c>
      <c r="BF616" s="198">
        <f>IF(N616="snížená",J616,0)</f>
        <v>0</v>
      </c>
      <c r="BG616" s="198">
        <f>IF(N616="zákl. přenesená",J616,0)</f>
        <v>0</v>
      </c>
      <c r="BH616" s="198">
        <f>IF(N616="sníž. přenesená",J616,0)</f>
        <v>0</v>
      </c>
      <c r="BI616" s="198">
        <f>IF(N616="nulová",J616,0)</f>
        <v>0</v>
      </c>
      <c r="BJ616" s="17" t="s">
        <v>85</v>
      </c>
      <c r="BK616" s="198">
        <f>ROUND(I616*H616,2)</f>
        <v>0</v>
      </c>
      <c r="BL616" s="17" t="s">
        <v>188</v>
      </c>
      <c r="BM616" s="197" t="s">
        <v>2676</v>
      </c>
    </row>
    <row r="617" spans="1:65" s="13" customFormat="1">
      <c r="B617" s="206"/>
      <c r="C617" s="207"/>
      <c r="D617" s="199" t="s">
        <v>176</v>
      </c>
      <c r="E617" s="208" t="s">
        <v>1</v>
      </c>
      <c r="F617" s="209" t="s">
        <v>2677</v>
      </c>
      <c r="G617" s="207"/>
      <c r="H617" s="210">
        <v>109.29</v>
      </c>
      <c r="I617" s="211"/>
      <c r="J617" s="207"/>
      <c r="K617" s="207"/>
      <c r="L617" s="212"/>
      <c r="M617" s="213"/>
      <c r="N617" s="214"/>
      <c r="O617" s="214"/>
      <c r="P617" s="214"/>
      <c r="Q617" s="214"/>
      <c r="R617" s="214"/>
      <c r="S617" s="214"/>
      <c r="T617" s="215"/>
      <c r="AT617" s="216" t="s">
        <v>176</v>
      </c>
      <c r="AU617" s="216" t="s">
        <v>87</v>
      </c>
      <c r="AV617" s="13" t="s">
        <v>87</v>
      </c>
      <c r="AW617" s="13" t="s">
        <v>34</v>
      </c>
      <c r="AX617" s="13" t="s">
        <v>77</v>
      </c>
      <c r="AY617" s="216" t="s">
        <v>146</v>
      </c>
    </row>
    <row r="618" spans="1:65" s="13" customFormat="1">
      <c r="B618" s="206"/>
      <c r="C618" s="207"/>
      <c r="D618" s="199" t="s">
        <v>176</v>
      </c>
      <c r="E618" s="208" t="s">
        <v>1</v>
      </c>
      <c r="F618" s="209" t="s">
        <v>2678</v>
      </c>
      <c r="G618" s="207"/>
      <c r="H618" s="210">
        <v>14.4</v>
      </c>
      <c r="I618" s="211"/>
      <c r="J618" s="207"/>
      <c r="K618" s="207"/>
      <c r="L618" s="212"/>
      <c r="M618" s="213"/>
      <c r="N618" s="214"/>
      <c r="O618" s="214"/>
      <c r="P618" s="214"/>
      <c r="Q618" s="214"/>
      <c r="R618" s="214"/>
      <c r="S618" s="214"/>
      <c r="T618" s="215"/>
      <c r="AT618" s="216" t="s">
        <v>176</v>
      </c>
      <c r="AU618" s="216" t="s">
        <v>87</v>
      </c>
      <c r="AV618" s="13" t="s">
        <v>87</v>
      </c>
      <c r="AW618" s="13" t="s">
        <v>34</v>
      </c>
      <c r="AX618" s="13" t="s">
        <v>77</v>
      </c>
      <c r="AY618" s="216" t="s">
        <v>146</v>
      </c>
    </row>
    <row r="619" spans="1:65" s="14" customFormat="1">
      <c r="B619" s="228"/>
      <c r="C619" s="229"/>
      <c r="D619" s="199" t="s">
        <v>176</v>
      </c>
      <c r="E619" s="230" t="s">
        <v>1</v>
      </c>
      <c r="F619" s="231" t="s">
        <v>254</v>
      </c>
      <c r="G619" s="229"/>
      <c r="H619" s="232">
        <v>123.69</v>
      </c>
      <c r="I619" s="233"/>
      <c r="J619" s="229"/>
      <c r="K619" s="229"/>
      <c r="L619" s="234"/>
      <c r="M619" s="235"/>
      <c r="N619" s="236"/>
      <c r="O619" s="236"/>
      <c r="P619" s="236"/>
      <c r="Q619" s="236"/>
      <c r="R619" s="236"/>
      <c r="S619" s="236"/>
      <c r="T619" s="237"/>
      <c r="AT619" s="238" t="s">
        <v>176</v>
      </c>
      <c r="AU619" s="238" t="s">
        <v>87</v>
      </c>
      <c r="AV619" s="14" t="s">
        <v>145</v>
      </c>
      <c r="AW619" s="14" t="s">
        <v>34</v>
      </c>
      <c r="AX619" s="14" t="s">
        <v>85</v>
      </c>
      <c r="AY619" s="238" t="s">
        <v>146</v>
      </c>
    </row>
    <row r="620" spans="1:65" s="2" customFormat="1" ht="21.75" customHeight="1">
      <c r="A620" s="34"/>
      <c r="B620" s="35"/>
      <c r="C620" s="185" t="s">
        <v>2679</v>
      </c>
      <c r="D620" s="185" t="s">
        <v>147</v>
      </c>
      <c r="E620" s="186" t="s">
        <v>2680</v>
      </c>
      <c r="F620" s="187" t="s">
        <v>2681</v>
      </c>
      <c r="G620" s="188" t="s">
        <v>181</v>
      </c>
      <c r="H620" s="189">
        <v>14.4</v>
      </c>
      <c r="I620" s="190"/>
      <c r="J620" s="191">
        <f>ROUND(I620*H620,2)</f>
        <v>0</v>
      </c>
      <c r="K620" s="192"/>
      <c r="L620" s="39"/>
      <c r="M620" s="193" t="s">
        <v>1</v>
      </c>
      <c r="N620" s="194" t="s">
        <v>42</v>
      </c>
      <c r="O620" s="71"/>
      <c r="P620" s="195">
        <f>O620*H620</f>
        <v>0</v>
      </c>
      <c r="Q620" s="195">
        <v>7.5799999999999999E-3</v>
      </c>
      <c r="R620" s="195">
        <f>Q620*H620</f>
        <v>0.109152</v>
      </c>
      <c r="S620" s="195">
        <v>0</v>
      </c>
      <c r="T620" s="196">
        <f>S620*H620</f>
        <v>0</v>
      </c>
      <c r="U620" s="34"/>
      <c r="V620" s="34"/>
      <c r="W620" s="34"/>
      <c r="X620" s="34"/>
      <c r="Y620" s="34"/>
      <c r="Z620" s="34"/>
      <c r="AA620" s="34"/>
      <c r="AB620" s="34"/>
      <c r="AC620" s="34"/>
      <c r="AD620" s="34"/>
      <c r="AE620" s="34"/>
      <c r="AR620" s="197" t="s">
        <v>188</v>
      </c>
      <c r="AT620" s="197" t="s">
        <v>147</v>
      </c>
      <c r="AU620" s="197" t="s">
        <v>87</v>
      </c>
      <c r="AY620" s="17" t="s">
        <v>146</v>
      </c>
      <c r="BE620" s="198">
        <f>IF(N620="základní",J620,0)</f>
        <v>0</v>
      </c>
      <c r="BF620" s="198">
        <f>IF(N620="snížená",J620,0)</f>
        <v>0</v>
      </c>
      <c r="BG620" s="198">
        <f>IF(N620="zákl. přenesená",J620,0)</f>
        <v>0</v>
      </c>
      <c r="BH620" s="198">
        <f>IF(N620="sníž. přenesená",J620,0)</f>
        <v>0</v>
      </c>
      <c r="BI620" s="198">
        <f>IF(N620="nulová",J620,0)</f>
        <v>0</v>
      </c>
      <c r="BJ620" s="17" t="s">
        <v>85</v>
      </c>
      <c r="BK620" s="198">
        <f>ROUND(I620*H620,2)</f>
        <v>0</v>
      </c>
      <c r="BL620" s="17" t="s">
        <v>188</v>
      </c>
      <c r="BM620" s="197" t="s">
        <v>2682</v>
      </c>
    </row>
    <row r="621" spans="1:65" s="2" customFormat="1" ht="33" customHeight="1">
      <c r="A621" s="34"/>
      <c r="B621" s="35"/>
      <c r="C621" s="185" t="s">
        <v>2683</v>
      </c>
      <c r="D621" s="185" t="s">
        <v>147</v>
      </c>
      <c r="E621" s="186" t="s">
        <v>2684</v>
      </c>
      <c r="F621" s="187" t="s">
        <v>2685</v>
      </c>
      <c r="G621" s="188" t="s">
        <v>181</v>
      </c>
      <c r="H621" s="189">
        <v>109.29</v>
      </c>
      <c r="I621" s="190"/>
      <c r="J621" s="191">
        <f>ROUND(I621*H621,2)</f>
        <v>0</v>
      </c>
      <c r="K621" s="192"/>
      <c r="L621" s="39"/>
      <c r="M621" s="193" t="s">
        <v>1</v>
      </c>
      <c r="N621" s="194" t="s">
        <v>42</v>
      </c>
      <c r="O621" s="71"/>
      <c r="P621" s="195">
        <f>O621*H621</f>
        <v>0</v>
      </c>
      <c r="Q621" s="195">
        <v>7.4999999999999997E-3</v>
      </c>
      <c r="R621" s="195">
        <f>Q621*H621</f>
        <v>0.81967500000000004</v>
      </c>
      <c r="S621" s="195">
        <v>0</v>
      </c>
      <c r="T621" s="196">
        <f>S621*H621</f>
        <v>0</v>
      </c>
      <c r="U621" s="34"/>
      <c r="V621" s="34"/>
      <c r="W621" s="34"/>
      <c r="X621" s="34"/>
      <c r="Y621" s="34"/>
      <c r="Z621" s="34"/>
      <c r="AA621" s="34"/>
      <c r="AB621" s="34"/>
      <c r="AC621" s="34"/>
      <c r="AD621" s="34"/>
      <c r="AE621" s="34"/>
      <c r="AR621" s="197" t="s">
        <v>188</v>
      </c>
      <c r="AT621" s="197" t="s">
        <v>147</v>
      </c>
      <c r="AU621" s="197" t="s">
        <v>87</v>
      </c>
      <c r="AY621" s="17" t="s">
        <v>146</v>
      </c>
      <c r="BE621" s="198">
        <f>IF(N621="základní",J621,0)</f>
        <v>0</v>
      </c>
      <c r="BF621" s="198">
        <f>IF(N621="snížená",J621,0)</f>
        <v>0</v>
      </c>
      <c r="BG621" s="198">
        <f>IF(N621="zákl. přenesená",J621,0)</f>
        <v>0</v>
      </c>
      <c r="BH621" s="198">
        <f>IF(N621="sníž. přenesená",J621,0)</f>
        <v>0</v>
      </c>
      <c r="BI621" s="198">
        <f>IF(N621="nulová",J621,0)</f>
        <v>0</v>
      </c>
      <c r="BJ621" s="17" t="s">
        <v>85</v>
      </c>
      <c r="BK621" s="198">
        <f>ROUND(I621*H621,2)</f>
        <v>0</v>
      </c>
      <c r="BL621" s="17" t="s">
        <v>188</v>
      </c>
      <c r="BM621" s="197" t="s">
        <v>2686</v>
      </c>
    </row>
    <row r="622" spans="1:65" s="2" customFormat="1" ht="16.5" customHeight="1">
      <c r="A622" s="34"/>
      <c r="B622" s="35"/>
      <c r="C622" s="185" t="s">
        <v>2687</v>
      </c>
      <c r="D622" s="185" t="s">
        <v>147</v>
      </c>
      <c r="E622" s="186" t="s">
        <v>2688</v>
      </c>
      <c r="F622" s="187" t="s">
        <v>2689</v>
      </c>
      <c r="G622" s="188" t="s">
        <v>181</v>
      </c>
      <c r="H622" s="189">
        <v>123.69</v>
      </c>
      <c r="I622" s="190"/>
      <c r="J622" s="191">
        <f>ROUND(I622*H622,2)</f>
        <v>0</v>
      </c>
      <c r="K622" s="192"/>
      <c r="L622" s="39"/>
      <c r="M622" s="193" t="s">
        <v>1</v>
      </c>
      <c r="N622" s="194" t="s">
        <v>42</v>
      </c>
      <c r="O622" s="71"/>
      <c r="P622" s="195">
        <f>O622*H622</f>
        <v>0</v>
      </c>
      <c r="Q622" s="195">
        <v>3.0000000000000001E-5</v>
      </c>
      <c r="R622" s="195">
        <f>Q622*H622</f>
        <v>3.7106999999999999E-3</v>
      </c>
      <c r="S622" s="195">
        <v>0</v>
      </c>
      <c r="T622" s="196">
        <f>S622*H622</f>
        <v>0</v>
      </c>
      <c r="U622" s="34"/>
      <c r="V622" s="34"/>
      <c r="W622" s="34"/>
      <c r="X622" s="34"/>
      <c r="Y622" s="34"/>
      <c r="Z622" s="34"/>
      <c r="AA622" s="34"/>
      <c r="AB622" s="34"/>
      <c r="AC622" s="34"/>
      <c r="AD622" s="34"/>
      <c r="AE622" s="34"/>
      <c r="AR622" s="197" t="s">
        <v>188</v>
      </c>
      <c r="AT622" s="197" t="s">
        <v>147</v>
      </c>
      <c r="AU622" s="197" t="s">
        <v>87</v>
      </c>
      <c r="AY622" s="17" t="s">
        <v>146</v>
      </c>
      <c r="BE622" s="198">
        <f>IF(N622="základní",J622,0)</f>
        <v>0</v>
      </c>
      <c r="BF622" s="198">
        <f>IF(N622="snížená",J622,0)</f>
        <v>0</v>
      </c>
      <c r="BG622" s="198">
        <f>IF(N622="zákl. přenesená",J622,0)</f>
        <v>0</v>
      </c>
      <c r="BH622" s="198">
        <f>IF(N622="sníž. přenesená",J622,0)</f>
        <v>0</v>
      </c>
      <c r="BI622" s="198">
        <f>IF(N622="nulová",J622,0)</f>
        <v>0</v>
      </c>
      <c r="BJ622" s="17" t="s">
        <v>85</v>
      </c>
      <c r="BK622" s="198">
        <f>ROUND(I622*H622,2)</f>
        <v>0</v>
      </c>
      <c r="BL622" s="17" t="s">
        <v>188</v>
      </c>
      <c r="BM622" s="197" t="s">
        <v>2690</v>
      </c>
    </row>
    <row r="623" spans="1:65" s="2" customFormat="1" ht="16.5" customHeight="1">
      <c r="A623" s="34"/>
      <c r="B623" s="35"/>
      <c r="C623" s="185" t="s">
        <v>2691</v>
      </c>
      <c r="D623" s="185" t="s">
        <v>147</v>
      </c>
      <c r="E623" s="186" t="s">
        <v>2692</v>
      </c>
      <c r="F623" s="187" t="s">
        <v>2693</v>
      </c>
      <c r="G623" s="188" t="s">
        <v>181</v>
      </c>
      <c r="H623" s="189">
        <v>123.69</v>
      </c>
      <c r="I623" s="190"/>
      <c r="J623" s="191">
        <f>ROUND(I623*H623,2)</f>
        <v>0</v>
      </c>
      <c r="K623" s="192"/>
      <c r="L623" s="39"/>
      <c r="M623" s="193" t="s">
        <v>1</v>
      </c>
      <c r="N623" s="194" t="s">
        <v>42</v>
      </c>
      <c r="O623" s="71"/>
      <c r="P623" s="195">
        <f>O623*H623</f>
        <v>0</v>
      </c>
      <c r="Q623" s="195">
        <v>6.9999999999999999E-4</v>
      </c>
      <c r="R623" s="195">
        <f>Q623*H623</f>
        <v>8.6582999999999993E-2</v>
      </c>
      <c r="S623" s="195">
        <v>0</v>
      </c>
      <c r="T623" s="196">
        <f>S623*H623</f>
        <v>0</v>
      </c>
      <c r="U623" s="34"/>
      <c r="V623" s="34"/>
      <c r="W623" s="34"/>
      <c r="X623" s="34"/>
      <c r="Y623" s="34"/>
      <c r="Z623" s="34"/>
      <c r="AA623" s="34"/>
      <c r="AB623" s="34"/>
      <c r="AC623" s="34"/>
      <c r="AD623" s="34"/>
      <c r="AE623" s="34"/>
      <c r="AR623" s="197" t="s">
        <v>188</v>
      </c>
      <c r="AT623" s="197" t="s">
        <v>147</v>
      </c>
      <c r="AU623" s="197" t="s">
        <v>87</v>
      </c>
      <c r="AY623" s="17" t="s">
        <v>146</v>
      </c>
      <c r="BE623" s="198">
        <f>IF(N623="základní",J623,0)</f>
        <v>0</v>
      </c>
      <c r="BF623" s="198">
        <f>IF(N623="snížená",J623,0)</f>
        <v>0</v>
      </c>
      <c r="BG623" s="198">
        <f>IF(N623="zákl. přenesená",J623,0)</f>
        <v>0</v>
      </c>
      <c r="BH623" s="198">
        <f>IF(N623="sníž. přenesená",J623,0)</f>
        <v>0</v>
      </c>
      <c r="BI623" s="198">
        <f>IF(N623="nulová",J623,0)</f>
        <v>0</v>
      </c>
      <c r="BJ623" s="17" t="s">
        <v>85</v>
      </c>
      <c r="BK623" s="198">
        <f>ROUND(I623*H623,2)</f>
        <v>0</v>
      </c>
      <c r="BL623" s="17" t="s">
        <v>188</v>
      </c>
      <c r="BM623" s="197" t="s">
        <v>2694</v>
      </c>
    </row>
    <row r="624" spans="1:65" s="2" customFormat="1" ht="21.75" customHeight="1">
      <c r="A624" s="34"/>
      <c r="B624" s="35"/>
      <c r="C624" s="217" t="s">
        <v>2695</v>
      </c>
      <c r="D624" s="217" t="s">
        <v>235</v>
      </c>
      <c r="E624" s="218" t="s">
        <v>2696</v>
      </c>
      <c r="F624" s="219" t="s">
        <v>2697</v>
      </c>
      <c r="G624" s="220" t="s">
        <v>181</v>
      </c>
      <c r="H624" s="221">
        <v>70.656000000000006</v>
      </c>
      <c r="I624" s="222"/>
      <c r="J624" s="223">
        <f>ROUND(I624*H624,2)</f>
        <v>0</v>
      </c>
      <c r="K624" s="224"/>
      <c r="L624" s="225"/>
      <c r="M624" s="226" t="s">
        <v>1</v>
      </c>
      <c r="N624" s="227" t="s">
        <v>42</v>
      </c>
      <c r="O624" s="71"/>
      <c r="P624" s="195">
        <f>O624*H624</f>
        <v>0</v>
      </c>
      <c r="Q624" s="195">
        <v>3.5000000000000001E-3</v>
      </c>
      <c r="R624" s="195">
        <f>Q624*H624</f>
        <v>0.24729600000000002</v>
      </c>
      <c r="S624" s="195">
        <v>0</v>
      </c>
      <c r="T624" s="196">
        <f>S624*H624</f>
        <v>0</v>
      </c>
      <c r="U624" s="34"/>
      <c r="V624" s="34"/>
      <c r="W624" s="34"/>
      <c r="X624" s="34"/>
      <c r="Y624" s="34"/>
      <c r="Z624" s="34"/>
      <c r="AA624" s="34"/>
      <c r="AB624" s="34"/>
      <c r="AC624" s="34"/>
      <c r="AD624" s="34"/>
      <c r="AE624" s="34"/>
      <c r="AR624" s="197" t="s">
        <v>238</v>
      </c>
      <c r="AT624" s="197" t="s">
        <v>235</v>
      </c>
      <c r="AU624" s="197" t="s">
        <v>87</v>
      </c>
      <c r="AY624" s="17" t="s">
        <v>146</v>
      </c>
      <c r="BE624" s="198">
        <f>IF(N624="základní",J624,0)</f>
        <v>0</v>
      </c>
      <c r="BF624" s="198">
        <f>IF(N624="snížená",J624,0)</f>
        <v>0</v>
      </c>
      <c r="BG624" s="198">
        <f>IF(N624="zákl. přenesená",J624,0)</f>
        <v>0</v>
      </c>
      <c r="BH624" s="198">
        <f>IF(N624="sníž. přenesená",J624,0)</f>
        <v>0</v>
      </c>
      <c r="BI624" s="198">
        <f>IF(N624="nulová",J624,0)</f>
        <v>0</v>
      </c>
      <c r="BJ624" s="17" t="s">
        <v>85</v>
      </c>
      <c r="BK624" s="198">
        <f>ROUND(I624*H624,2)</f>
        <v>0</v>
      </c>
      <c r="BL624" s="17" t="s">
        <v>188</v>
      </c>
      <c r="BM624" s="197" t="s">
        <v>2698</v>
      </c>
    </row>
    <row r="625" spans="1:65" s="13" customFormat="1">
      <c r="B625" s="206"/>
      <c r="C625" s="207"/>
      <c r="D625" s="199" t="s">
        <v>176</v>
      </c>
      <c r="E625" s="208" t="s">
        <v>1</v>
      </c>
      <c r="F625" s="209" t="s">
        <v>2079</v>
      </c>
      <c r="G625" s="207"/>
      <c r="H625" s="210">
        <v>47.04</v>
      </c>
      <c r="I625" s="211"/>
      <c r="J625" s="207"/>
      <c r="K625" s="207"/>
      <c r="L625" s="212"/>
      <c r="M625" s="213"/>
      <c r="N625" s="214"/>
      <c r="O625" s="214"/>
      <c r="P625" s="214"/>
      <c r="Q625" s="214"/>
      <c r="R625" s="214"/>
      <c r="S625" s="214"/>
      <c r="T625" s="215"/>
      <c r="AT625" s="216" t="s">
        <v>176</v>
      </c>
      <c r="AU625" s="216" t="s">
        <v>87</v>
      </c>
      <c r="AV625" s="13" t="s">
        <v>87</v>
      </c>
      <c r="AW625" s="13" t="s">
        <v>34</v>
      </c>
      <c r="AX625" s="13" t="s">
        <v>77</v>
      </c>
      <c r="AY625" s="216" t="s">
        <v>146</v>
      </c>
    </row>
    <row r="626" spans="1:65" s="13" customFormat="1">
      <c r="B626" s="206"/>
      <c r="C626" s="207"/>
      <c r="D626" s="199" t="s">
        <v>176</v>
      </c>
      <c r="E626" s="208" t="s">
        <v>1</v>
      </c>
      <c r="F626" s="209" t="s">
        <v>2678</v>
      </c>
      <c r="G626" s="207"/>
      <c r="H626" s="210">
        <v>14.4</v>
      </c>
      <c r="I626" s="211"/>
      <c r="J626" s="207"/>
      <c r="K626" s="207"/>
      <c r="L626" s="212"/>
      <c r="M626" s="213"/>
      <c r="N626" s="214"/>
      <c r="O626" s="214"/>
      <c r="P626" s="214"/>
      <c r="Q626" s="214"/>
      <c r="R626" s="214"/>
      <c r="S626" s="214"/>
      <c r="T626" s="215"/>
      <c r="AT626" s="216" t="s">
        <v>176</v>
      </c>
      <c r="AU626" s="216" t="s">
        <v>87</v>
      </c>
      <c r="AV626" s="13" t="s">
        <v>87</v>
      </c>
      <c r="AW626" s="13" t="s">
        <v>34</v>
      </c>
      <c r="AX626" s="13" t="s">
        <v>77</v>
      </c>
      <c r="AY626" s="216" t="s">
        <v>146</v>
      </c>
    </row>
    <row r="627" spans="1:65" s="14" customFormat="1">
      <c r="B627" s="228"/>
      <c r="C627" s="229"/>
      <c r="D627" s="199" t="s">
        <v>176</v>
      </c>
      <c r="E627" s="230" t="s">
        <v>1</v>
      </c>
      <c r="F627" s="231" t="s">
        <v>254</v>
      </c>
      <c r="G627" s="229"/>
      <c r="H627" s="232">
        <v>61.44</v>
      </c>
      <c r="I627" s="233"/>
      <c r="J627" s="229"/>
      <c r="K627" s="229"/>
      <c r="L627" s="234"/>
      <c r="M627" s="235"/>
      <c r="N627" s="236"/>
      <c r="O627" s="236"/>
      <c r="P627" s="236"/>
      <c r="Q627" s="236"/>
      <c r="R627" s="236"/>
      <c r="S627" s="236"/>
      <c r="T627" s="237"/>
      <c r="AT627" s="238" t="s">
        <v>176</v>
      </c>
      <c r="AU627" s="238" t="s">
        <v>87</v>
      </c>
      <c r="AV627" s="14" t="s">
        <v>145</v>
      </c>
      <c r="AW627" s="14" t="s">
        <v>34</v>
      </c>
      <c r="AX627" s="14" t="s">
        <v>85</v>
      </c>
      <c r="AY627" s="238" t="s">
        <v>146</v>
      </c>
    </row>
    <row r="628" spans="1:65" s="13" customFormat="1">
      <c r="B628" s="206"/>
      <c r="C628" s="207"/>
      <c r="D628" s="199" t="s">
        <v>176</v>
      </c>
      <c r="E628" s="207"/>
      <c r="F628" s="209" t="s">
        <v>2699</v>
      </c>
      <c r="G628" s="207"/>
      <c r="H628" s="210">
        <v>70.656000000000006</v>
      </c>
      <c r="I628" s="211"/>
      <c r="J628" s="207"/>
      <c r="K628" s="207"/>
      <c r="L628" s="212"/>
      <c r="M628" s="213"/>
      <c r="N628" s="214"/>
      <c r="O628" s="214"/>
      <c r="P628" s="214"/>
      <c r="Q628" s="214"/>
      <c r="R628" s="214"/>
      <c r="S628" s="214"/>
      <c r="T628" s="215"/>
      <c r="AT628" s="216" t="s">
        <v>176</v>
      </c>
      <c r="AU628" s="216" t="s">
        <v>87</v>
      </c>
      <c r="AV628" s="13" t="s">
        <v>87</v>
      </c>
      <c r="AW628" s="13" t="s">
        <v>4</v>
      </c>
      <c r="AX628" s="13" t="s">
        <v>85</v>
      </c>
      <c r="AY628" s="216" t="s">
        <v>146</v>
      </c>
    </row>
    <row r="629" spans="1:65" s="2" customFormat="1" ht="33" customHeight="1">
      <c r="A629" s="34"/>
      <c r="B629" s="35"/>
      <c r="C629" s="217" t="s">
        <v>2700</v>
      </c>
      <c r="D629" s="217" t="s">
        <v>235</v>
      </c>
      <c r="E629" s="218" t="s">
        <v>2701</v>
      </c>
      <c r="F629" s="219" t="s">
        <v>2702</v>
      </c>
      <c r="G629" s="220" t="s">
        <v>181</v>
      </c>
      <c r="H629" s="221">
        <v>71.587999999999994</v>
      </c>
      <c r="I629" s="222"/>
      <c r="J629" s="223">
        <f>ROUND(I629*H629,2)</f>
        <v>0</v>
      </c>
      <c r="K629" s="224"/>
      <c r="L629" s="225"/>
      <c r="M629" s="226" t="s">
        <v>1</v>
      </c>
      <c r="N629" s="227" t="s">
        <v>42</v>
      </c>
      <c r="O629" s="71"/>
      <c r="P629" s="195">
        <f>O629*H629</f>
        <v>0</v>
      </c>
      <c r="Q629" s="195">
        <v>3.5500000000000002E-3</v>
      </c>
      <c r="R629" s="195">
        <f>Q629*H629</f>
        <v>0.25413740000000001</v>
      </c>
      <c r="S629" s="195">
        <v>0</v>
      </c>
      <c r="T629" s="196">
        <f>S629*H629</f>
        <v>0</v>
      </c>
      <c r="U629" s="34"/>
      <c r="V629" s="34"/>
      <c r="W629" s="34"/>
      <c r="X629" s="34"/>
      <c r="Y629" s="34"/>
      <c r="Z629" s="34"/>
      <c r="AA629" s="34"/>
      <c r="AB629" s="34"/>
      <c r="AC629" s="34"/>
      <c r="AD629" s="34"/>
      <c r="AE629" s="34"/>
      <c r="AR629" s="197" t="s">
        <v>238</v>
      </c>
      <c r="AT629" s="197" t="s">
        <v>235</v>
      </c>
      <c r="AU629" s="197" t="s">
        <v>87</v>
      </c>
      <c r="AY629" s="17" t="s">
        <v>146</v>
      </c>
      <c r="BE629" s="198">
        <f>IF(N629="základní",J629,0)</f>
        <v>0</v>
      </c>
      <c r="BF629" s="198">
        <f>IF(N629="snížená",J629,0)</f>
        <v>0</v>
      </c>
      <c r="BG629" s="198">
        <f>IF(N629="zákl. přenesená",J629,0)</f>
        <v>0</v>
      </c>
      <c r="BH629" s="198">
        <f>IF(N629="sníž. přenesená",J629,0)</f>
        <v>0</v>
      </c>
      <c r="BI629" s="198">
        <f>IF(N629="nulová",J629,0)</f>
        <v>0</v>
      </c>
      <c r="BJ629" s="17" t="s">
        <v>85</v>
      </c>
      <c r="BK629" s="198">
        <f>ROUND(I629*H629,2)</f>
        <v>0</v>
      </c>
      <c r="BL629" s="17" t="s">
        <v>188</v>
      </c>
      <c r="BM629" s="197" t="s">
        <v>2703</v>
      </c>
    </row>
    <row r="630" spans="1:65" s="13" customFormat="1">
      <c r="B630" s="206"/>
      <c r="C630" s="207"/>
      <c r="D630" s="199" t="s">
        <v>176</v>
      </c>
      <c r="E630" s="208" t="s">
        <v>1</v>
      </c>
      <c r="F630" s="209" t="s">
        <v>2073</v>
      </c>
      <c r="G630" s="207"/>
      <c r="H630" s="210">
        <v>12</v>
      </c>
      <c r="I630" s="211"/>
      <c r="J630" s="207"/>
      <c r="K630" s="207"/>
      <c r="L630" s="212"/>
      <c r="M630" s="213"/>
      <c r="N630" s="214"/>
      <c r="O630" s="214"/>
      <c r="P630" s="214"/>
      <c r="Q630" s="214"/>
      <c r="R630" s="214"/>
      <c r="S630" s="214"/>
      <c r="T630" s="215"/>
      <c r="AT630" s="216" t="s">
        <v>176</v>
      </c>
      <c r="AU630" s="216" t="s">
        <v>87</v>
      </c>
      <c r="AV630" s="13" t="s">
        <v>87</v>
      </c>
      <c r="AW630" s="13" t="s">
        <v>34</v>
      </c>
      <c r="AX630" s="13" t="s">
        <v>77</v>
      </c>
      <c r="AY630" s="216" t="s">
        <v>146</v>
      </c>
    </row>
    <row r="631" spans="1:65" s="13" customFormat="1">
      <c r="B631" s="206"/>
      <c r="C631" s="207"/>
      <c r="D631" s="199" t="s">
        <v>176</v>
      </c>
      <c r="E631" s="208" t="s">
        <v>1</v>
      </c>
      <c r="F631" s="209" t="s">
        <v>2074</v>
      </c>
      <c r="G631" s="207"/>
      <c r="H631" s="210">
        <v>6.25</v>
      </c>
      <c r="I631" s="211"/>
      <c r="J631" s="207"/>
      <c r="K631" s="207"/>
      <c r="L631" s="212"/>
      <c r="M631" s="213"/>
      <c r="N631" s="214"/>
      <c r="O631" s="214"/>
      <c r="P631" s="214"/>
      <c r="Q631" s="214"/>
      <c r="R631" s="214"/>
      <c r="S631" s="214"/>
      <c r="T631" s="215"/>
      <c r="AT631" s="216" t="s">
        <v>176</v>
      </c>
      <c r="AU631" s="216" t="s">
        <v>87</v>
      </c>
      <c r="AV631" s="13" t="s">
        <v>87</v>
      </c>
      <c r="AW631" s="13" t="s">
        <v>34</v>
      </c>
      <c r="AX631" s="13" t="s">
        <v>77</v>
      </c>
      <c r="AY631" s="216" t="s">
        <v>146</v>
      </c>
    </row>
    <row r="632" spans="1:65" s="13" customFormat="1">
      <c r="B632" s="206"/>
      <c r="C632" s="207"/>
      <c r="D632" s="199" t="s">
        <v>176</v>
      </c>
      <c r="E632" s="208" t="s">
        <v>1</v>
      </c>
      <c r="F632" s="209" t="s">
        <v>2075</v>
      </c>
      <c r="G632" s="207"/>
      <c r="H632" s="210">
        <v>18</v>
      </c>
      <c r="I632" s="211"/>
      <c r="J632" s="207"/>
      <c r="K632" s="207"/>
      <c r="L632" s="212"/>
      <c r="M632" s="213"/>
      <c r="N632" s="214"/>
      <c r="O632" s="214"/>
      <c r="P632" s="214"/>
      <c r="Q632" s="214"/>
      <c r="R632" s="214"/>
      <c r="S632" s="214"/>
      <c r="T632" s="215"/>
      <c r="AT632" s="216" t="s">
        <v>176</v>
      </c>
      <c r="AU632" s="216" t="s">
        <v>87</v>
      </c>
      <c r="AV632" s="13" t="s">
        <v>87</v>
      </c>
      <c r="AW632" s="13" t="s">
        <v>34</v>
      </c>
      <c r="AX632" s="13" t="s">
        <v>77</v>
      </c>
      <c r="AY632" s="216" t="s">
        <v>146</v>
      </c>
    </row>
    <row r="633" spans="1:65" s="13" customFormat="1">
      <c r="B633" s="206"/>
      <c r="C633" s="207"/>
      <c r="D633" s="199" t="s">
        <v>176</v>
      </c>
      <c r="E633" s="208" t="s">
        <v>1</v>
      </c>
      <c r="F633" s="209" t="s">
        <v>2077</v>
      </c>
      <c r="G633" s="207"/>
      <c r="H633" s="210">
        <v>14</v>
      </c>
      <c r="I633" s="211"/>
      <c r="J633" s="207"/>
      <c r="K633" s="207"/>
      <c r="L633" s="212"/>
      <c r="M633" s="213"/>
      <c r="N633" s="214"/>
      <c r="O633" s="214"/>
      <c r="P633" s="214"/>
      <c r="Q633" s="214"/>
      <c r="R633" s="214"/>
      <c r="S633" s="214"/>
      <c r="T633" s="215"/>
      <c r="AT633" s="216" t="s">
        <v>176</v>
      </c>
      <c r="AU633" s="216" t="s">
        <v>87</v>
      </c>
      <c r="AV633" s="13" t="s">
        <v>87</v>
      </c>
      <c r="AW633" s="13" t="s">
        <v>34</v>
      </c>
      <c r="AX633" s="13" t="s">
        <v>77</v>
      </c>
      <c r="AY633" s="216" t="s">
        <v>146</v>
      </c>
    </row>
    <row r="634" spans="1:65" s="13" customFormat="1">
      <c r="B634" s="206"/>
      <c r="C634" s="207"/>
      <c r="D634" s="199" t="s">
        <v>176</v>
      </c>
      <c r="E634" s="208" t="s">
        <v>1</v>
      </c>
      <c r="F634" s="209" t="s">
        <v>2078</v>
      </c>
      <c r="G634" s="207"/>
      <c r="H634" s="210">
        <v>12</v>
      </c>
      <c r="I634" s="211"/>
      <c r="J634" s="207"/>
      <c r="K634" s="207"/>
      <c r="L634" s="212"/>
      <c r="M634" s="213"/>
      <c r="N634" s="214"/>
      <c r="O634" s="214"/>
      <c r="P634" s="214"/>
      <c r="Q634" s="214"/>
      <c r="R634" s="214"/>
      <c r="S634" s="214"/>
      <c r="T634" s="215"/>
      <c r="AT634" s="216" t="s">
        <v>176</v>
      </c>
      <c r="AU634" s="216" t="s">
        <v>87</v>
      </c>
      <c r="AV634" s="13" t="s">
        <v>87</v>
      </c>
      <c r="AW634" s="13" t="s">
        <v>34</v>
      </c>
      <c r="AX634" s="13" t="s">
        <v>77</v>
      </c>
      <c r="AY634" s="216" t="s">
        <v>146</v>
      </c>
    </row>
    <row r="635" spans="1:65" s="14" customFormat="1">
      <c r="B635" s="228"/>
      <c r="C635" s="229"/>
      <c r="D635" s="199" t="s">
        <v>176</v>
      </c>
      <c r="E635" s="230" t="s">
        <v>1</v>
      </c>
      <c r="F635" s="231" t="s">
        <v>254</v>
      </c>
      <c r="G635" s="229"/>
      <c r="H635" s="232">
        <v>62.25</v>
      </c>
      <c r="I635" s="233"/>
      <c r="J635" s="229"/>
      <c r="K635" s="229"/>
      <c r="L635" s="234"/>
      <c r="M635" s="235"/>
      <c r="N635" s="236"/>
      <c r="O635" s="236"/>
      <c r="P635" s="236"/>
      <c r="Q635" s="236"/>
      <c r="R635" s="236"/>
      <c r="S635" s="236"/>
      <c r="T635" s="237"/>
      <c r="AT635" s="238" t="s">
        <v>176</v>
      </c>
      <c r="AU635" s="238" t="s">
        <v>87</v>
      </c>
      <c r="AV635" s="14" t="s">
        <v>145</v>
      </c>
      <c r="AW635" s="14" t="s">
        <v>34</v>
      </c>
      <c r="AX635" s="14" t="s">
        <v>85</v>
      </c>
      <c r="AY635" s="238" t="s">
        <v>146</v>
      </c>
    </row>
    <row r="636" spans="1:65" s="13" customFormat="1">
      <c r="B636" s="206"/>
      <c r="C636" s="207"/>
      <c r="D636" s="199" t="s">
        <v>176</v>
      </c>
      <c r="E636" s="207"/>
      <c r="F636" s="209" t="s">
        <v>2704</v>
      </c>
      <c r="G636" s="207"/>
      <c r="H636" s="210">
        <v>71.587999999999994</v>
      </c>
      <c r="I636" s="211"/>
      <c r="J636" s="207"/>
      <c r="K636" s="207"/>
      <c r="L636" s="212"/>
      <c r="M636" s="213"/>
      <c r="N636" s="214"/>
      <c r="O636" s="214"/>
      <c r="P636" s="214"/>
      <c r="Q636" s="214"/>
      <c r="R636" s="214"/>
      <c r="S636" s="214"/>
      <c r="T636" s="215"/>
      <c r="AT636" s="216" t="s">
        <v>176</v>
      </c>
      <c r="AU636" s="216" t="s">
        <v>87</v>
      </c>
      <c r="AV636" s="13" t="s">
        <v>87</v>
      </c>
      <c r="AW636" s="13" t="s">
        <v>4</v>
      </c>
      <c r="AX636" s="13" t="s">
        <v>85</v>
      </c>
      <c r="AY636" s="216" t="s">
        <v>146</v>
      </c>
    </row>
    <row r="637" spans="1:65" s="2" customFormat="1" ht="33" customHeight="1">
      <c r="A637" s="34"/>
      <c r="B637" s="35"/>
      <c r="C637" s="185" t="s">
        <v>2705</v>
      </c>
      <c r="D637" s="185" t="s">
        <v>147</v>
      </c>
      <c r="E637" s="186" t="s">
        <v>2706</v>
      </c>
      <c r="F637" s="187" t="s">
        <v>2707</v>
      </c>
      <c r="G637" s="188" t="s">
        <v>187</v>
      </c>
      <c r="H637" s="189">
        <v>1</v>
      </c>
      <c r="I637" s="190"/>
      <c r="J637" s="191">
        <f>ROUND(I637*H637,2)</f>
        <v>0</v>
      </c>
      <c r="K637" s="192"/>
      <c r="L637" s="39"/>
      <c r="M637" s="193" t="s">
        <v>1</v>
      </c>
      <c r="N637" s="194" t="s">
        <v>42</v>
      </c>
      <c r="O637" s="71"/>
      <c r="P637" s="195">
        <f>O637*H637</f>
        <v>0</v>
      </c>
      <c r="Q637" s="195">
        <v>3.5000000000000001E-3</v>
      </c>
      <c r="R637" s="195">
        <f>Q637*H637</f>
        <v>3.5000000000000001E-3</v>
      </c>
      <c r="S637" s="195">
        <v>0</v>
      </c>
      <c r="T637" s="196">
        <f>S637*H637</f>
        <v>0</v>
      </c>
      <c r="U637" s="34"/>
      <c r="V637" s="34"/>
      <c r="W637" s="34"/>
      <c r="X637" s="34"/>
      <c r="Y637" s="34"/>
      <c r="Z637" s="34"/>
      <c r="AA637" s="34"/>
      <c r="AB637" s="34"/>
      <c r="AC637" s="34"/>
      <c r="AD637" s="34"/>
      <c r="AE637" s="34"/>
      <c r="AR637" s="197" t="s">
        <v>188</v>
      </c>
      <c r="AT637" s="197" t="s">
        <v>147</v>
      </c>
      <c r="AU637" s="197" t="s">
        <v>87</v>
      </c>
      <c r="AY637" s="17" t="s">
        <v>146</v>
      </c>
      <c r="BE637" s="198">
        <f>IF(N637="základní",J637,0)</f>
        <v>0</v>
      </c>
      <c r="BF637" s="198">
        <f>IF(N637="snížená",J637,0)</f>
        <v>0</v>
      </c>
      <c r="BG637" s="198">
        <f>IF(N637="zákl. přenesená",J637,0)</f>
        <v>0</v>
      </c>
      <c r="BH637" s="198">
        <f>IF(N637="sníž. přenesená",J637,0)</f>
        <v>0</v>
      </c>
      <c r="BI637" s="198">
        <f>IF(N637="nulová",J637,0)</f>
        <v>0</v>
      </c>
      <c r="BJ637" s="17" t="s">
        <v>85</v>
      </c>
      <c r="BK637" s="198">
        <f>ROUND(I637*H637,2)</f>
        <v>0</v>
      </c>
      <c r="BL637" s="17" t="s">
        <v>188</v>
      </c>
      <c r="BM637" s="197" t="s">
        <v>2708</v>
      </c>
    </row>
    <row r="638" spans="1:65" s="2" customFormat="1" ht="21.75" customHeight="1">
      <c r="A638" s="34"/>
      <c r="B638" s="35"/>
      <c r="C638" s="185" t="s">
        <v>2709</v>
      </c>
      <c r="D638" s="185" t="s">
        <v>147</v>
      </c>
      <c r="E638" s="186" t="s">
        <v>2710</v>
      </c>
      <c r="F638" s="187" t="s">
        <v>2711</v>
      </c>
      <c r="G638" s="188" t="s">
        <v>249</v>
      </c>
      <c r="H638" s="189">
        <v>170.6</v>
      </c>
      <c r="I638" s="190"/>
      <c r="J638" s="191">
        <f>ROUND(I638*H638,2)</f>
        <v>0</v>
      </c>
      <c r="K638" s="192"/>
      <c r="L638" s="39"/>
      <c r="M638" s="193" t="s">
        <v>1</v>
      </c>
      <c r="N638" s="194" t="s">
        <v>42</v>
      </c>
      <c r="O638" s="71"/>
      <c r="P638" s="195">
        <f>O638*H638</f>
        <v>0</v>
      </c>
      <c r="Q638" s="195">
        <v>0</v>
      </c>
      <c r="R638" s="195">
        <f>Q638*H638</f>
        <v>0</v>
      </c>
      <c r="S638" s="195">
        <v>0</v>
      </c>
      <c r="T638" s="196">
        <f>S638*H638</f>
        <v>0</v>
      </c>
      <c r="U638" s="34"/>
      <c r="V638" s="34"/>
      <c r="W638" s="34"/>
      <c r="X638" s="34"/>
      <c r="Y638" s="34"/>
      <c r="Z638" s="34"/>
      <c r="AA638" s="34"/>
      <c r="AB638" s="34"/>
      <c r="AC638" s="34"/>
      <c r="AD638" s="34"/>
      <c r="AE638" s="34"/>
      <c r="AR638" s="197" t="s">
        <v>188</v>
      </c>
      <c r="AT638" s="197" t="s">
        <v>147</v>
      </c>
      <c r="AU638" s="197" t="s">
        <v>87</v>
      </c>
      <c r="AY638" s="17" t="s">
        <v>146</v>
      </c>
      <c r="BE638" s="198">
        <f>IF(N638="základní",J638,0)</f>
        <v>0</v>
      </c>
      <c r="BF638" s="198">
        <f>IF(N638="snížená",J638,0)</f>
        <v>0</v>
      </c>
      <c r="BG638" s="198">
        <f>IF(N638="zákl. přenesená",J638,0)</f>
        <v>0</v>
      </c>
      <c r="BH638" s="198">
        <f>IF(N638="sníž. přenesená",J638,0)</f>
        <v>0</v>
      </c>
      <c r="BI638" s="198">
        <f>IF(N638="nulová",J638,0)</f>
        <v>0</v>
      </c>
      <c r="BJ638" s="17" t="s">
        <v>85</v>
      </c>
      <c r="BK638" s="198">
        <f>ROUND(I638*H638,2)</f>
        <v>0</v>
      </c>
      <c r="BL638" s="17" t="s">
        <v>188</v>
      </c>
      <c r="BM638" s="197" t="s">
        <v>2712</v>
      </c>
    </row>
    <row r="639" spans="1:65" s="13" customFormat="1">
      <c r="B639" s="206"/>
      <c r="C639" s="207"/>
      <c r="D639" s="199" t="s">
        <v>176</v>
      </c>
      <c r="E639" s="208" t="s">
        <v>1</v>
      </c>
      <c r="F639" s="209" t="s">
        <v>2713</v>
      </c>
      <c r="G639" s="207"/>
      <c r="H639" s="210">
        <v>16</v>
      </c>
      <c r="I639" s="211"/>
      <c r="J639" s="207"/>
      <c r="K639" s="207"/>
      <c r="L639" s="212"/>
      <c r="M639" s="213"/>
      <c r="N639" s="214"/>
      <c r="O639" s="214"/>
      <c r="P639" s="214"/>
      <c r="Q639" s="214"/>
      <c r="R639" s="214"/>
      <c r="S639" s="214"/>
      <c r="T639" s="215"/>
      <c r="AT639" s="216" t="s">
        <v>176</v>
      </c>
      <c r="AU639" s="216" t="s">
        <v>87</v>
      </c>
      <c r="AV639" s="13" t="s">
        <v>87</v>
      </c>
      <c r="AW639" s="13" t="s">
        <v>34</v>
      </c>
      <c r="AX639" s="13" t="s">
        <v>77</v>
      </c>
      <c r="AY639" s="216" t="s">
        <v>146</v>
      </c>
    </row>
    <row r="640" spans="1:65" s="13" customFormat="1">
      <c r="B640" s="206"/>
      <c r="C640" s="207"/>
      <c r="D640" s="199" t="s">
        <v>176</v>
      </c>
      <c r="E640" s="208" t="s">
        <v>1</v>
      </c>
      <c r="F640" s="209" t="s">
        <v>2714</v>
      </c>
      <c r="G640" s="207"/>
      <c r="H640" s="210">
        <v>10</v>
      </c>
      <c r="I640" s="211"/>
      <c r="J640" s="207"/>
      <c r="K640" s="207"/>
      <c r="L640" s="212"/>
      <c r="M640" s="213"/>
      <c r="N640" s="214"/>
      <c r="O640" s="214"/>
      <c r="P640" s="214"/>
      <c r="Q640" s="214"/>
      <c r="R640" s="214"/>
      <c r="S640" s="214"/>
      <c r="T640" s="215"/>
      <c r="AT640" s="216" t="s">
        <v>176</v>
      </c>
      <c r="AU640" s="216" t="s">
        <v>87</v>
      </c>
      <c r="AV640" s="13" t="s">
        <v>87</v>
      </c>
      <c r="AW640" s="13" t="s">
        <v>34</v>
      </c>
      <c r="AX640" s="13" t="s">
        <v>77</v>
      </c>
      <c r="AY640" s="216" t="s">
        <v>146</v>
      </c>
    </row>
    <row r="641" spans="1:65" s="13" customFormat="1">
      <c r="B641" s="206"/>
      <c r="C641" s="207"/>
      <c r="D641" s="199" t="s">
        <v>176</v>
      </c>
      <c r="E641" s="208" t="s">
        <v>1</v>
      </c>
      <c r="F641" s="209" t="s">
        <v>2096</v>
      </c>
      <c r="G641" s="207"/>
      <c r="H641" s="210">
        <v>17</v>
      </c>
      <c r="I641" s="211"/>
      <c r="J641" s="207"/>
      <c r="K641" s="207"/>
      <c r="L641" s="212"/>
      <c r="M641" s="213"/>
      <c r="N641" s="214"/>
      <c r="O641" s="214"/>
      <c r="P641" s="214"/>
      <c r="Q641" s="214"/>
      <c r="R641" s="214"/>
      <c r="S641" s="214"/>
      <c r="T641" s="215"/>
      <c r="AT641" s="216" t="s">
        <v>176</v>
      </c>
      <c r="AU641" s="216" t="s">
        <v>87</v>
      </c>
      <c r="AV641" s="13" t="s">
        <v>87</v>
      </c>
      <c r="AW641" s="13" t="s">
        <v>34</v>
      </c>
      <c r="AX641" s="13" t="s">
        <v>77</v>
      </c>
      <c r="AY641" s="216" t="s">
        <v>146</v>
      </c>
    </row>
    <row r="642" spans="1:65" s="13" customFormat="1">
      <c r="B642" s="206"/>
      <c r="C642" s="207"/>
      <c r="D642" s="199" t="s">
        <v>176</v>
      </c>
      <c r="E642" s="208" t="s">
        <v>1</v>
      </c>
      <c r="F642" s="209" t="s">
        <v>2097</v>
      </c>
      <c r="G642" s="207"/>
      <c r="H642" s="210">
        <v>15</v>
      </c>
      <c r="I642" s="211"/>
      <c r="J642" s="207"/>
      <c r="K642" s="207"/>
      <c r="L642" s="212"/>
      <c r="M642" s="213"/>
      <c r="N642" s="214"/>
      <c r="O642" s="214"/>
      <c r="P642" s="214"/>
      <c r="Q642" s="214"/>
      <c r="R642" s="214"/>
      <c r="S642" s="214"/>
      <c r="T642" s="215"/>
      <c r="AT642" s="216" t="s">
        <v>176</v>
      </c>
      <c r="AU642" s="216" t="s">
        <v>87</v>
      </c>
      <c r="AV642" s="13" t="s">
        <v>87</v>
      </c>
      <c r="AW642" s="13" t="s">
        <v>34</v>
      </c>
      <c r="AX642" s="13" t="s">
        <v>77</v>
      </c>
      <c r="AY642" s="216" t="s">
        <v>146</v>
      </c>
    </row>
    <row r="643" spans="1:65" s="13" customFormat="1">
      <c r="B643" s="206"/>
      <c r="C643" s="207"/>
      <c r="D643" s="199" t="s">
        <v>176</v>
      </c>
      <c r="E643" s="208" t="s">
        <v>1</v>
      </c>
      <c r="F643" s="209" t="s">
        <v>2715</v>
      </c>
      <c r="G643" s="207"/>
      <c r="H643" s="210">
        <v>14.6</v>
      </c>
      <c r="I643" s="211"/>
      <c r="J643" s="207"/>
      <c r="K643" s="207"/>
      <c r="L643" s="212"/>
      <c r="M643" s="213"/>
      <c r="N643" s="214"/>
      <c r="O643" s="214"/>
      <c r="P643" s="214"/>
      <c r="Q643" s="214"/>
      <c r="R643" s="214"/>
      <c r="S643" s="214"/>
      <c r="T643" s="215"/>
      <c r="AT643" s="216" t="s">
        <v>176</v>
      </c>
      <c r="AU643" s="216" t="s">
        <v>87</v>
      </c>
      <c r="AV643" s="13" t="s">
        <v>87</v>
      </c>
      <c r="AW643" s="13" t="s">
        <v>34</v>
      </c>
      <c r="AX643" s="13" t="s">
        <v>77</v>
      </c>
      <c r="AY643" s="216" t="s">
        <v>146</v>
      </c>
    </row>
    <row r="644" spans="1:65" s="13" customFormat="1">
      <c r="B644" s="206"/>
      <c r="C644" s="207"/>
      <c r="D644" s="199" t="s">
        <v>176</v>
      </c>
      <c r="E644" s="208" t="s">
        <v>1</v>
      </c>
      <c r="F644" s="209" t="s">
        <v>2095</v>
      </c>
      <c r="G644" s="207"/>
      <c r="H644" s="210">
        <v>29.2</v>
      </c>
      <c r="I644" s="211"/>
      <c r="J644" s="207"/>
      <c r="K644" s="207"/>
      <c r="L644" s="212"/>
      <c r="M644" s="213"/>
      <c r="N644" s="214"/>
      <c r="O644" s="214"/>
      <c r="P644" s="214"/>
      <c r="Q644" s="214"/>
      <c r="R644" s="214"/>
      <c r="S644" s="214"/>
      <c r="T644" s="215"/>
      <c r="AT644" s="216" t="s">
        <v>176</v>
      </c>
      <c r="AU644" s="216" t="s">
        <v>87</v>
      </c>
      <c r="AV644" s="13" t="s">
        <v>87</v>
      </c>
      <c r="AW644" s="13" t="s">
        <v>34</v>
      </c>
      <c r="AX644" s="13" t="s">
        <v>77</v>
      </c>
      <c r="AY644" s="216" t="s">
        <v>146</v>
      </c>
    </row>
    <row r="645" spans="1:65" s="13" customFormat="1">
      <c r="B645" s="206"/>
      <c r="C645" s="207"/>
      <c r="D645" s="199" t="s">
        <v>176</v>
      </c>
      <c r="E645" s="208" t="s">
        <v>1</v>
      </c>
      <c r="F645" s="209" t="s">
        <v>2093</v>
      </c>
      <c r="G645" s="207"/>
      <c r="H645" s="210">
        <v>19.8</v>
      </c>
      <c r="I645" s="211"/>
      <c r="J645" s="207"/>
      <c r="K645" s="207"/>
      <c r="L645" s="212"/>
      <c r="M645" s="213"/>
      <c r="N645" s="214"/>
      <c r="O645" s="214"/>
      <c r="P645" s="214"/>
      <c r="Q645" s="214"/>
      <c r="R645" s="214"/>
      <c r="S645" s="214"/>
      <c r="T645" s="215"/>
      <c r="AT645" s="216" t="s">
        <v>176</v>
      </c>
      <c r="AU645" s="216" t="s">
        <v>87</v>
      </c>
      <c r="AV645" s="13" t="s">
        <v>87</v>
      </c>
      <c r="AW645" s="13" t="s">
        <v>34</v>
      </c>
      <c r="AX645" s="13" t="s">
        <v>77</v>
      </c>
      <c r="AY645" s="216" t="s">
        <v>146</v>
      </c>
    </row>
    <row r="646" spans="1:65" s="13" customFormat="1">
      <c r="B646" s="206"/>
      <c r="C646" s="207"/>
      <c r="D646" s="199" t="s">
        <v>176</v>
      </c>
      <c r="E646" s="208" t="s">
        <v>1</v>
      </c>
      <c r="F646" s="209" t="s">
        <v>2094</v>
      </c>
      <c r="G646" s="207"/>
      <c r="H646" s="210">
        <v>13.4</v>
      </c>
      <c r="I646" s="211"/>
      <c r="J646" s="207"/>
      <c r="K646" s="207"/>
      <c r="L646" s="212"/>
      <c r="M646" s="213"/>
      <c r="N646" s="214"/>
      <c r="O646" s="214"/>
      <c r="P646" s="214"/>
      <c r="Q646" s="214"/>
      <c r="R646" s="214"/>
      <c r="S646" s="214"/>
      <c r="T646" s="215"/>
      <c r="AT646" s="216" t="s">
        <v>176</v>
      </c>
      <c r="AU646" s="216" t="s">
        <v>87</v>
      </c>
      <c r="AV646" s="13" t="s">
        <v>87</v>
      </c>
      <c r="AW646" s="13" t="s">
        <v>34</v>
      </c>
      <c r="AX646" s="13" t="s">
        <v>77</v>
      </c>
      <c r="AY646" s="216" t="s">
        <v>146</v>
      </c>
    </row>
    <row r="647" spans="1:65" s="13" customFormat="1">
      <c r="B647" s="206"/>
      <c r="C647" s="207"/>
      <c r="D647" s="199" t="s">
        <v>176</v>
      </c>
      <c r="E647" s="208" t="s">
        <v>1</v>
      </c>
      <c r="F647" s="209" t="s">
        <v>2155</v>
      </c>
      <c r="G647" s="207"/>
      <c r="H647" s="210">
        <v>20</v>
      </c>
      <c r="I647" s="211"/>
      <c r="J647" s="207"/>
      <c r="K647" s="207"/>
      <c r="L647" s="212"/>
      <c r="M647" s="213"/>
      <c r="N647" s="214"/>
      <c r="O647" s="214"/>
      <c r="P647" s="214"/>
      <c r="Q647" s="214"/>
      <c r="R647" s="214"/>
      <c r="S647" s="214"/>
      <c r="T647" s="215"/>
      <c r="AT647" s="216" t="s">
        <v>176</v>
      </c>
      <c r="AU647" s="216" t="s">
        <v>87</v>
      </c>
      <c r="AV647" s="13" t="s">
        <v>87</v>
      </c>
      <c r="AW647" s="13" t="s">
        <v>34</v>
      </c>
      <c r="AX647" s="13" t="s">
        <v>77</v>
      </c>
      <c r="AY647" s="216" t="s">
        <v>146</v>
      </c>
    </row>
    <row r="648" spans="1:65" s="13" customFormat="1">
      <c r="B648" s="206"/>
      <c r="C648" s="207"/>
      <c r="D648" s="199" t="s">
        <v>176</v>
      </c>
      <c r="E648" s="208" t="s">
        <v>1</v>
      </c>
      <c r="F648" s="209" t="s">
        <v>2156</v>
      </c>
      <c r="G648" s="207"/>
      <c r="H648" s="210">
        <v>15.6</v>
      </c>
      <c r="I648" s="211"/>
      <c r="J648" s="207"/>
      <c r="K648" s="207"/>
      <c r="L648" s="212"/>
      <c r="M648" s="213"/>
      <c r="N648" s="214"/>
      <c r="O648" s="214"/>
      <c r="P648" s="214"/>
      <c r="Q648" s="214"/>
      <c r="R648" s="214"/>
      <c r="S648" s="214"/>
      <c r="T648" s="215"/>
      <c r="AT648" s="216" t="s">
        <v>176</v>
      </c>
      <c r="AU648" s="216" t="s">
        <v>87</v>
      </c>
      <c r="AV648" s="13" t="s">
        <v>87</v>
      </c>
      <c r="AW648" s="13" t="s">
        <v>34</v>
      </c>
      <c r="AX648" s="13" t="s">
        <v>77</v>
      </c>
      <c r="AY648" s="216" t="s">
        <v>146</v>
      </c>
    </row>
    <row r="649" spans="1:65" s="14" customFormat="1">
      <c r="B649" s="228"/>
      <c r="C649" s="229"/>
      <c r="D649" s="199" t="s">
        <v>176</v>
      </c>
      <c r="E649" s="230" t="s">
        <v>1</v>
      </c>
      <c r="F649" s="231" t="s">
        <v>254</v>
      </c>
      <c r="G649" s="229"/>
      <c r="H649" s="232">
        <v>170.6</v>
      </c>
      <c r="I649" s="233"/>
      <c r="J649" s="229"/>
      <c r="K649" s="229"/>
      <c r="L649" s="234"/>
      <c r="M649" s="235"/>
      <c r="N649" s="236"/>
      <c r="O649" s="236"/>
      <c r="P649" s="236"/>
      <c r="Q649" s="236"/>
      <c r="R649" s="236"/>
      <c r="S649" s="236"/>
      <c r="T649" s="237"/>
      <c r="AT649" s="238" t="s">
        <v>176</v>
      </c>
      <c r="AU649" s="238" t="s">
        <v>87</v>
      </c>
      <c r="AV649" s="14" t="s">
        <v>145</v>
      </c>
      <c r="AW649" s="14" t="s">
        <v>34</v>
      </c>
      <c r="AX649" s="14" t="s">
        <v>85</v>
      </c>
      <c r="AY649" s="238" t="s">
        <v>146</v>
      </c>
    </row>
    <row r="650" spans="1:65" s="2" customFormat="1" ht="16.5" customHeight="1">
      <c r="A650" s="34"/>
      <c r="B650" s="35"/>
      <c r="C650" s="185" t="s">
        <v>2716</v>
      </c>
      <c r="D650" s="185" t="s">
        <v>147</v>
      </c>
      <c r="E650" s="186" t="s">
        <v>2717</v>
      </c>
      <c r="F650" s="187" t="s">
        <v>2718</v>
      </c>
      <c r="G650" s="188" t="s">
        <v>249</v>
      </c>
      <c r="H650" s="189">
        <v>117.4</v>
      </c>
      <c r="I650" s="190"/>
      <c r="J650" s="191">
        <f>ROUND(I650*H650,2)</f>
        <v>0</v>
      </c>
      <c r="K650" s="192"/>
      <c r="L650" s="39"/>
      <c r="M650" s="193" t="s">
        <v>1</v>
      </c>
      <c r="N650" s="194" t="s">
        <v>42</v>
      </c>
      <c r="O650" s="71"/>
      <c r="P650" s="195">
        <f>O650*H650</f>
        <v>0</v>
      </c>
      <c r="Q650" s="195">
        <v>2.0000000000000002E-5</v>
      </c>
      <c r="R650" s="195">
        <f>Q650*H650</f>
        <v>2.3480000000000003E-3</v>
      </c>
      <c r="S650" s="195">
        <v>0</v>
      </c>
      <c r="T650" s="196">
        <f>S650*H650</f>
        <v>0</v>
      </c>
      <c r="U650" s="34"/>
      <c r="V650" s="34"/>
      <c r="W650" s="34"/>
      <c r="X650" s="34"/>
      <c r="Y650" s="34"/>
      <c r="Z650" s="34"/>
      <c r="AA650" s="34"/>
      <c r="AB650" s="34"/>
      <c r="AC650" s="34"/>
      <c r="AD650" s="34"/>
      <c r="AE650" s="34"/>
      <c r="AR650" s="197" t="s">
        <v>188</v>
      </c>
      <c r="AT650" s="197" t="s">
        <v>147</v>
      </c>
      <c r="AU650" s="197" t="s">
        <v>87</v>
      </c>
      <c r="AY650" s="17" t="s">
        <v>146</v>
      </c>
      <c r="BE650" s="198">
        <f>IF(N650="základní",J650,0)</f>
        <v>0</v>
      </c>
      <c r="BF650" s="198">
        <f>IF(N650="snížená",J650,0)</f>
        <v>0</v>
      </c>
      <c r="BG650" s="198">
        <f>IF(N650="zákl. přenesená",J650,0)</f>
        <v>0</v>
      </c>
      <c r="BH650" s="198">
        <f>IF(N650="sníž. přenesená",J650,0)</f>
        <v>0</v>
      </c>
      <c r="BI650" s="198">
        <f>IF(N650="nulová",J650,0)</f>
        <v>0</v>
      </c>
      <c r="BJ650" s="17" t="s">
        <v>85</v>
      </c>
      <c r="BK650" s="198">
        <f>ROUND(I650*H650,2)</f>
        <v>0</v>
      </c>
      <c r="BL650" s="17" t="s">
        <v>188</v>
      </c>
      <c r="BM650" s="197" t="s">
        <v>2719</v>
      </c>
    </row>
    <row r="651" spans="1:65" s="13" customFormat="1">
      <c r="B651" s="206"/>
      <c r="C651" s="207"/>
      <c r="D651" s="199" t="s">
        <v>176</v>
      </c>
      <c r="E651" s="208" t="s">
        <v>1</v>
      </c>
      <c r="F651" s="209" t="s">
        <v>2713</v>
      </c>
      <c r="G651" s="207"/>
      <c r="H651" s="210">
        <v>16</v>
      </c>
      <c r="I651" s="211"/>
      <c r="J651" s="207"/>
      <c r="K651" s="207"/>
      <c r="L651" s="212"/>
      <c r="M651" s="213"/>
      <c r="N651" s="214"/>
      <c r="O651" s="214"/>
      <c r="P651" s="214"/>
      <c r="Q651" s="214"/>
      <c r="R651" s="214"/>
      <c r="S651" s="214"/>
      <c r="T651" s="215"/>
      <c r="AT651" s="216" t="s">
        <v>176</v>
      </c>
      <c r="AU651" s="216" t="s">
        <v>87</v>
      </c>
      <c r="AV651" s="13" t="s">
        <v>87</v>
      </c>
      <c r="AW651" s="13" t="s">
        <v>34</v>
      </c>
      <c r="AX651" s="13" t="s">
        <v>77</v>
      </c>
      <c r="AY651" s="216" t="s">
        <v>146</v>
      </c>
    </row>
    <row r="652" spans="1:65" s="13" customFormat="1">
      <c r="B652" s="206"/>
      <c r="C652" s="207"/>
      <c r="D652" s="199" t="s">
        <v>176</v>
      </c>
      <c r="E652" s="208" t="s">
        <v>1</v>
      </c>
      <c r="F652" s="209" t="s">
        <v>2714</v>
      </c>
      <c r="G652" s="207"/>
      <c r="H652" s="210">
        <v>10</v>
      </c>
      <c r="I652" s="211"/>
      <c r="J652" s="207"/>
      <c r="K652" s="207"/>
      <c r="L652" s="212"/>
      <c r="M652" s="213"/>
      <c r="N652" s="214"/>
      <c r="O652" s="214"/>
      <c r="P652" s="214"/>
      <c r="Q652" s="214"/>
      <c r="R652" s="214"/>
      <c r="S652" s="214"/>
      <c r="T652" s="215"/>
      <c r="AT652" s="216" t="s">
        <v>176</v>
      </c>
      <c r="AU652" s="216" t="s">
        <v>87</v>
      </c>
      <c r="AV652" s="13" t="s">
        <v>87</v>
      </c>
      <c r="AW652" s="13" t="s">
        <v>34</v>
      </c>
      <c r="AX652" s="13" t="s">
        <v>77</v>
      </c>
      <c r="AY652" s="216" t="s">
        <v>146</v>
      </c>
    </row>
    <row r="653" spans="1:65" s="13" customFormat="1">
      <c r="B653" s="206"/>
      <c r="C653" s="207"/>
      <c r="D653" s="199" t="s">
        <v>176</v>
      </c>
      <c r="E653" s="208" t="s">
        <v>1</v>
      </c>
      <c r="F653" s="209" t="s">
        <v>2096</v>
      </c>
      <c r="G653" s="207"/>
      <c r="H653" s="210">
        <v>17</v>
      </c>
      <c r="I653" s="211"/>
      <c r="J653" s="207"/>
      <c r="K653" s="207"/>
      <c r="L653" s="212"/>
      <c r="M653" s="213"/>
      <c r="N653" s="214"/>
      <c r="O653" s="214"/>
      <c r="P653" s="214"/>
      <c r="Q653" s="214"/>
      <c r="R653" s="214"/>
      <c r="S653" s="214"/>
      <c r="T653" s="215"/>
      <c r="AT653" s="216" t="s">
        <v>176</v>
      </c>
      <c r="AU653" s="216" t="s">
        <v>87</v>
      </c>
      <c r="AV653" s="13" t="s">
        <v>87</v>
      </c>
      <c r="AW653" s="13" t="s">
        <v>34</v>
      </c>
      <c r="AX653" s="13" t="s">
        <v>77</v>
      </c>
      <c r="AY653" s="216" t="s">
        <v>146</v>
      </c>
    </row>
    <row r="654" spans="1:65" s="13" customFormat="1">
      <c r="B654" s="206"/>
      <c r="C654" s="207"/>
      <c r="D654" s="199" t="s">
        <v>176</v>
      </c>
      <c r="E654" s="208" t="s">
        <v>1</v>
      </c>
      <c r="F654" s="209" t="s">
        <v>2097</v>
      </c>
      <c r="G654" s="207"/>
      <c r="H654" s="210">
        <v>15</v>
      </c>
      <c r="I654" s="211"/>
      <c r="J654" s="207"/>
      <c r="K654" s="207"/>
      <c r="L654" s="212"/>
      <c r="M654" s="213"/>
      <c r="N654" s="214"/>
      <c r="O654" s="214"/>
      <c r="P654" s="214"/>
      <c r="Q654" s="214"/>
      <c r="R654" s="214"/>
      <c r="S654" s="214"/>
      <c r="T654" s="215"/>
      <c r="AT654" s="216" t="s">
        <v>176</v>
      </c>
      <c r="AU654" s="216" t="s">
        <v>87</v>
      </c>
      <c r="AV654" s="13" t="s">
        <v>87</v>
      </c>
      <c r="AW654" s="13" t="s">
        <v>34</v>
      </c>
      <c r="AX654" s="13" t="s">
        <v>77</v>
      </c>
      <c r="AY654" s="216" t="s">
        <v>146</v>
      </c>
    </row>
    <row r="655" spans="1:65" s="13" customFormat="1">
      <c r="B655" s="206"/>
      <c r="C655" s="207"/>
      <c r="D655" s="199" t="s">
        <v>176</v>
      </c>
      <c r="E655" s="208" t="s">
        <v>1</v>
      </c>
      <c r="F655" s="209" t="s">
        <v>2715</v>
      </c>
      <c r="G655" s="207"/>
      <c r="H655" s="210">
        <v>14.6</v>
      </c>
      <c r="I655" s="211"/>
      <c r="J655" s="207"/>
      <c r="K655" s="207"/>
      <c r="L655" s="212"/>
      <c r="M655" s="213"/>
      <c r="N655" s="214"/>
      <c r="O655" s="214"/>
      <c r="P655" s="214"/>
      <c r="Q655" s="214"/>
      <c r="R655" s="214"/>
      <c r="S655" s="214"/>
      <c r="T655" s="215"/>
      <c r="AT655" s="216" t="s">
        <v>176</v>
      </c>
      <c r="AU655" s="216" t="s">
        <v>87</v>
      </c>
      <c r="AV655" s="13" t="s">
        <v>87</v>
      </c>
      <c r="AW655" s="13" t="s">
        <v>34</v>
      </c>
      <c r="AX655" s="13" t="s">
        <v>77</v>
      </c>
      <c r="AY655" s="216" t="s">
        <v>146</v>
      </c>
    </row>
    <row r="656" spans="1:65" s="13" customFormat="1">
      <c r="B656" s="206"/>
      <c r="C656" s="207"/>
      <c r="D656" s="199" t="s">
        <v>176</v>
      </c>
      <c r="E656" s="208" t="s">
        <v>1</v>
      </c>
      <c r="F656" s="209" t="s">
        <v>2095</v>
      </c>
      <c r="G656" s="207"/>
      <c r="H656" s="210">
        <v>29.2</v>
      </c>
      <c r="I656" s="211"/>
      <c r="J656" s="207"/>
      <c r="K656" s="207"/>
      <c r="L656" s="212"/>
      <c r="M656" s="213"/>
      <c r="N656" s="214"/>
      <c r="O656" s="214"/>
      <c r="P656" s="214"/>
      <c r="Q656" s="214"/>
      <c r="R656" s="214"/>
      <c r="S656" s="214"/>
      <c r="T656" s="215"/>
      <c r="AT656" s="216" t="s">
        <v>176</v>
      </c>
      <c r="AU656" s="216" t="s">
        <v>87</v>
      </c>
      <c r="AV656" s="13" t="s">
        <v>87</v>
      </c>
      <c r="AW656" s="13" t="s">
        <v>34</v>
      </c>
      <c r="AX656" s="13" t="s">
        <v>77</v>
      </c>
      <c r="AY656" s="216" t="s">
        <v>146</v>
      </c>
    </row>
    <row r="657" spans="1:65" s="13" customFormat="1">
      <c r="B657" s="206"/>
      <c r="C657" s="207"/>
      <c r="D657" s="199" t="s">
        <v>176</v>
      </c>
      <c r="E657" s="208" t="s">
        <v>1</v>
      </c>
      <c r="F657" s="209" t="s">
        <v>2720</v>
      </c>
      <c r="G657" s="207"/>
      <c r="H657" s="210">
        <v>15.6</v>
      </c>
      <c r="I657" s="211"/>
      <c r="J657" s="207"/>
      <c r="K657" s="207"/>
      <c r="L657" s="212"/>
      <c r="M657" s="213"/>
      <c r="N657" s="214"/>
      <c r="O657" s="214"/>
      <c r="P657" s="214"/>
      <c r="Q657" s="214"/>
      <c r="R657" s="214"/>
      <c r="S657" s="214"/>
      <c r="T657" s="215"/>
      <c r="AT657" s="216" t="s">
        <v>176</v>
      </c>
      <c r="AU657" s="216" t="s">
        <v>87</v>
      </c>
      <c r="AV657" s="13" t="s">
        <v>87</v>
      </c>
      <c r="AW657" s="13" t="s">
        <v>34</v>
      </c>
      <c r="AX657" s="13" t="s">
        <v>77</v>
      </c>
      <c r="AY657" s="216" t="s">
        <v>146</v>
      </c>
    </row>
    <row r="658" spans="1:65" s="14" customFormat="1">
      <c r="B658" s="228"/>
      <c r="C658" s="229"/>
      <c r="D658" s="199" t="s">
        <v>176</v>
      </c>
      <c r="E658" s="230" t="s">
        <v>1</v>
      </c>
      <c r="F658" s="231" t="s">
        <v>254</v>
      </c>
      <c r="G658" s="229"/>
      <c r="H658" s="232">
        <v>117.4</v>
      </c>
      <c r="I658" s="233"/>
      <c r="J658" s="229"/>
      <c r="K658" s="229"/>
      <c r="L658" s="234"/>
      <c r="M658" s="235"/>
      <c r="N658" s="236"/>
      <c r="O658" s="236"/>
      <c r="P658" s="236"/>
      <c r="Q658" s="236"/>
      <c r="R658" s="236"/>
      <c r="S658" s="236"/>
      <c r="T658" s="237"/>
      <c r="AT658" s="238" t="s">
        <v>176</v>
      </c>
      <c r="AU658" s="238" t="s">
        <v>87</v>
      </c>
      <c r="AV658" s="14" t="s">
        <v>145</v>
      </c>
      <c r="AW658" s="14" t="s">
        <v>34</v>
      </c>
      <c r="AX658" s="14" t="s">
        <v>85</v>
      </c>
      <c r="AY658" s="238" t="s">
        <v>146</v>
      </c>
    </row>
    <row r="659" spans="1:65" s="2" customFormat="1" ht="16.5" customHeight="1">
      <c r="A659" s="34"/>
      <c r="B659" s="35"/>
      <c r="C659" s="217" t="s">
        <v>2721</v>
      </c>
      <c r="D659" s="217" t="s">
        <v>235</v>
      </c>
      <c r="E659" s="218" t="s">
        <v>2722</v>
      </c>
      <c r="F659" s="219" t="s">
        <v>2723</v>
      </c>
      <c r="G659" s="220" t="s">
        <v>249</v>
      </c>
      <c r="H659" s="221">
        <v>117.4</v>
      </c>
      <c r="I659" s="222"/>
      <c r="J659" s="223">
        <f>ROUND(I659*H659,2)</f>
        <v>0</v>
      </c>
      <c r="K659" s="224"/>
      <c r="L659" s="225"/>
      <c r="M659" s="226" t="s">
        <v>1</v>
      </c>
      <c r="N659" s="227" t="s">
        <v>42</v>
      </c>
      <c r="O659" s="71"/>
      <c r="P659" s="195">
        <f>O659*H659</f>
        <v>0</v>
      </c>
      <c r="Q659" s="195">
        <v>3.8000000000000002E-4</v>
      </c>
      <c r="R659" s="195">
        <f>Q659*H659</f>
        <v>4.4612000000000006E-2</v>
      </c>
      <c r="S659" s="195">
        <v>0</v>
      </c>
      <c r="T659" s="196">
        <f>S659*H659</f>
        <v>0</v>
      </c>
      <c r="U659" s="34"/>
      <c r="V659" s="34"/>
      <c r="W659" s="34"/>
      <c r="X659" s="34"/>
      <c r="Y659" s="34"/>
      <c r="Z659" s="34"/>
      <c r="AA659" s="34"/>
      <c r="AB659" s="34"/>
      <c r="AC659" s="34"/>
      <c r="AD659" s="34"/>
      <c r="AE659" s="34"/>
      <c r="AR659" s="197" t="s">
        <v>238</v>
      </c>
      <c r="AT659" s="197" t="s">
        <v>235</v>
      </c>
      <c r="AU659" s="197" t="s">
        <v>87</v>
      </c>
      <c r="AY659" s="17" t="s">
        <v>146</v>
      </c>
      <c r="BE659" s="198">
        <f>IF(N659="základní",J659,0)</f>
        <v>0</v>
      </c>
      <c r="BF659" s="198">
        <f>IF(N659="snížená",J659,0)</f>
        <v>0</v>
      </c>
      <c r="BG659" s="198">
        <f>IF(N659="zákl. přenesená",J659,0)</f>
        <v>0</v>
      </c>
      <c r="BH659" s="198">
        <f>IF(N659="sníž. přenesená",J659,0)</f>
        <v>0</v>
      </c>
      <c r="BI659" s="198">
        <f>IF(N659="nulová",J659,0)</f>
        <v>0</v>
      </c>
      <c r="BJ659" s="17" t="s">
        <v>85</v>
      </c>
      <c r="BK659" s="198">
        <f>ROUND(I659*H659,2)</f>
        <v>0</v>
      </c>
      <c r="BL659" s="17" t="s">
        <v>188</v>
      </c>
      <c r="BM659" s="197" t="s">
        <v>2724</v>
      </c>
    </row>
    <row r="660" spans="1:65" s="2" customFormat="1" ht="16.5" customHeight="1">
      <c r="A660" s="34"/>
      <c r="B660" s="35"/>
      <c r="C660" s="185" t="s">
        <v>2725</v>
      </c>
      <c r="D660" s="185" t="s">
        <v>147</v>
      </c>
      <c r="E660" s="186" t="s">
        <v>2726</v>
      </c>
      <c r="F660" s="187" t="s">
        <v>2727</v>
      </c>
      <c r="G660" s="188" t="s">
        <v>181</v>
      </c>
      <c r="H660" s="189">
        <v>1.5</v>
      </c>
      <c r="I660" s="190"/>
      <c r="J660" s="191">
        <f>ROUND(I660*H660,2)</f>
        <v>0</v>
      </c>
      <c r="K660" s="192"/>
      <c r="L660" s="39"/>
      <c r="M660" s="193" t="s">
        <v>1</v>
      </c>
      <c r="N660" s="194" t="s">
        <v>42</v>
      </c>
      <c r="O660" s="71"/>
      <c r="P660" s="195">
        <f>O660*H660</f>
        <v>0</v>
      </c>
      <c r="Q660" s="195">
        <v>5.9999999999999995E-4</v>
      </c>
      <c r="R660" s="195">
        <f>Q660*H660</f>
        <v>8.9999999999999998E-4</v>
      </c>
      <c r="S660" s="195">
        <v>0</v>
      </c>
      <c r="T660" s="196">
        <f>S660*H660</f>
        <v>0</v>
      </c>
      <c r="U660" s="34"/>
      <c r="V660" s="34"/>
      <c r="W660" s="34"/>
      <c r="X660" s="34"/>
      <c r="Y660" s="34"/>
      <c r="Z660" s="34"/>
      <c r="AA660" s="34"/>
      <c r="AB660" s="34"/>
      <c r="AC660" s="34"/>
      <c r="AD660" s="34"/>
      <c r="AE660" s="34"/>
      <c r="AR660" s="197" t="s">
        <v>188</v>
      </c>
      <c r="AT660" s="197" t="s">
        <v>147</v>
      </c>
      <c r="AU660" s="197" t="s">
        <v>87</v>
      </c>
      <c r="AY660" s="17" t="s">
        <v>146</v>
      </c>
      <c r="BE660" s="198">
        <f>IF(N660="základní",J660,0)</f>
        <v>0</v>
      </c>
      <c r="BF660" s="198">
        <f>IF(N660="snížená",J660,0)</f>
        <v>0</v>
      </c>
      <c r="BG660" s="198">
        <f>IF(N660="zákl. přenesená",J660,0)</f>
        <v>0</v>
      </c>
      <c r="BH660" s="198">
        <f>IF(N660="sníž. přenesená",J660,0)</f>
        <v>0</v>
      </c>
      <c r="BI660" s="198">
        <f>IF(N660="nulová",J660,0)</f>
        <v>0</v>
      </c>
      <c r="BJ660" s="17" t="s">
        <v>85</v>
      </c>
      <c r="BK660" s="198">
        <f>ROUND(I660*H660,2)</f>
        <v>0</v>
      </c>
      <c r="BL660" s="17" t="s">
        <v>188</v>
      </c>
      <c r="BM660" s="197" t="s">
        <v>2728</v>
      </c>
    </row>
    <row r="661" spans="1:65" s="13" customFormat="1">
      <c r="B661" s="206"/>
      <c r="C661" s="207"/>
      <c r="D661" s="199" t="s">
        <v>176</v>
      </c>
      <c r="E661" s="208" t="s">
        <v>1</v>
      </c>
      <c r="F661" s="209" t="s">
        <v>2729</v>
      </c>
      <c r="G661" s="207"/>
      <c r="H661" s="210">
        <v>1.5</v>
      </c>
      <c r="I661" s="211"/>
      <c r="J661" s="207"/>
      <c r="K661" s="207"/>
      <c r="L661" s="212"/>
      <c r="M661" s="213"/>
      <c r="N661" s="214"/>
      <c r="O661" s="214"/>
      <c r="P661" s="214"/>
      <c r="Q661" s="214"/>
      <c r="R661" s="214"/>
      <c r="S661" s="214"/>
      <c r="T661" s="215"/>
      <c r="AT661" s="216" t="s">
        <v>176</v>
      </c>
      <c r="AU661" s="216" t="s">
        <v>87</v>
      </c>
      <c r="AV661" s="13" t="s">
        <v>87</v>
      </c>
      <c r="AW661" s="13" t="s">
        <v>34</v>
      </c>
      <c r="AX661" s="13" t="s">
        <v>85</v>
      </c>
      <c r="AY661" s="216" t="s">
        <v>146</v>
      </c>
    </row>
    <row r="662" spans="1:65" s="2" customFormat="1" ht="21.75" customHeight="1">
      <c r="A662" s="34"/>
      <c r="B662" s="35"/>
      <c r="C662" s="217" t="s">
        <v>2730</v>
      </c>
      <c r="D662" s="217" t="s">
        <v>235</v>
      </c>
      <c r="E662" s="218" t="s">
        <v>2731</v>
      </c>
      <c r="F662" s="219" t="s">
        <v>2732</v>
      </c>
      <c r="G662" s="220" t="s">
        <v>181</v>
      </c>
      <c r="H662" s="221">
        <v>1.5</v>
      </c>
      <c r="I662" s="222"/>
      <c r="J662" s="223">
        <f>ROUND(I662*H662,2)</f>
        <v>0</v>
      </c>
      <c r="K662" s="224"/>
      <c r="L662" s="225"/>
      <c r="M662" s="226" t="s">
        <v>1</v>
      </c>
      <c r="N662" s="227" t="s">
        <v>42</v>
      </c>
      <c r="O662" s="71"/>
      <c r="P662" s="195">
        <f>O662*H662</f>
        <v>0</v>
      </c>
      <c r="Q662" s="195">
        <v>4.1999999999999997E-3</v>
      </c>
      <c r="R662" s="195">
        <f>Q662*H662</f>
        <v>6.3E-3</v>
      </c>
      <c r="S662" s="195">
        <v>0</v>
      </c>
      <c r="T662" s="196">
        <f>S662*H662</f>
        <v>0</v>
      </c>
      <c r="U662" s="34"/>
      <c r="V662" s="34"/>
      <c r="W662" s="34"/>
      <c r="X662" s="34"/>
      <c r="Y662" s="34"/>
      <c r="Z662" s="34"/>
      <c r="AA662" s="34"/>
      <c r="AB662" s="34"/>
      <c r="AC662" s="34"/>
      <c r="AD662" s="34"/>
      <c r="AE662" s="34"/>
      <c r="AR662" s="197" t="s">
        <v>238</v>
      </c>
      <c r="AT662" s="197" t="s">
        <v>235</v>
      </c>
      <c r="AU662" s="197" t="s">
        <v>87</v>
      </c>
      <c r="AY662" s="17" t="s">
        <v>146</v>
      </c>
      <c r="BE662" s="198">
        <f>IF(N662="základní",J662,0)</f>
        <v>0</v>
      </c>
      <c r="BF662" s="198">
        <f>IF(N662="snížená",J662,0)</f>
        <v>0</v>
      </c>
      <c r="BG662" s="198">
        <f>IF(N662="zákl. přenesená",J662,0)</f>
        <v>0</v>
      </c>
      <c r="BH662" s="198">
        <f>IF(N662="sníž. přenesená",J662,0)</f>
        <v>0</v>
      </c>
      <c r="BI662" s="198">
        <f>IF(N662="nulová",J662,0)</f>
        <v>0</v>
      </c>
      <c r="BJ662" s="17" t="s">
        <v>85</v>
      </c>
      <c r="BK662" s="198">
        <f>ROUND(I662*H662,2)</f>
        <v>0</v>
      </c>
      <c r="BL662" s="17" t="s">
        <v>188</v>
      </c>
      <c r="BM662" s="197" t="s">
        <v>2733</v>
      </c>
    </row>
    <row r="663" spans="1:65" s="2" customFormat="1" ht="16.5" customHeight="1">
      <c r="A663" s="34"/>
      <c r="B663" s="35"/>
      <c r="C663" s="217" t="s">
        <v>2734</v>
      </c>
      <c r="D663" s="217" t="s">
        <v>235</v>
      </c>
      <c r="E663" s="218" t="s">
        <v>2735</v>
      </c>
      <c r="F663" s="219" t="s">
        <v>2736</v>
      </c>
      <c r="G663" s="220" t="s">
        <v>249</v>
      </c>
      <c r="H663" s="221">
        <v>9</v>
      </c>
      <c r="I663" s="222"/>
      <c r="J663" s="223">
        <f>ROUND(I663*H663,2)</f>
        <v>0</v>
      </c>
      <c r="K663" s="224"/>
      <c r="L663" s="225"/>
      <c r="M663" s="226" t="s">
        <v>1</v>
      </c>
      <c r="N663" s="227" t="s">
        <v>42</v>
      </c>
      <c r="O663" s="71"/>
      <c r="P663" s="195">
        <f>O663*H663</f>
        <v>0</v>
      </c>
      <c r="Q663" s="195">
        <v>2.0000000000000001E-4</v>
      </c>
      <c r="R663" s="195">
        <f>Q663*H663</f>
        <v>1.8000000000000002E-3</v>
      </c>
      <c r="S663" s="195">
        <v>0</v>
      </c>
      <c r="T663" s="196">
        <f>S663*H663</f>
        <v>0</v>
      </c>
      <c r="U663" s="34"/>
      <c r="V663" s="34"/>
      <c r="W663" s="34"/>
      <c r="X663" s="34"/>
      <c r="Y663" s="34"/>
      <c r="Z663" s="34"/>
      <c r="AA663" s="34"/>
      <c r="AB663" s="34"/>
      <c r="AC663" s="34"/>
      <c r="AD663" s="34"/>
      <c r="AE663" s="34"/>
      <c r="AR663" s="197" t="s">
        <v>238</v>
      </c>
      <c r="AT663" s="197" t="s">
        <v>235</v>
      </c>
      <c r="AU663" s="197" t="s">
        <v>87</v>
      </c>
      <c r="AY663" s="17" t="s">
        <v>146</v>
      </c>
      <c r="BE663" s="198">
        <f>IF(N663="základní",J663,0)</f>
        <v>0</v>
      </c>
      <c r="BF663" s="198">
        <f>IF(N663="snížená",J663,0)</f>
        <v>0</v>
      </c>
      <c r="BG663" s="198">
        <f>IF(N663="zákl. přenesená",J663,0)</f>
        <v>0</v>
      </c>
      <c r="BH663" s="198">
        <f>IF(N663="sníž. přenesená",J663,0)</f>
        <v>0</v>
      </c>
      <c r="BI663" s="198">
        <f>IF(N663="nulová",J663,0)</f>
        <v>0</v>
      </c>
      <c r="BJ663" s="17" t="s">
        <v>85</v>
      </c>
      <c r="BK663" s="198">
        <f>ROUND(I663*H663,2)</f>
        <v>0</v>
      </c>
      <c r="BL663" s="17" t="s">
        <v>188</v>
      </c>
      <c r="BM663" s="197" t="s">
        <v>2737</v>
      </c>
    </row>
    <row r="664" spans="1:65" s="2" customFormat="1" ht="21.75" customHeight="1">
      <c r="A664" s="34"/>
      <c r="B664" s="35"/>
      <c r="C664" s="185" t="s">
        <v>2738</v>
      </c>
      <c r="D664" s="185" t="s">
        <v>147</v>
      </c>
      <c r="E664" s="186" t="s">
        <v>2739</v>
      </c>
      <c r="F664" s="187" t="s">
        <v>2740</v>
      </c>
      <c r="G664" s="188" t="s">
        <v>324</v>
      </c>
      <c r="H664" s="250"/>
      <c r="I664" s="190"/>
      <c r="J664" s="191">
        <f>ROUND(I664*H664,2)</f>
        <v>0</v>
      </c>
      <c r="K664" s="192"/>
      <c r="L664" s="39"/>
      <c r="M664" s="193" t="s">
        <v>1</v>
      </c>
      <c r="N664" s="194" t="s">
        <v>42</v>
      </c>
      <c r="O664" s="71"/>
      <c r="P664" s="195">
        <f>O664*H664</f>
        <v>0</v>
      </c>
      <c r="Q664" s="195">
        <v>0</v>
      </c>
      <c r="R664" s="195">
        <f>Q664*H664</f>
        <v>0</v>
      </c>
      <c r="S664" s="195">
        <v>0</v>
      </c>
      <c r="T664" s="196">
        <f>S664*H664</f>
        <v>0</v>
      </c>
      <c r="U664" s="34"/>
      <c r="V664" s="34"/>
      <c r="W664" s="34"/>
      <c r="X664" s="34"/>
      <c r="Y664" s="34"/>
      <c r="Z664" s="34"/>
      <c r="AA664" s="34"/>
      <c r="AB664" s="34"/>
      <c r="AC664" s="34"/>
      <c r="AD664" s="34"/>
      <c r="AE664" s="34"/>
      <c r="AR664" s="197" t="s">
        <v>188</v>
      </c>
      <c r="AT664" s="197" t="s">
        <v>147</v>
      </c>
      <c r="AU664" s="197" t="s">
        <v>87</v>
      </c>
      <c r="AY664" s="17" t="s">
        <v>146</v>
      </c>
      <c r="BE664" s="198">
        <f>IF(N664="základní",J664,0)</f>
        <v>0</v>
      </c>
      <c r="BF664" s="198">
        <f>IF(N664="snížená",J664,0)</f>
        <v>0</v>
      </c>
      <c r="BG664" s="198">
        <f>IF(N664="zákl. přenesená",J664,0)</f>
        <v>0</v>
      </c>
      <c r="BH664" s="198">
        <f>IF(N664="sníž. přenesená",J664,0)</f>
        <v>0</v>
      </c>
      <c r="BI664" s="198">
        <f>IF(N664="nulová",J664,0)</f>
        <v>0</v>
      </c>
      <c r="BJ664" s="17" t="s">
        <v>85</v>
      </c>
      <c r="BK664" s="198">
        <f>ROUND(I664*H664,2)</f>
        <v>0</v>
      </c>
      <c r="BL664" s="17" t="s">
        <v>188</v>
      </c>
      <c r="BM664" s="197" t="s">
        <v>2741</v>
      </c>
    </row>
    <row r="665" spans="1:65" s="12" customFormat="1" ht="22.9" customHeight="1">
      <c r="B665" s="171"/>
      <c r="C665" s="172"/>
      <c r="D665" s="173" t="s">
        <v>76</v>
      </c>
      <c r="E665" s="204" t="s">
        <v>1989</v>
      </c>
      <c r="F665" s="204" t="s">
        <v>1990</v>
      </c>
      <c r="G665" s="172"/>
      <c r="H665" s="172"/>
      <c r="I665" s="175"/>
      <c r="J665" s="205">
        <f>BK665</f>
        <v>0</v>
      </c>
      <c r="K665" s="172"/>
      <c r="L665" s="177"/>
      <c r="M665" s="178"/>
      <c r="N665" s="179"/>
      <c r="O665" s="179"/>
      <c r="P665" s="180">
        <f>SUM(P666:P673)</f>
        <v>0</v>
      </c>
      <c r="Q665" s="179"/>
      <c r="R665" s="180">
        <f>SUM(R666:R673)</f>
        <v>6.9960000000000008E-2</v>
      </c>
      <c r="S665" s="179"/>
      <c r="T665" s="181">
        <f>SUM(T666:T673)</f>
        <v>0</v>
      </c>
      <c r="AR665" s="182" t="s">
        <v>87</v>
      </c>
      <c r="AT665" s="183" t="s">
        <v>76</v>
      </c>
      <c r="AU665" s="183" t="s">
        <v>85</v>
      </c>
      <c r="AY665" s="182" t="s">
        <v>146</v>
      </c>
      <c r="BK665" s="184">
        <f>SUM(BK666:BK673)</f>
        <v>0</v>
      </c>
    </row>
    <row r="666" spans="1:65" s="2" customFormat="1" ht="16.5" customHeight="1">
      <c r="A666" s="34"/>
      <c r="B666" s="35"/>
      <c r="C666" s="185" t="s">
        <v>2742</v>
      </c>
      <c r="D666" s="185" t="s">
        <v>147</v>
      </c>
      <c r="E666" s="186" t="s">
        <v>2000</v>
      </c>
      <c r="F666" s="187" t="s">
        <v>2001</v>
      </c>
      <c r="G666" s="188" t="s">
        <v>181</v>
      </c>
      <c r="H666" s="189">
        <v>4</v>
      </c>
      <c r="I666" s="190"/>
      <c r="J666" s="191">
        <f>ROUND(I666*H666,2)</f>
        <v>0</v>
      </c>
      <c r="K666" s="192"/>
      <c r="L666" s="39"/>
      <c r="M666" s="193" t="s">
        <v>1</v>
      </c>
      <c r="N666" s="194" t="s">
        <v>42</v>
      </c>
      <c r="O666" s="71"/>
      <c r="P666" s="195">
        <f>O666*H666</f>
        <v>0</v>
      </c>
      <c r="Q666" s="195">
        <v>2.9999999999999997E-4</v>
      </c>
      <c r="R666" s="195">
        <f>Q666*H666</f>
        <v>1.1999999999999999E-3</v>
      </c>
      <c r="S666" s="195">
        <v>0</v>
      </c>
      <c r="T666" s="196">
        <f>S666*H666</f>
        <v>0</v>
      </c>
      <c r="U666" s="34"/>
      <c r="V666" s="34"/>
      <c r="W666" s="34"/>
      <c r="X666" s="34"/>
      <c r="Y666" s="34"/>
      <c r="Z666" s="34"/>
      <c r="AA666" s="34"/>
      <c r="AB666" s="34"/>
      <c r="AC666" s="34"/>
      <c r="AD666" s="34"/>
      <c r="AE666" s="34"/>
      <c r="AR666" s="197" t="s">
        <v>188</v>
      </c>
      <c r="AT666" s="197" t="s">
        <v>147</v>
      </c>
      <c r="AU666" s="197" t="s">
        <v>87</v>
      </c>
      <c r="AY666" s="17" t="s">
        <v>146</v>
      </c>
      <c r="BE666" s="198">
        <f>IF(N666="základní",J666,0)</f>
        <v>0</v>
      </c>
      <c r="BF666" s="198">
        <f>IF(N666="snížená",J666,0)</f>
        <v>0</v>
      </c>
      <c r="BG666" s="198">
        <f>IF(N666="zákl. přenesená",J666,0)</f>
        <v>0</v>
      </c>
      <c r="BH666" s="198">
        <f>IF(N666="sníž. přenesená",J666,0)</f>
        <v>0</v>
      </c>
      <c r="BI666" s="198">
        <f>IF(N666="nulová",J666,0)</f>
        <v>0</v>
      </c>
      <c r="BJ666" s="17" t="s">
        <v>85</v>
      </c>
      <c r="BK666" s="198">
        <f>ROUND(I666*H666,2)</f>
        <v>0</v>
      </c>
      <c r="BL666" s="17" t="s">
        <v>188</v>
      </c>
      <c r="BM666" s="197" t="s">
        <v>2743</v>
      </c>
    </row>
    <row r="667" spans="1:65" s="13" customFormat="1">
      <c r="B667" s="206"/>
      <c r="C667" s="207"/>
      <c r="D667" s="199" t="s">
        <v>176</v>
      </c>
      <c r="E667" s="208" t="s">
        <v>1</v>
      </c>
      <c r="F667" s="209" t="s">
        <v>2744</v>
      </c>
      <c r="G667" s="207"/>
      <c r="H667" s="210">
        <v>4</v>
      </c>
      <c r="I667" s="211"/>
      <c r="J667" s="207"/>
      <c r="K667" s="207"/>
      <c r="L667" s="212"/>
      <c r="M667" s="213"/>
      <c r="N667" s="214"/>
      <c r="O667" s="214"/>
      <c r="P667" s="214"/>
      <c r="Q667" s="214"/>
      <c r="R667" s="214"/>
      <c r="S667" s="214"/>
      <c r="T667" s="215"/>
      <c r="AT667" s="216" t="s">
        <v>176</v>
      </c>
      <c r="AU667" s="216" t="s">
        <v>87</v>
      </c>
      <c r="AV667" s="13" t="s">
        <v>87</v>
      </c>
      <c r="AW667" s="13" t="s">
        <v>34</v>
      </c>
      <c r="AX667" s="13" t="s">
        <v>85</v>
      </c>
      <c r="AY667" s="216" t="s">
        <v>146</v>
      </c>
    </row>
    <row r="668" spans="1:65" s="2" customFormat="1" ht="21.75" customHeight="1">
      <c r="A668" s="34"/>
      <c r="B668" s="35"/>
      <c r="C668" s="185" t="s">
        <v>2745</v>
      </c>
      <c r="D668" s="185" t="s">
        <v>147</v>
      </c>
      <c r="E668" s="186" t="s">
        <v>1991</v>
      </c>
      <c r="F668" s="187" t="s">
        <v>1992</v>
      </c>
      <c r="G668" s="188" t="s">
        <v>181</v>
      </c>
      <c r="H668" s="189">
        <v>4</v>
      </c>
      <c r="I668" s="190"/>
      <c r="J668" s="191">
        <f>ROUND(I668*H668,2)</f>
        <v>0</v>
      </c>
      <c r="K668" s="192"/>
      <c r="L668" s="39"/>
      <c r="M668" s="193" t="s">
        <v>1</v>
      </c>
      <c r="N668" s="194" t="s">
        <v>42</v>
      </c>
      <c r="O668" s="71"/>
      <c r="P668" s="195">
        <f>O668*H668</f>
        <v>0</v>
      </c>
      <c r="Q668" s="195">
        <v>3.0000000000000001E-3</v>
      </c>
      <c r="R668" s="195">
        <f>Q668*H668</f>
        <v>1.2E-2</v>
      </c>
      <c r="S668" s="195">
        <v>0</v>
      </c>
      <c r="T668" s="196">
        <f>S668*H668</f>
        <v>0</v>
      </c>
      <c r="U668" s="34"/>
      <c r="V668" s="34"/>
      <c r="W668" s="34"/>
      <c r="X668" s="34"/>
      <c r="Y668" s="34"/>
      <c r="Z668" s="34"/>
      <c r="AA668" s="34"/>
      <c r="AB668" s="34"/>
      <c r="AC668" s="34"/>
      <c r="AD668" s="34"/>
      <c r="AE668" s="34"/>
      <c r="AR668" s="197" t="s">
        <v>188</v>
      </c>
      <c r="AT668" s="197" t="s">
        <v>147</v>
      </c>
      <c r="AU668" s="197" t="s">
        <v>87</v>
      </c>
      <c r="AY668" s="17" t="s">
        <v>146</v>
      </c>
      <c r="BE668" s="198">
        <f>IF(N668="základní",J668,0)</f>
        <v>0</v>
      </c>
      <c r="BF668" s="198">
        <f>IF(N668="snížená",J668,0)</f>
        <v>0</v>
      </c>
      <c r="BG668" s="198">
        <f>IF(N668="zákl. přenesená",J668,0)</f>
        <v>0</v>
      </c>
      <c r="BH668" s="198">
        <f>IF(N668="sníž. přenesená",J668,0)</f>
        <v>0</v>
      </c>
      <c r="BI668" s="198">
        <f>IF(N668="nulová",J668,0)</f>
        <v>0</v>
      </c>
      <c r="BJ668" s="17" t="s">
        <v>85</v>
      </c>
      <c r="BK668" s="198">
        <f>ROUND(I668*H668,2)</f>
        <v>0</v>
      </c>
      <c r="BL668" s="17" t="s">
        <v>188</v>
      </c>
      <c r="BM668" s="197" t="s">
        <v>2746</v>
      </c>
    </row>
    <row r="669" spans="1:65" s="2" customFormat="1" ht="21.75" customHeight="1">
      <c r="A669" s="34"/>
      <c r="B669" s="35"/>
      <c r="C669" s="217" t="s">
        <v>2747</v>
      </c>
      <c r="D669" s="217" t="s">
        <v>235</v>
      </c>
      <c r="E669" s="218" t="s">
        <v>1995</v>
      </c>
      <c r="F669" s="219" t="s">
        <v>1996</v>
      </c>
      <c r="G669" s="220" t="s">
        <v>181</v>
      </c>
      <c r="H669" s="221">
        <v>4.4000000000000004</v>
      </c>
      <c r="I669" s="222"/>
      <c r="J669" s="223">
        <f>ROUND(I669*H669,2)</f>
        <v>0</v>
      </c>
      <c r="K669" s="224"/>
      <c r="L669" s="225"/>
      <c r="M669" s="226" t="s">
        <v>1</v>
      </c>
      <c r="N669" s="227" t="s">
        <v>42</v>
      </c>
      <c r="O669" s="71"/>
      <c r="P669" s="195">
        <f>O669*H669</f>
        <v>0</v>
      </c>
      <c r="Q669" s="195">
        <v>1.29E-2</v>
      </c>
      <c r="R669" s="195">
        <f>Q669*H669</f>
        <v>5.6760000000000005E-2</v>
      </c>
      <c r="S669" s="195">
        <v>0</v>
      </c>
      <c r="T669" s="196">
        <f>S669*H669</f>
        <v>0</v>
      </c>
      <c r="U669" s="34"/>
      <c r="V669" s="34"/>
      <c r="W669" s="34"/>
      <c r="X669" s="34"/>
      <c r="Y669" s="34"/>
      <c r="Z669" s="34"/>
      <c r="AA669" s="34"/>
      <c r="AB669" s="34"/>
      <c r="AC669" s="34"/>
      <c r="AD669" s="34"/>
      <c r="AE669" s="34"/>
      <c r="AR669" s="197" t="s">
        <v>238</v>
      </c>
      <c r="AT669" s="197" t="s">
        <v>235</v>
      </c>
      <c r="AU669" s="197" t="s">
        <v>87</v>
      </c>
      <c r="AY669" s="17" t="s">
        <v>146</v>
      </c>
      <c r="BE669" s="198">
        <f>IF(N669="základní",J669,0)</f>
        <v>0</v>
      </c>
      <c r="BF669" s="198">
        <f>IF(N669="snížená",J669,0)</f>
        <v>0</v>
      </c>
      <c r="BG669" s="198">
        <f>IF(N669="zákl. přenesená",J669,0)</f>
        <v>0</v>
      </c>
      <c r="BH669" s="198">
        <f>IF(N669="sníž. přenesená",J669,0)</f>
        <v>0</v>
      </c>
      <c r="BI669" s="198">
        <f>IF(N669="nulová",J669,0)</f>
        <v>0</v>
      </c>
      <c r="BJ669" s="17" t="s">
        <v>85</v>
      </c>
      <c r="BK669" s="198">
        <f>ROUND(I669*H669,2)</f>
        <v>0</v>
      </c>
      <c r="BL669" s="17" t="s">
        <v>188</v>
      </c>
      <c r="BM669" s="197" t="s">
        <v>2748</v>
      </c>
    </row>
    <row r="670" spans="1:65" s="2" customFormat="1" ht="19.5">
      <c r="A670" s="34"/>
      <c r="B670" s="35"/>
      <c r="C670" s="36"/>
      <c r="D670" s="199" t="s">
        <v>151</v>
      </c>
      <c r="E670" s="36"/>
      <c r="F670" s="200" t="s">
        <v>1998</v>
      </c>
      <c r="G670" s="36"/>
      <c r="H670" s="36"/>
      <c r="I670" s="201"/>
      <c r="J670" s="36"/>
      <c r="K670" s="36"/>
      <c r="L670" s="39"/>
      <c r="M670" s="202"/>
      <c r="N670" s="203"/>
      <c r="O670" s="71"/>
      <c r="P670" s="71"/>
      <c r="Q670" s="71"/>
      <c r="R670" s="71"/>
      <c r="S670" s="71"/>
      <c r="T670" s="72"/>
      <c r="U670" s="34"/>
      <c r="V670" s="34"/>
      <c r="W670" s="34"/>
      <c r="X670" s="34"/>
      <c r="Y670" s="34"/>
      <c r="Z670" s="34"/>
      <c r="AA670" s="34"/>
      <c r="AB670" s="34"/>
      <c r="AC670" s="34"/>
      <c r="AD670" s="34"/>
      <c r="AE670" s="34"/>
      <c r="AT670" s="17" t="s">
        <v>151</v>
      </c>
      <c r="AU670" s="17" t="s">
        <v>87</v>
      </c>
    </row>
    <row r="671" spans="1:65" s="13" customFormat="1">
      <c r="B671" s="206"/>
      <c r="C671" s="207"/>
      <c r="D671" s="199" t="s">
        <v>176</v>
      </c>
      <c r="E671" s="207"/>
      <c r="F671" s="209" t="s">
        <v>2749</v>
      </c>
      <c r="G671" s="207"/>
      <c r="H671" s="210">
        <v>4.4000000000000004</v>
      </c>
      <c r="I671" s="211"/>
      <c r="J671" s="207"/>
      <c r="K671" s="207"/>
      <c r="L671" s="212"/>
      <c r="M671" s="213"/>
      <c r="N671" s="214"/>
      <c r="O671" s="214"/>
      <c r="P671" s="214"/>
      <c r="Q671" s="214"/>
      <c r="R671" s="214"/>
      <c r="S671" s="214"/>
      <c r="T671" s="215"/>
      <c r="AT671" s="216" t="s">
        <v>176</v>
      </c>
      <c r="AU671" s="216" t="s">
        <v>87</v>
      </c>
      <c r="AV671" s="13" t="s">
        <v>87</v>
      </c>
      <c r="AW671" s="13" t="s">
        <v>4</v>
      </c>
      <c r="AX671" s="13" t="s">
        <v>85</v>
      </c>
      <c r="AY671" s="216" t="s">
        <v>146</v>
      </c>
    </row>
    <row r="672" spans="1:65" s="2" customFormat="1" ht="21.75" customHeight="1">
      <c r="A672" s="34"/>
      <c r="B672" s="35"/>
      <c r="C672" s="185" t="s">
        <v>2750</v>
      </c>
      <c r="D672" s="185" t="s">
        <v>147</v>
      </c>
      <c r="E672" s="186" t="s">
        <v>2751</v>
      </c>
      <c r="F672" s="187" t="s">
        <v>2752</v>
      </c>
      <c r="G672" s="188" t="s">
        <v>181</v>
      </c>
      <c r="H672" s="189">
        <v>4</v>
      </c>
      <c r="I672" s="190"/>
      <c r="J672" s="191">
        <f>ROUND(I672*H672,2)</f>
        <v>0</v>
      </c>
      <c r="K672" s="192"/>
      <c r="L672" s="39"/>
      <c r="M672" s="193" t="s">
        <v>1</v>
      </c>
      <c r="N672" s="194" t="s">
        <v>42</v>
      </c>
      <c r="O672" s="71"/>
      <c r="P672" s="195">
        <f>O672*H672</f>
        <v>0</v>
      </c>
      <c r="Q672" s="195">
        <v>0</v>
      </c>
      <c r="R672" s="195">
        <f>Q672*H672</f>
        <v>0</v>
      </c>
      <c r="S672" s="195">
        <v>0</v>
      </c>
      <c r="T672" s="196">
        <f>S672*H672</f>
        <v>0</v>
      </c>
      <c r="U672" s="34"/>
      <c r="V672" s="34"/>
      <c r="W672" s="34"/>
      <c r="X672" s="34"/>
      <c r="Y672" s="34"/>
      <c r="Z672" s="34"/>
      <c r="AA672" s="34"/>
      <c r="AB672" s="34"/>
      <c r="AC672" s="34"/>
      <c r="AD672" s="34"/>
      <c r="AE672" s="34"/>
      <c r="AR672" s="197" t="s">
        <v>188</v>
      </c>
      <c r="AT672" s="197" t="s">
        <v>147</v>
      </c>
      <c r="AU672" s="197" t="s">
        <v>87</v>
      </c>
      <c r="AY672" s="17" t="s">
        <v>146</v>
      </c>
      <c r="BE672" s="198">
        <f>IF(N672="základní",J672,0)</f>
        <v>0</v>
      </c>
      <c r="BF672" s="198">
        <f>IF(N672="snížená",J672,0)</f>
        <v>0</v>
      </c>
      <c r="BG672" s="198">
        <f>IF(N672="zákl. přenesená",J672,0)</f>
        <v>0</v>
      </c>
      <c r="BH672" s="198">
        <f>IF(N672="sníž. přenesená",J672,0)</f>
        <v>0</v>
      </c>
      <c r="BI672" s="198">
        <f>IF(N672="nulová",J672,0)</f>
        <v>0</v>
      </c>
      <c r="BJ672" s="17" t="s">
        <v>85</v>
      </c>
      <c r="BK672" s="198">
        <f>ROUND(I672*H672,2)</f>
        <v>0</v>
      </c>
      <c r="BL672" s="17" t="s">
        <v>188</v>
      </c>
      <c r="BM672" s="197" t="s">
        <v>2753</v>
      </c>
    </row>
    <row r="673" spans="1:65" s="2" customFormat="1" ht="21.75" customHeight="1">
      <c r="A673" s="34"/>
      <c r="B673" s="35"/>
      <c r="C673" s="185" t="s">
        <v>2754</v>
      </c>
      <c r="D673" s="185" t="s">
        <v>147</v>
      </c>
      <c r="E673" s="186" t="s">
        <v>2003</v>
      </c>
      <c r="F673" s="187" t="s">
        <v>2004</v>
      </c>
      <c r="G673" s="188" t="s">
        <v>324</v>
      </c>
      <c r="H673" s="250"/>
      <c r="I673" s="190"/>
      <c r="J673" s="191">
        <f>ROUND(I673*H673,2)</f>
        <v>0</v>
      </c>
      <c r="K673" s="192"/>
      <c r="L673" s="39"/>
      <c r="M673" s="193" t="s">
        <v>1</v>
      </c>
      <c r="N673" s="194" t="s">
        <v>42</v>
      </c>
      <c r="O673" s="71"/>
      <c r="P673" s="195">
        <f>O673*H673</f>
        <v>0</v>
      </c>
      <c r="Q673" s="195">
        <v>0</v>
      </c>
      <c r="R673" s="195">
        <f>Q673*H673</f>
        <v>0</v>
      </c>
      <c r="S673" s="195">
        <v>0</v>
      </c>
      <c r="T673" s="196">
        <f>S673*H673</f>
        <v>0</v>
      </c>
      <c r="U673" s="34"/>
      <c r="V673" s="34"/>
      <c r="W673" s="34"/>
      <c r="X673" s="34"/>
      <c r="Y673" s="34"/>
      <c r="Z673" s="34"/>
      <c r="AA673" s="34"/>
      <c r="AB673" s="34"/>
      <c r="AC673" s="34"/>
      <c r="AD673" s="34"/>
      <c r="AE673" s="34"/>
      <c r="AR673" s="197" t="s">
        <v>188</v>
      </c>
      <c r="AT673" s="197" t="s">
        <v>147</v>
      </c>
      <c r="AU673" s="197" t="s">
        <v>87</v>
      </c>
      <c r="AY673" s="17" t="s">
        <v>146</v>
      </c>
      <c r="BE673" s="198">
        <f>IF(N673="základní",J673,0)</f>
        <v>0</v>
      </c>
      <c r="BF673" s="198">
        <f>IF(N673="snížená",J673,0)</f>
        <v>0</v>
      </c>
      <c r="BG673" s="198">
        <f>IF(N673="zákl. přenesená",J673,0)</f>
        <v>0</v>
      </c>
      <c r="BH673" s="198">
        <f>IF(N673="sníž. přenesená",J673,0)</f>
        <v>0</v>
      </c>
      <c r="BI673" s="198">
        <f>IF(N673="nulová",J673,0)</f>
        <v>0</v>
      </c>
      <c r="BJ673" s="17" t="s">
        <v>85</v>
      </c>
      <c r="BK673" s="198">
        <f>ROUND(I673*H673,2)</f>
        <v>0</v>
      </c>
      <c r="BL673" s="17" t="s">
        <v>188</v>
      </c>
      <c r="BM673" s="197" t="s">
        <v>2755</v>
      </c>
    </row>
    <row r="674" spans="1:65" s="12" customFormat="1" ht="22.9" customHeight="1">
      <c r="B674" s="171"/>
      <c r="C674" s="172"/>
      <c r="D674" s="173" t="s">
        <v>76</v>
      </c>
      <c r="E674" s="204" t="s">
        <v>509</v>
      </c>
      <c r="F674" s="204" t="s">
        <v>1276</v>
      </c>
      <c r="G674" s="172"/>
      <c r="H674" s="172"/>
      <c r="I674" s="175"/>
      <c r="J674" s="205">
        <f>BK674</f>
        <v>0</v>
      </c>
      <c r="K674" s="172"/>
      <c r="L674" s="177"/>
      <c r="M674" s="178"/>
      <c r="N674" s="179"/>
      <c r="O674" s="179"/>
      <c r="P674" s="180">
        <f>SUM(P675:P677)</f>
        <v>0</v>
      </c>
      <c r="Q674" s="179"/>
      <c r="R674" s="180">
        <f>SUM(R675:R677)</f>
        <v>9.8999999999999991E-3</v>
      </c>
      <c r="S674" s="179"/>
      <c r="T674" s="181">
        <f>SUM(T675:T677)</f>
        <v>0</v>
      </c>
      <c r="AR674" s="182" t="s">
        <v>87</v>
      </c>
      <c r="AT674" s="183" t="s">
        <v>76</v>
      </c>
      <c r="AU674" s="183" t="s">
        <v>85</v>
      </c>
      <c r="AY674" s="182" t="s">
        <v>146</v>
      </c>
      <c r="BK674" s="184">
        <f>SUM(BK675:BK677)</f>
        <v>0</v>
      </c>
    </row>
    <row r="675" spans="1:65" s="2" customFormat="1" ht="16.5" customHeight="1">
      <c r="A675" s="34"/>
      <c r="B675" s="35"/>
      <c r="C675" s="185" t="s">
        <v>2756</v>
      </c>
      <c r="D675" s="185" t="s">
        <v>147</v>
      </c>
      <c r="E675" s="186" t="s">
        <v>2006</v>
      </c>
      <c r="F675" s="187" t="s">
        <v>2757</v>
      </c>
      <c r="G675" s="188" t="s">
        <v>181</v>
      </c>
      <c r="H675" s="189">
        <v>15</v>
      </c>
      <c r="I675" s="190"/>
      <c r="J675" s="191">
        <f>ROUND(I675*H675,2)</f>
        <v>0</v>
      </c>
      <c r="K675" s="192"/>
      <c r="L675" s="39"/>
      <c r="M675" s="193" t="s">
        <v>1</v>
      </c>
      <c r="N675" s="194" t="s">
        <v>42</v>
      </c>
      <c r="O675" s="71"/>
      <c r="P675" s="195">
        <f>O675*H675</f>
        <v>0</v>
      </c>
      <c r="Q675" s="195">
        <v>0</v>
      </c>
      <c r="R675" s="195">
        <f>Q675*H675</f>
        <v>0</v>
      </c>
      <c r="S675" s="195">
        <v>0</v>
      </c>
      <c r="T675" s="196">
        <f>S675*H675</f>
        <v>0</v>
      </c>
      <c r="U675" s="34"/>
      <c r="V675" s="34"/>
      <c r="W675" s="34"/>
      <c r="X675" s="34"/>
      <c r="Y675" s="34"/>
      <c r="Z675" s="34"/>
      <c r="AA675" s="34"/>
      <c r="AB675" s="34"/>
      <c r="AC675" s="34"/>
      <c r="AD675" s="34"/>
      <c r="AE675" s="34"/>
      <c r="AR675" s="197" t="s">
        <v>188</v>
      </c>
      <c r="AT675" s="197" t="s">
        <v>147</v>
      </c>
      <c r="AU675" s="197" t="s">
        <v>87</v>
      </c>
      <c r="AY675" s="17" t="s">
        <v>146</v>
      </c>
      <c r="BE675" s="198">
        <f>IF(N675="základní",J675,0)</f>
        <v>0</v>
      </c>
      <c r="BF675" s="198">
        <f>IF(N675="snížená",J675,0)</f>
        <v>0</v>
      </c>
      <c r="BG675" s="198">
        <f>IF(N675="zákl. přenesená",J675,0)</f>
        <v>0</v>
      </c>
      <c r="BH675" s="198">
        <f>IF(N675="sníž. přenesená",J675,0)</f>
        <v>0</v>
      </c>
      <c r="BI675" s="198">
        <f>IF(N675="nulová",J675,0)</f>
        <v>0</v>
      </c>
      <c r="BJ675" s="17" t="s">
        <v>85</v>
      </c>
      <c r="BK675" s="198">
        <f>ROUND(I675*H675,2)</f>
        <v>0</v>
      </c>
      <c r="BL675" s="17" t="s">
        <v>188</v>
      </c>
      <c r="BM675" s="197" t="s">
        <v>2758</v>
      </c>
    </row>
    <row r="676" spans="1:65" s="13" customFormat="1">
      <c r="B676" s="206"/>
      <c r="C676" s="207"/>
      <c r="D676" s="199" t="s">
        <v>176</v>
      </c>
      <c r="E676" s="208" t="s">
        <v>1</v>
      </c>
      <c r="F676" s="209" t="s">
        <v>2759</v>
      </c>
      <c r="G676" s="207"/>
      <c r="H676" s="210">
        <v>15</v>
      </c>
      <c r="I676" s="211"/>
      <c r="J676" s="207"/>
      <c r="K676" s="207"/>
      <c r="L676" s="212"/>
      <c r="M676" s="213"/>
      <c r="N676" s="214"/>
      <c r="O676" s="214"/>
      <c r="P676" s="214"/>
      <c r="Q676" s="214"/>
      <c r="R676" s="214"/>
      <c r="S676" s="214"/>
      <c r="T676" s="215"/>
      <c r="AT676" s="216" t="s">
        <v>176</v>
      </c>
      <c r="AU676" s="216" t="s">
        <v>87</v>
      </c>
      <c r="AV676" s="13" t="s">
        <v>87</v>
      </c>
      <c r="AW676" s="13" t="s">
        <v>34</v>
      </c>
      <c r="AX676" s="13" t="s">
        <v>85</v>
      </c>
      <c r="AY676" s="216" t="s">
        <v>146</v>
      </c>
    </row>
    <row r="677" spans="1:65" s="2" customFormat="1" ht="21.75" customHeight="1">
      <c r="A677" s="34"/>
      <c r="B677" s="35"/>
      <c r="C677" s="185" t="s">
        <v>2760</v>
      </c>
      <c r="D677" s="185" t="s">
        <v>147</v>
      </c>
      <c r="E677" s="186" t="s">
        <v>1280</v>
      </c>
      <c r="F677" s="187" t="s">
        <v>2761</v>
      </c>
      <c r="G677" s="188" t="s">
        <v>181</v>
      </c>
      <c r="H677" s="189">
        <v>15</v>
      </c>
      <c r="I677" s="190"/>
      <c r="J677" s="191">
        <f>ROUND(I677*H677,2)</f>
        <v>0</v>
      </c>
      <c r="K677" s="192"/>
      <c r="L677" s="39"/>
      <c r="M677" s="193" t="s">
        <v>1</v>
      </c>
      <c r="N677" s="194" t="s">
        <v>42</v>
      </c>
      <c r="O677" s="71"/>
      <c r="P677" s="195">
        <f>O677*H677</f>
        <v>0</v>
      </c>
      <c r="Q677" s="195">
        <v>6.6E-4</v>
      </c>
      <c r="R677" s="195">
        <f>Q677*H677</f>
        <v>9.8999999999999991E-3</v>
      </c>
      <c r="S677" s="195">
        <v>0</v>
      </c>
      <c r="T677" s="196">
        <f>S677*H677</f>
        <v>0</v>
      </c>
      <c r="U677" s="34"/>
      <c r="V677" s="34"/>
      <c r="W677" s="34"/>
      <c r="X677" s="34"/>
      <c r="Y677" s="34"/>
      <c r="Z677" s="34"/>
      <c r="AA677" s="34"/>
      <c r="AB677" s="34"/>
      <c r="AC677" s="34"/>
      <c r="AD677" s="34"/>
      <c r="AE677" s="34"/>
      <c r="AR677" s="197" t="s">
        <v>188</v>
      </c>
      <c r="AT677" s="197" t="s">
        <v>147</v>
      </c>
      <c r="AU677" s="197" t="s">
        <v>87</v>
      </c>
      <c r="AY677" s="17" t="s">
        <v>146</v>
      </c>
      <c r="BE677" s="198">
        <f>IF(N677="základní",J677,0)</f>
        <v>0</v>
      </c>
      <c r="BF677" s="198">
        <f>IF(N677="snížená",J677,0)</f>
        <v>0</v>
      </c>
      <c r="BG677" s="198">
        <f>IF(N677="zákl. přenesená",J677,0)</f>
        <v>0</v>
      </c>
      <c r="BH677" s="198">
        <f>IF(N677="sníž. přenesená",J677,0)</f>
        <v>0</v>
      </c>
      <c r="BI677" s="198">
        <f>IF(N677="nulová",J677,0)</f>
        <v>0</v>
      </c>
      <c r="BJ677" s="17" t="s">
        <v>85</v>
      </c>
      <c r="BK677" s="198">
        <f>ROUND(I677*H677,2)</f>
        <v>0</v>
      </c>
      <c r="BL677" s="17" t="s">
        <v>188</v>
      </c>
      <c r="BM677" s="197" t="s">
        <v>2762</v>
      </c>
    </row>
    <row r="678" spans="1:65" s="12" customFormat="1" ht="22.9" customHeight="1">
      <c r="B678" s="171"/>
      <c r="C678" s="172"/>
      <c r="D678" s="173" t="s">
        <v>76</v>
      </c>
      <c r="E678" s="204" t="s">
        <v>2011</v>
      </c>
      <c r="F678" s="204" t="s">
        <v>2012</v>
      </c>
      <c r="G678" s="172"/>
      <c r="H678" s="172"/>
      <c r="I678" s="175"/>
      <c r="J678" s="205">
        <f>BK678</f>
        <v>0</v>
      </c>
      <c r="K678" s="172"/>
      <c r="L678" s="177"/>
      <c r="M678" s="178"/>
      <c r="N678" s="179"/>
      <c r="O678" s="179"/>
      <c r="P678" s="180">
        <f>SUM(P679:P692)</f>
        <v>0</v>
      </c>
      <c r="Q678" s="179"/>
      <c r="R678" s="180">
        <f>SUM(R679:R692)</f>
        <v>1.8527820999999998</v>
      </c>
      <c r="S678" s="179"/>
      <c r="T678" s="181">
        <f>SUM(T679:T692)</f>
        <v>0.39303969999999999</v>
      </c>
      <c r="AR678" s="182" t="s">
        <v>87</v>
      </c>
      <c r="AT678" s="183" t="s">
        <v>76</v>
      </c>
      <c r="AU678" s="183" t="s">
        <v>85</v>
      </c>
      <c r="AY678" s="182" t="s">
        <v>146</v>
      </c>
      <c r="BK678" s="184">
        <f>SUM(BK679:BK692)</f>
        <v>0</v>
      </c>
    </row>
    <row r="679" spans="1:65" s="2" customFormat="1" ht="21.75" customHeight="1">
      <c r="A679" s="34"/>
      <c r="B679" s="35"/>
      <c r="C679" s="185" t="s">
        <v>2763</v>
      </c>
      <c r="D679" s="185" t="s">
        <v>147</v>
      </c>
      <c r="E679" s="186" t="s">
        <v>2764</v>
      </c>
      <c r="F679" s="187" t="s">
        <v>2765</v>
      </c>
      <c r="G679" s="188" t="s">
        <v>165</v>
      </c>
      <c r="H679" s="189">
        <v>1</v>
      </c>
      <c r="I679" s="190"/>
      <c r="J679" s="191">
        <f>ROUND(I679*H679,2)</f>
        <v>0</v>
      </c>
      <c r="K679" s="192"/>
      <c r="L679" s="39"/>
      <c r="M679" s="193" t="s">
        <v>1</v>
      </c>
      <c r="N679" s="194" t="s">
        <v>42</v>
      </c>
      <c r="O679" s="71"/>
      <c r="P679" s="195">
        <f>O679*H679</f>
        <v>0</v>
      </c>
      <c r="Q679" s="195">
        <v>0</v>
      </c>
      <c r="R679" s="195">
        <f>Q679*H679</f>
        <v>0</v>
      </c>
      <c r="S679" s="195">
        <v>0</v>
      </c>
      <c r="T679" s="196">
        <f>S679*H679</f>
        <v>0</v>
      </c>
      <c r="U679" s="34"/>
      <c r="V679" s="34"/>
      <c r="W679" s="34"/>
      <c r="X679" s="34"/>
      <c r="Y679" s="34"/>
      <c r="Z679" s="34"/>
      <c r="AA679" s="34"/>
      <c r="AB679" s="34"/>
      <c r="AC679" s="34"/>
      <c r="AD679" s="34"/>
      <c r="AE679" s="34"/>
      <c r="AR679" s="197" t="s">
        <v>188</v>
      </c>
      <c r="AT679" s="197" t="s">
        <v>147</v>
      </c>
      <c r="AU679" s="197" t="s">
        <v>87</v>
      </c>
      <c r="AY679" s="17" t="s">
        <v>146</v>
      </c>
      <c r="BE679" s="198">
        <f>IF(N679="základní",J679,0)</f>
        <v>0</v>
      </c>
      <c r="BF679" s="198">
        <f>IF(N679="snížená",J679,0)</f>
        <v>0</v>
      </c>
      <c r="BG679" s="198">
        <f>IF(N679="zákl. přenesená",J679,0)</f>
        <v>0</v>
      </c>
      <c r="BH679" s="198">
        <f>IF(N679="sníž. přenesená",J679,0)</f>
        <v>0</v>
      </c>
      <c r="BI679" s="198">
        <f>IF(N679="nulová",J679,0)</f>
        <v>0</v>
      </c>
      <c r="BJ679" s="17" t="s">
        <v>85</v>
      </c>
      <c r="BK679" s="198">
        <f>ROUND(I679*H679,2)</f>
        <v>0</v>
      </c>
      <c r="BL679" s="17" t="s">
        <v>188</v>
      </c>
      <c r="BM679" s="197" t="s">
        <v>2766</v>
      </c>
    </row>
    <row r="680" spans="1:65" s="2" customFormat="1" ht="16.5" customHeight="1">
      <c r="A680" s="34"/>
      <c r="B680" s="35"/>
      <c r="C680" s="185" t="s">
        <v>2767</v>
      </c>
      <c r="D680" s="185" t="s">
        <v>147</v>
      </c>
      <c r="E680" s="186" t="s">
        <v>2013</v>
      </c>
      <c r="F680" s="187" t="s">
        <v>2014</v>
      </c>
      <c r="G680" s="188" t="s">
        <v>181</v>
      </c>
      <c r="H680" s="189">
        <v>1267.8699999999999</v>
      </c>
      <c r="I680" s="190"/>
      <c r="J680" s="191">
        <f>ROUND(I680*H680,2)</f>
        <v>0</v>
      </c>
      <c r="K680" s="192"/>
      <c r="L680" s="39"/>
      <c r="M680" s="193" t="s">
        <v>1</v>
      </c>
      <c r="N680" s="194" t="s">
        <v>42</v>
      </c>
      <c r="O680" s="71"/>
      <c r="P680" s="195">
        <f>O680*H680</f>
        <v>0</v>
      </c>
      <c r="Q680" s="195">
        <v>1E-3</v>
      </c>
      <c r="R680" s="195">
        <f>Q680*H680</f>
        <v>1.2678699999999998</v>
      </c>
      <c r="S680" s="195">
        <v>3.1E-4</v>
      </c>
      <c r="T680" s="196">
        <f>S680*H680</f>
        <v>0.39303969999999999</v>
      </c>
      <c r="U680" s="34"/>
      <c r="V680" s="34"/>
      <c r="W680" s="34"/>
      <c r="X680" s="34"/>
      <c r="Y680" s="34"/>
      <c r="Z680" s="34"/>
      <c r="AA680" s="34"/>
      <c r="AB680" s="34"/>
      <c r="AC680" s="34"/>
      <c r="AD680" s="34"/>
      <c r="AE680" s="34"/>
      <c r="AR680" s="197" t="s">
        <v>188</v>
      </c>
      <c r="AT680" s="197" t="s">
        <v>147</v>
      </c>
      <c r="AU680" s="197" t="s">
        <v>87</v>
      </c>
      <c r="AY680" s="17" t="s">
        <v>146</v>
      </c>
      <c r="BE680" s="198">
        <f>IF(N680="základní",J680,0)</f>
        <v>0</v>
      </c>
      <c r="BF680" s="198">
        <f>IF(N680="snížená",J680,0)</f>
        <v>0</v>
      </c>
      <c r="BG680" s="198">
        <f>IF(N680="zákl. přenesená",J680,0)</f>
        <v>0</v>
      </c>
      <c r="BH680" s="198">
        <f>IF(N680="sníž. přenesená",J680,0)</f>
        <v>0</v>
      </c>
      <c r="BI680" s="198">
        <f>IF(N680="nulová",J680,0)</f>
        <v>0</v>
      </c>
      <c r="BJ680" s="17" t="s">
        <v>85</v>
      </c>
      <c r="BK680" s="198">
        <f>ROUND(I680*H680,2)</f>
        <v>0</v>
      </c>
      <c r="BL680" s="17" t="s">
        <v>188</v>
      </c>
      <c r="BM680" s="197" t="s">
        <v>2768</v>
      </c>
    </row>
    <row r="681" spans="1:65" s="13" customFormat="1">
      <c r="B681" s="206"/>
      <c r="C681" s="207"/>
      <c r="D681" s="199" t="s">
        <v>176</v>
      </c>
      <c r="E681" s="208" t="s">
        <v>1</v>
      </c>
      <c r="F681" s="209" t="s">
        <v>2769</v>
      </c>
      <c r="G681" s="207"/>
      <c r="H681" s="210">
        <v>226.66</v>
      </c>
      <c r="I681" s="211"/>
      <c r="J681" s="207"/>
      <c r="K681" s="207"/>
      <c r="L681" s="212"/>
      <c r="M681" s="213"/>
      <c r="N681" s="214"/>
      <c r="O681" s="214"/>
      <c r="P681" s="214"/>
      <c r="Q681" s="214"/>
      <c r="R681" s="214"/>
      <c r="S681" s="214"/>
      <c r="T681" s="215"/>
      <c r="AT681" s="216" t="s">
        <v>176</v>
      </c>
      <c r="AU681" s="216" t="s">
        <v>87</v>
      </c>
      <c r="AV681" s="13" t="s">
        <v>87</v>
      </c>
      <c r="AW681" s="13" t="s">
        <v>34</v>
      </c>
      <c r="AX681" s="13" t="s">
        <v>77</v>
      </c>
      <c r="AY681" s="216" t="s">
        <v>146</v>
      </c>
    </row>
    <row r="682" spans="1:65" s="13" customFormat="1">
      <c r="B682" s="206"/>
      <c r="C682" s="207"/>
      <c r="D682" s="199" t="s">
        <v>176</v>
      </c>
      <c r="E682" s="208" t="s">
        <v>1</v>
      </c>
      <c r="F682" s="209" t="s">
        <v>2770</v>
      </c>
      <c r="G682" s="207"/>
      <c r="H682" s="210">
        <v>53.15</v>
      </c>
      <c r="I682" s="211"/>
      <c r="J682" s="207"/>
      <c r="K682" s="207"/>
      <c r="L682" s="212"/>
      <c r="M682" s="213"/>
      <c r="N682" s="214"/>
      <c r="O682" s="214"/>
      <c r="P682" s="214"/>
      <c r="Q682" s="214"/>
      <c r="R682" s="214"/>
      <c r="S682" s="214"/>
      <c r="T682" s="215"/>
      <c r="AT682" s="216" t="s">
        <v>176</v>
      </c>
      <c r="AU682" s="216" t="s">
        <v>87</v>
      </c>
      <c r="AV682" s="13" t="s">
        <v>87</v>
      </c>
      <c r="AW682" s="13" t="s">
        <v>34</v>
      </c>
      <c r="AX682" s="13" t="s">
        <v>77</v>
      </c>
      <c r="AY682" s="216" t="s">
        <v>146</v>
      </c>
    </row>
    <row r="683" spans="1:65" s="13" customFormat="1">
      <c r="B683" s="206"/>
      <c r="C683" s="207"/>
      <c r="D683" s="199" t="s">
        <v>176</v>
      </c>
      <c r="E683" s="208" t="s">
        <v>1</v>
      </c>
      <c r="F683" s="209" t="s">
        <v>2771</v>
      </c>
      <c r="G683" s="207"/>
      <c r="H683" s="210">
        <v>988.06</v>
      </c>
      <c r="I683" s="211"/>
      <c r="J683" s="207"/>
      <c r="K683" s="207"/>
      <c r="L683" s="212"/>
      <c r="M683" s="213"/>
      <c r="N683" s="214"/>
      <c r="O683" s="214"/>
      <c r="P683" s="214"/>
      <c r="Q683" s="214"/>
      <c r="R683" s="214"/>
      <c r="S683" s="214"/>
      <c r="T683" s="215"/>
      <c r="AT683" s="216" t="s">
        <v>176</v>
      </c>
      <c r="AU683" s="216" t="s">
        <v>87</v>
      </c>
      <c r="AV683" s="13" t="s">
        <v>87</v>
      </c>
      <c r="AW683" s="13" t="s">
        <v>34</v>
      </c>
      <c r="AX683" s="13" t="s">
        <v>77</v>
      </c>
      <c r="AY683" s="216" t="s">
        <v>146</v>
      </c>
    </row>
    <row r="684" spans="1:65" s="14" customFormat="1">
      <c r="B684" s="228"/>
      <c r="C684" s="229"/>
      <c r="D684" s="199" t="s">
        <v>176</v>
      </c>
      <c r="E684" s="230" t="s">
        <v>1</v>
      </c>
      <c r="F684" s="231" t="s">
        <v>254</v>
      </c>
      <c r="G684" s="229"/>
      <c r="H684" s="232">
        <v>1267.8699999999999</v>
      </c>
      <c r="I684" s="233"/>
      <c r="J684" s="229"/>
      <c r="K684" s="229"/>
      <c r="L684" s="234"/>
      <c r="M684" s="235"/>
      <c r="N684" s="236"/>
      <c r="O684" s="236"/>
      <c r="P684" s="236"/>
      <c r="Q684" s="236"/>
      <c r="R684" s="236"/>
      <c r="S684" s="236"/>
      <c r="T684" s="237"/>
      <c r="AT684" s="238" t="s">
        <v>176</v>
      </c>
      <c r="AU684" s="238" t="s">
        <v>87</v>
      </c>
      <c r="AV684" s="14" t="s">
        <v>145</v>
      </c>
      <c r="AW684" s="14" t="s">
        <v>34</v>
      </c>
      <c r="AX684" s="14" t="s">
        <v>85</v>
      </c>
      <c r="AY684" s="238" t="s">
        <v>146</v>
      </c>
    </row>
    <row r="685" spans="1:65" s="2" customFormat="1" ht="21.75" customHeight="1">
      <c r="A685" s="34"/>
      <c r="B685" s="35"/>
      <c r="C685" s="185" t="s">
        <v>2772</v>
      </c>
      <c r="D685" s="185" t="s">
        <v>147</v>
      </c>
      <c r="E685" s="186" t="s">
        <v>2773</v>
      </c>
      <c r="F685" s="187" t="s">
        <v>2774</v>
      </c>
      <c r="G685" s="188" t="s">
        <v>181</v>
      </c>
      <c r="H685" s="189">
        <v>1267.8699999999999</v>
      </c>
      <c r="I685" s="190"/>
      <c r="J685" s="191">
        <f>ROUND(I685*H685,2)</f>
        <v>0</v>
      </c>
      <c r="K685" s="192"/>
      <c r="L685" s="39"/>
      <c r="M685" s="193" t="s">
        <v>1</v>
      </c>
      <c r="N685" s="194" t="s">
        <v>42</v>
      </c>
      <c r="O685" s="71"/>
      <c r="P685" s="195">
        <f>O685*H685</f>
        <v>0</v>
      </c>
      <c r="Q685" s="195">
        <v>0</v>
      </c>
      <c r="R685" s="195">
        <f>Q685*H685</f>
        <v>0</v>
      </c>
      <c r="S685" s="195">
        <v>0</v>
      </c>
      <c r="T685" s="196">
        <f>S685*H685</f>
        <v>0</v>
      </c>
      <c r="U685" s="34"/>
      <c r="V685" s="34"/>
      <c r="W685" s="34"/>
      <c r="X685" s="34"/>
      <c r="Y685" s="34"/>
      <c r="Z685" s="34"/>
      <c r="AA685" s="34"/>
      <c r="AB685" s="34"/>
      <c r="AC685" s="34"/>
      <c r="AD685" s="34"/>
      <c r="AE685" s="34"/>
      <c r="AR685" s="197" t="s">
        <v>188</v>
      </c>
      <c r="AT685" s="197" t="s">
        <v>147</v>
      </c>
      <c r="AU685" s="197" t="s">
        <v>87</v>
      </c>
      <c r="AY685" s="17" t="s">
        <v>146</v>
      </c>
      <c r="BE685" s="198">
        <f>IF(N685="základní",J685,0)</f>
        <v>0</v>
      </c>
      <c r="BF685" s="198">
        <f>IF(N685="snížená",J685,0)</f>
        <v>0</v>
      </c>
      <c r="BG685" s="198">
        <f>IF(N685="zákl. přenesená",J685,0)</f>
        <v>0</v>
      </c>
      <c r="BH685" s="198">
        <f>IF(N685="sníž. přenesená",J685,0)</f>
        <v>0</v>
      </c>
      <c r="BI685" s="198">
        <f>IF(N685="nulová",J685,0)</f>
        <v>0</v>
      </c>
      <c r="BJ685" s="17" t="s">
        <v>85</v>
      </c>
      <c r="BK685" s="198">
        <f>ROUND(I685*H685,2)</f>
        <v>0</v>
      </c>
      <c r="BL685" s="17" t="s">
        <v>188</v>
      </c>
      <c r="BM685" s="197" t="s">
        <v>2775</v>
      </c>
    </row>
    <row r="686" spans="1:65" s="2" customFormat="1" ht="21.75" customHeight="1">
      <c r="A686" s="34"/>
      <c r="B686" s="35"/>
      <c r="C686" s="185" t="s">
        <v>2776</v>
      </c>
      <c r="D686" s="185" t="s">
        <v>147</v>
      </c>
      <c r="E686" s="186" t="s">
        <v>2017</v>
      </c>
      <c r="F686" s="187" t="s">
        <v>2018</v>
      </c>
      <c r="G686" s="188" t="s">
        <v>181</v>
      </c>
      <c r="H686" s="189">
        <v>1267.8699999999999</v>
      </c>
      <c r="I686" s="190"/>
      <c r="J686" s="191">
        <f>ROUND(I686*H686,2)</f>
        <v>0</v>
      </c>
      <c r="K686" s="192"/>
      <c r="L686" s="39"/>
      <c r="M686" s="193" t="s">
        <v>1</v>
      </c>
      <c r="N686" s="194" t="s">
        <v>42</v>
      </c>
      <c r="O686" s="71"/>
      <c r="P686" s="195">
        <f>O686*H686</f>
        <v>0</v>
      </c>
      <c r="Q686" s="195">
        <v>2.0000000000000001E-4</v>
      </c>
      <c r="R686" s="195">
        <f>Q686*H686</f>
        <v>0.25357399999999997</v>
      </c>
      <c r="S686" s="195">
        <v>0</v>
      </c>
      <c r="T686" s="196">
        <f>S686*H686</f>
        <v>0</v>
      </c>
      <c r="U686" s="34"/>
      <c r="V686" s="34"/>
      <c r="W686" s="34"/>
      <c r="X686" s="34"/>
      <c r="Y686" s="34"/>
      <c r="Z686" s="34"/>
      <c r="AA686" s="34"/>
      <c r="AB686" s="34"/>
      <c r="AC686" s="34"/>
      <c r="AD686" s="34"/>
      <c r="AE686" s="34"/>
      <c r="AR686" s="197" t="s">
        <v>188</v>
      </c>
      <c r="AT686" s="197" t="s">
        <v>147</v>
      </c>
      <c r="AU686" s="197" t="s">
        <v>87</v>
      </c>
      <c r="AY686" s="17" t="s">
        <v>146</v>
      </c>
      <c r="BE686" s="198">
        <f>IF(N686="základní",J686,0)</f>
        <v>0</v>
      </c>
      <c r="BF686" s="198">
        <f>IF(N686="snížená",J686,0)</f>
        <v>0</v>
      </c>
      <c r="BG686" s="198">
        <f>IF(N686="zákl. přenesená",J686,0)</f>
        <v>0</v>
      </c>
      <c r="BH686" s="198">
        <f>IF(N686="sníž. přenesená",J686,0)</f>
        <v>0</v>
      </c>
      <c r="BI686" s="198">
        <f>IF(N686="nulová",J686,0)</f>
        <v>0</v>
      </c>
      <c r="BJ686" s="17" t="s">
        <v>85</v>
      </c>
      <c r="BK686" s="198">
        <f>ROUND(I686*H686,2)</f>
        <v>0</v>
      </c>
      <c r="BL686" s="17" t="s">
        <v>188</v>
      </c>
      <c r="BM686" s="197" t="s">
        <v>2777</v>
      </c>
    </row>
    <row r="687" spans="1:65" s="2" customFormat="1" ht="33" customHeight="1">
      <c r="A687" s="34"/>
      <c r="B687" s="35"/>
      <c r="C687" s="185" t="s">
        <v>2778</v>
      </c>
      <c r="D687" s="185" t="s">
        <v>147</v>
      </c>
      <c r="E687" s="186" t="s">
        <v>2779</v>
      </c>
      <c r="F687" s="187" t="s">
        <v>2780</v>
      </c>
      <c r="G687" s="188" t="s">
        <v>181</v>
      </c>
      <c r="H687" s="189">
        <v>1267.8699999999999</v>
      </c>
      <c r="I687" s="190"/>
      <c r="J687" s="191">
        <f>ROUND(I687*H687,2)</f>
        <v>0</v>
      </c>
      <c r="K687" s="192"/>
      <c r="L687" s="39"/>
      <c r="M687" s="193" t="s">
        <v>1</v>
      </c>
      <c r="N687" s="194" t="s">
        <v>42</v>
      </c>
      <c r="O687" s="71"/>
      <c r="P687" s="195">
        <f>O687*H687</f>
        <v>0</v>
      </c>
      <c r="Q687" s="195">
        <v>2.5999999999999998E-4</v>
      </c>
      <c r="R687" s="195">
        <f>Q687*H687</f>
        <v>0.32964619999999994</v>
      </c>
      <c r="S687" s="195">
        <v>0</v>
      </c>
      <c r="T687" s="196">
        <f>S687*H687</f>
        <v>0</v>
      </c>
      <c r="U687" s="34"/>
      <c r="V687" s="34"/>
      <c r="W687" s="34"/>
      <c r="X687" s="34"/>
      <c r="Y687" s="34"/>
      <c r="Z687" s="34"/>
      <c r="AA687" s="34"/>
      <c r="AB687" s="34"/>
      <c r="AC687" s="34"/>
      <c r="AD687" s="34"/>
      <c r="AE687" s="34"/>
      <c r="AR687" s="197" t="s">
        <v>188</v>
      </c>
      <c r="AT687" s="197" t="s">
        <v>147</v>
      </c>
      <c r="AU687" s="197" t="s">
        <v>87</v>
      </c>
      <c r="AY687" s="17" t="s">
        <v>146</v>
      </c>
      <c r="BE687" s="198">
        <f>IF(N687="základní",J687,0)</f>
        <v>0</v>
      </c>
      <c r="BF687" s="198">
        <f>IF(N687="snížená",J687,0)</f>
        <v>0</v>
      </c>
      <c r="BG687" s="198">
        <f>IF(N687="zákl. přenesená",J687,0)</f>
        <v>0</v>
      </c>
      <c r="BH687" s="198">
        <f>IF(N687="sníž. přenesená",J687,0)</f>
        <v>0</v>
      </c>
      <c r="BI687" s="198">
        <f>IF(N687="nulová",J687,0)</f>
        <v>0</v>
      </c>
      <c r="BJ687" s="17" t="s">
        <v>85</v>
      </c>
      <c r="BK687" s="198">
        <f>ROUND(I687*H687,2)</f>
        <v>0</v>
      </c>
      <c r="BL687" s="17" t="s">
        <v>188</v>
      </c>
      <c r="BM687" s="197" t="s">
        <v>2781</v>
      </c>
    </row>
    <row r="688" spans="1:65" s="2" customFormat="1" ht="21.75" customHeight="1">
      <c r="A688" s="34"/>
      <c r="B688" s="35"/>
      <c r="C688" s="185" t="s">
        <v>2782</v>
      </c>
      <c r="D688" s="185" t="s">
        <v>147</v>
      </c>
      <c r="E688" s="186" t="s">
        <v>2783</v>
      </c>
      <c r="F688" s="187" t="s">
        <v>2784</v>
      </c>
      <c r="G688" s="188" t="s">
        <v>181</v>
      </c>
      <c r="H688" s="189">
        <v>169.19</v>
      </c>
      <c r="I688" s="190"/>
      <c r="J688" s="191">
        <f>ROUND(I688*H688,2)</f>
        <v>0</v>
      </c>
      <c r="K688" s="192"/>
      <c r="L688" s="39"/>
      <c r="M688" s="193" t="s">
        <v>1</v>
      </c>
      <c r="N688" s="194" t="s">
        <v>42</v>
      </c>
      <c r="O688" s="71"/>
      <c r="P688" s="195">
        <f>O688*H688</f>
        <v>0</v>
      </c>
      <c r="Q688" s="195">
        <v>0</v>
      </c>
      <c r="R688" s="195">
        <f>Q688*H688</f>
        <v>0</v>
      </c>
      <c r="S688" s="195">
        <v>0</v>
      </c>
      <c r="T688" s="196">
        <f>S688*H688</f>
        <v>0</v>
      </c>
      <c r="U688" s="34"/>
      <c r="V688" s="34"/>
      <c r="W688" s="34"/>
      <c r="X688" s="34"/>
      <c r="Y688" s="34"/>
      <c r="Z688" s="34"/>
      <c r="AA688" s="34"/>
      <c r="AB688" s="34"/>
      <c r="AC688" s="34"/>
      <c r="AD688" s="34"/>
      <c r="AE688" s="34"/>
      <c r="AR688" s="197" t="s">
        <v>188</v>
      </c>
      <c r="AT688" s="197" t="s">
        <v>147</v>
      </c>
      <c r="AU688" s="197" t="s">
        <v>87</v>
      </c>
      <c r="AY688" s="17" t="s">
        <v>146</v>
      </c>
      <c r="BE688" s="198">
        <f>IF(N688="základní",J688,0)</f>
        <v>0</v>
      </c>
      <c r="BF688" s="198">
        <f>IF(N688="snížená",J688,0)</f>
        <v>0</v>
      </c>
      <c r="BG688" s="198">
        <f>IF(N688="zákl. přenesená",J688,0)</f>
        <v>0</v>
      </c>
      <c r="BH688" s="198">
        <f>IF(N688="sníž. přenesená",J688,0)</f>
        <v>0</v>
      </c>
      <c r="BI688" s="198">
        <f>IF(N688="nulová",J688,0)</f>
        <v>0</v>
      </c>
      <c r="BJ688" s="17" t="s">
        <v>85</v>
      </c>
      <c r="BK688" s="198">
        <f>ROUND(I688*H688,2)</f>
        <v>0</v>
      </c>
      <c r="BL688" s="17" t="s">
        <v>188</v>
      </c>
      <c r="BM688" s="197" t="s">
        <v>2785</v>
      </c>
    </row>
    <row r="689" spans="1:65" s="13" customFormat="1">
      <c r="B689" s="206"/>
      <c r="C689" s="207"/>
      <c r="D689" s="199" t="s">
        <v>176</v>
      </c>
      <c r="E689" s="208" t="s">
        <v>1</v>
      </c>
      <c r="F689" s="209" t="s">
        <v>2786</v>
      </c>
      <c r="G689" s="207"/>
      <c r="H689" s="210">
        <v>127.92</v>
      </c>
      <c r="I689" s="211"/>
      <c r="J689" s="207"/>
      <c r="K689" s="207"/>
      <c r="L689" s="212"/>
      <c r="M689" s="213"/>
      <c r="N689" s="214"/>
      <c r="O689" s="214"/>
      <c r="P689" s="214"/>
      <c r="Q689" s="214"/>
      <c r="R689" s="214"/>
      <c r="S689" s="214"/>
      <c r="T689" s="215"/>
      <c r="AT689" s="216" t="s">
        <v>176</v>
      </c>
      <c r="AU689" s="216" t="s">
        <v>87</v>
      </c>
      <c r="AV689" s="13" t="s">
        <v>87</v>
      </c>
      <c r="AW689" s="13" t="s">
        <v>34</v>
      </c>
      <c r="AX689" s="13" t="s">
        <v>77</v>
      </c>
      <c r="AY689" s="216" t="s">
        <v>146</v>
      </c>
    </row>
    <row r="690" spans="1:65" s="13" customFormat="1">
      <c r="B690" s="206"/>
      <c r="C690" s="207"/>
      <c r="D690" s="199" t="s">
        <v>176</v>
      </c>
      <c r="E690" s="208" t="s">
        <v>1</v>
      </c>
      <c r="F690" s="209" t="s">
        <v>2787</v>
      </c>
      <c r="G690" s="207"/>
      <c r="H690" s="210">
        <v>41.27</v>
      </c>
      <c r="I690" s="211"/>
      <c r="J690" s="207"/>
      <c r="K690" s="207"/>
      <c r="L690" s="212"/>
      <c r="M690" s="213"/>
      <c r="N690" s="214"/>
      <c r="O690" s="214"/>
      <c r="P690" s="214"/>
      <c r="Q690" s="214"/>
      <c r="R690" s="214"/>
      <c r="S690" s="214"/>
      <c r="T690" s="215"/>
      <c r="AT690" s="216" t="s">
        <v>176</v>
      </c>
      <c r="AU690" s="216" t="s">
        <v>87</v>
      </c>
      <c r="AV690" s="13" t="s">
        <v>87</v>
      </c>
      <c r="AW690" s="13" t="s">
        <v>34</v>
      </c>
      <c r="AX690" s="13" t="s">
        <v>77</v>
      </c>
      <c r="AY690" s="216" t="s">
        <v>146</v>
      </c>
    </row>
    <row r="691" spans="1:65" s="14" customFormat="1">
      <c r="B691" s="228"/>
      <c r="C691" s="229"/>
      <c r="D691" s="199" t="s">
        <v>176</v>
      </c>
      <c r="E691" s="230" t="s">
        <v>1</v>
      </c>
      <c r="F691" s="231" t="s">
        <v>254</v>
      </c>
      <c r="G691" s="229"/>
      <c r="H691" s="232">
        <v>169.19</v>
      </c>
      <c r="I691" s="233"/>
      <c r="J691" s="229"/>
      <c r="K691" s="229"/>
      <c r="L691" s="234"/>
      <c r="M691" s="235"/>
      <c r="N691" s="236"/>
      <c r="O691" s="236"/>
      <c r="P691" s="236"/>
      <c r="Q691" s="236"/>
      <c r="R691" s="236"/>
      <c r="S691" s="236"/>
      <c r="T691" s="237"/>
      <c r="AT691" s="238" t="s">
        <v>176</v>
      </c>
      <c r="AU691" s="238" t="s">
        <v>87</v>
      </c>
      <c r="AV691" s="14" t="s">
        <v>145</v>
      </c>
      <c r="AW691" s="14" t="s">
        <v>34</v>
      </c>
      <c r="AX691" s="14" t="s">
        <v>85</v>
      </c>
      <c r="AY691" s="238" t="s">
        <v>146</v>
      </c>
    </row>
    <row r="692" spans="1:65" s="2" customFormat="1" ht="33" customHeight="1">
      <c r="A692" s="34"/>
      <c r="B692" s="35"/>
      <c r="C692" s="185" t="s">
        <v>2788</v>
      </c>
      <c r="D692" s="185" t="s">
        <v>147</v>
      </c>
      <c r="E692" s="186" t="s">
        <v>2789</v>
      </c>
      <c r="F692" s="187" t="s">
        <v>2790</v>
      </c>
      <c r="G692" s="188" t="s">
        <v>181</v>
      </c>
      <c r="H692" s="189">
        <v>169.19</v>
      </c>
      <c r="I692" s="190"/>
      <c r="J692" s="191">
        <f>ROUND(I692*H692,2)</f>
        <v>0</v>
      </c>
      <c r="K692" s="192"/>
      <c r="L692" s="39"/>
      <c r="M692" s="193" t="s">
        <v>1</v>
      </c>
      <c r="N692" s="194" t="s">
        <v>42</v>
      </c>
      <c r="O692" s="71"/>
      <c r="P692" s="195">
        <f>O692*H692</f>
        <v>0</v>
      </c>
      <c r="Q692" s="195">
        <v>1.0000000000000001E-5</v>
      </c>
      <c r="R692" s="195">
        <f>Q692*H692</f>
        <v>1.6919000000000001E-3</v>
      </c>
      <c r="S692" s="195">
        <v>0</v>
      </c>
      <c r="T692" s="196">
        <f>S692*H692</f>
        <v>0</v>
      </c>
      <c r="U692" s="34"/>
      <c r="V692" s="34"/>
      <c r="W692" s="34"/>
      <c r="X692" s="34"/>
      <c r="Y692" s="34"/>
      <c r="Z692" s="34"/>
      <c r="AA692" s="34"/>
      <c r="AB692" s="34"/>
      <c r="AC692" s="34"/>
      <c r="AD692" s="34"/>
      <c r="AE692" s="34"/>
      <c r="AR692" s="197" t="s">
        <v>188</v>
      </c>
      <c r="AT692" s="197" t="s">
        <v>147</v>
      </c>
      <c r="AU692" s="197" t="s">
        <v>87</v>
      </c>
      <c r="AY692" s="17" t="s">
        <v>146</v>
      </c>
      <c r="BE692" s="198">
        <f>IF(N692="základní",J692,0)</f>
        <v>0</v>
      </c>
      <c r="BF692" s="198">
        <f>IF(N692="snížená",J692,0)</f>
        <v>0</v>
      </c>
      <c r="BG692" s="198">
        <f>IF(N692="zákl. přenesená",J692,0)</f>
        <v>0</v>
      </c>
      <c r="BH692" s="198">
        <f>IF(N692="sníž. přenesená",J692,0)</f>
        <v>0</v>
      </c>
      <c r="BI692" s="198">
        <f>IF(N692="nulová",J692,0)</f>
        <v>0</v>
      </c>
      <c r="BJ692" s="17" t="s">
        <v>85</v>
      </c>
      <c r="BK692" s="198">
        <f>ROUND(I692*H692,2)</f>
        <v>0</v>
      </c>
      <c r="BL692" s="17" t="s">
        <v>188</v>
      </c>
      <c r="BM692" s="197" t="s">
        <v>2791</v>
      </c>
    </row>
    <row r="693" spans="1:65" s="12" customFormat="1" ht="25.9" customHeight="1">
      <c r="B693" s="171"/>
      <c r="C693" s="172"/>
      <c r="D693" s="173" t="s">
        <v>76</v>
      </c>
      <c r="E693" s="174" t="s">
        <v>809</v>
      </c>
      <c r="F693" s="174" t="s">
        <v>810</v>
      </c>
      <c r="G693" s="172"/>
      <c r="H693" s="172"/>
      <c r="I693" s="175"/>
      <c r="J693" s="176">
        <f>BK693</f>
        <v>0</v>
      </c>
      <c r="K693" s="172"/>
      <c r="L693" s="177"/>
      <c r="M693" s="178"/>
      <c r="N693" s="179"/>
      <c r="O693" s="179"/>
      <c r="P693" s="180">
        <f>SUM(P694:P709)</f>
        <v>0</v>
      </c>
      <c r="Q693" s="179"/>
      <c r="R693" s="180">
        <f>SUM(R694:R709)</f>
        <v>0</v>
      </c>
      <c r="S693" s="179"/>
      <c r="T693" s="181">
        <f>SUM(T694:T709)</f>
        <v>0</v>
      </c>
      <c r="AR693" s="182" t="s">
        <v>155</v>
      </c>
      <c r="AT693" s="183" t="s">
        <v>76</v>
      </c>
      <c r="AU693" s="183" t="s">
        <v>77</v>
      </c>
      <c r="AY693" s="182" t="s">
        <v>146</v>
      </c>
      <c r="BK693" s="184">
        <f>SUM(BK694:BK709)</f>
        <v>0</v>
      </c>
    </row>
    <row r="694" spans="1:65" s="2" customFormat="1" ht="33" customHeight="1">
      <c r="A694" s="34"/>
      <c r="B694" s="35"/>
      <c r="C694" s="185" t="s">
        <v>2792</v>
      </c>
      <c r="D694" s="185" t="s">
        <v>147</v>
      </c>
      <c r="E694" s="186" t="s">
        <v>2793</v>
      </c>
      <c r="F694" s="187" t="s">
        <v>2794</v>
      </c>
      <c r="G694" s="188" t="s">
        <v>249</v>
      </c>
      <c r="H694" s="189">
        <v>470</v>
      </c>
      <c r="I694" s="190"/>
      <c r="J694" s="191">
        <f>ROUND(I694*H694,2)</f>
        <v>0</v>
      </c>
      <c r="K694" s="192"/>
      <c r="L694" s="39"/>
      <c r="M694" s="193" t="s">
        <v>1</v>
      </c>
      <c r="N694" s="194" t="s">
        <v>42</v>
      </c>
      <c r="O694" s="71"/>
      <c r="P694" s="195">
        <f>O694*H694</f>
        <v>0</v>
      </c>
      <c r="Q694" s="195">
        <v>0</v>
      </c>
      <c r="R694" s="195">
        <f>Q694*H694</f>
        <v>0</v>
      </c>
      <c r="S694" s="195">
        <v>0</v>
      </c>
      <c r="T694" s="196">
        <f>S694*H694</f>
        <v>0</v>
      </c>
      <c r="U694" s="34"/>
      <c r="V694" s="34"/>
      <c r="W694" s="34"/>
      <c r="X694" s="34"/>
      <c r="Y694" s="34"/>
      <c r="Z694" s="34"/>
      <c r="AA694" s="34"/>
      <c r="AB694" s="34"/>
      <c r="AC694" s="34"/>
      <c r="AD694" s="34"/>
      <c r="AE694" s="34"/>
      <c r="AR694" s="197" t="s">
        <v>478</v>
      </c>
      <c r="AT694" s="197" t="s">
        <v>147</v>
      </c>
      <c r="AU694" s="197" t="s">
        <v>85</v>
      </c>
      <c r="AY694" s="17" t="s">
        <v>146</v>
      </c>
      <c r="BE694" s="198">
        <f>IF(N694="základní",J694,0)</f>
        <v>0</v>
      </c>
      <c r="BF694" s="198">
        <f>IF(N694="snížená",J694,0)</f>
        <v>0</v>
      </c>
      <c r="BG694" s="198">
        <f>IF(N694="zákl. přenesená",J694,0)</f>
        <v>0</v>
      </c>
      <c r="BH694" s="198">
        <f>IF(N694="sníž. přenesená",J694,0)</f>
        <v>0</v>
      </c>
      <c r="BI694" s="198">
        <f>IF(N694="nulová",J694,0)</f>
        <v>0</v>
      </c>
      <c r="BJ694" s="17" t="s">
        <v>85</v>
      </c>
      <c r="BK694" s="198">
        <f>ROUND(I694*H694,2)</f>
        <v>0</v>
      </c>
      <c r="BL694" s="17" t="s">
        <v>478</v>
      </c>
      <c r="BM694" s="197" t="s">
        <v>2795</v>
      </c>
    </row>
    <row r="695" spans="1:65" s="2" customFormat="1" ht="146.25">
      <c r="A695" s="34"/>
      <c r="B695" s="35"/>
      <c r="C695" s="36"/>
      <c r="D695" s="199" t="s">
        <v>151</v>
      </c>
      <c r="E695" s="36"/>
      <c r="F695" s="200" t="s">
        <v>2796</v>
      </c>
      <c r="G695" s="36"/>
      <c r="H695" s="36"/>
      <c r="I695" s="201"/>
      <c r="J695" s="36"/>
      <c r="K695" s="36"/>
      <c r="L695" s="39"/>
      <c r="M695" s="202"/>
      <c r="N695" s="203"/>
      <c r="O695" s="71"/>
      <c r="P695" s="71"/>
      <c r="Q695" s="71"/>
      <c r="R695" s="71"/>
      <c r="S695" s="71"/>
      <c r="T695" s="72"/>
      <c r="U695" s="34"/>
      <c r="V695" s="34"/>
      <c r="W695" s="34"/>
      <c r="X695" s="34"/>
      <c r="Y695" s="34"/>
      <c r="Z695" s="34"/>
      <c r="AA695" s="34"/>
      <c r="AB695" s="34"/>
      <c r="AC695" s="34"/>
      <c r="AD695" s="34"/>
      <c r="AE695" s="34"/>
      <c r="AT695" s="17" t="s">
        <v>151</v>
      </c>
      <c r="AU695" s="17" t="s">
        <v>85</v>
      </c>
    </row>
    <row r="696" spans="1:65" s="13" customFormat="1">
      <c r="B696" s="206"/>
      <c r="C696" s="207"/>
      <c r="D696" s="199" t="s">
        <v>176</v>
      </c>
      <c r="E696" s="208" t="s">
        <v>1</v>
      </c>
      <c r="F696" s="209" t="s">
        <v>2797</v>
      </c>
      <c r="G696" s="207"/>
      <c r="H696" s="210">
        <v>150</v>
      </c>
      <c r="I696" s="211"/>
      <c r="J696" s="207"/>
      <c r="K696" s="207"/>
      <c r="L696" s="212"/>
      <c r="M696" s="213"/>
      <c r="N696" s="214"/>
      <c r="O696" s="214"/>
      <c r="P696" s="214"/>
      <c r="Q696" s="214"/>
      <c r="R696" s="214"/>
      <c r="S696" s="214"/>
      <c r="T696" s="215"/>
      <c r="AT696" s="216" t="s">
        <v>176</v>
      </c>
      <c r="AU696" s="216" t="s">
        <v>85</v>
      </c>
      <c r="AV696" s="13" t="s">
        <v>87</v>
      </c>
      <c r="AW696" s="13" t="s">
        <v>34</v>
      </c>
      <c r="AX696" s="13" t="s">
        <v>77</v>
      </c>
      <c r="AY696" s="216" t="s">
        <v>146</v>
      </c>
    </row>
    <row r="697" spans="1:65" s="13" customFormat="1">
      <c r="B697" s="206"/>
      <c r="C697" s="207"/>
      <c r="D697" s="199" t="s">
        <v>176</v>
      </c>
      <c r="E697" s="208" t="s">
        <v>1</v>
      </c>
      <c r="F697" s="209" t="s">
        <v>2798</v>
      </c>
      <c r="G697" s="207"/>
      <c r="H697" s="210">
        <v>150</v>
      </c>
      <c r="I697" s="211"/>
      <c r="J697" s="207"/>
      <c r="K697" s="207"/>
      <c r="L697" s="212"/>
      <c r="M697" s="213"/>
      <c r="N697" s="214"/>
      <c r="O697" s="214"/>
      <c r="P697" s="214"/>
      <c r="Q697" s="214"/>
      <c r="R697" s="214"/>
      <c r="S697" s="214"/>
      <c r="T697" s="215"/>
      <c r="AT697" s="216" t="s">
        <v>176</v>
      </c>
      <c r="AU697" s="216" t="s">
        <v>85</v>
      </c>
      <c r="AV697" s="13" t="s">
        <v>87</v>
      </c>
      <c r="AW697" s="13" t="s">
        <v>34</v>
      </c>
      <c r="AX697" s="13" t="s">
        <v>77</v>
      </c>
      <c r="AY697" s="216" t="s">
        <v>146</v>
      </c>
    </row>
    <row r="698" spans="1:65" s="13" customFormat="1">
      <c r="B698" s="206"/>
      <c r="C698" s="207"/>
      <c r="D698" s="199" t="s">
        <v>176</v>
      </c>
      <c r="E698" s="208" t="s">
        <v>1</v>
      </c>
      <c r="F698" s="209" t="s">
        <v>2799</v>
      </c>
      <c r="G698" s="207"/>
      <c r="H698" s="210">
        <v>50</v>
      </c>
      <c r="I698" s="211"/>
      <c r="J698" s="207"/>
      <c r="K698" s="207"/>
      <c r="L698" s="212"/>
      <c r="M698" s="213"/>
      <c r="N698" s="214"/>
      <c r="O698" s="214"/>
      <c r="P698" s="214"/>
      <c r="Q698" s="214"/>
      <c r="R698" s="214"/>
      <c r="S698" s="214"/>
      <c r="T698" s="215"/>
      <c r="AT698" s="216" t="s">
        <v>176</v>
      </c>
      <c r="AU698" s="216" t="s">
        <v>85</v>
      </c>
      <c r="AV698" s="13" t="s">
        <v>87</v>
      </c>
      <c r="AW698" s="13" t="s">
        <v>34</v>
      </c>
      <c r="AX698" s="13" t="s">
        <v>77</v>
      </c>
      <c r="AY698" s="216" t="s">
        <v>146</v>
      </c>
    </row>
    <row r="699" spans="1:65" s="13" customFormat="1">
      <c r="B699" s="206"/>
      <c r="C699" s="207"/>
      <c r="D699" s="199" t="s">
        <v>176</v>
      </c>
      <c r="E699" s="208" t="s">
        <v>1</v>
      </c>
      <c r="F699" s="209" t="s">
        <v>2800</v>
      </c>
      <c r="G699" s="207"/>
      <c r="H699" s="210">
        <v>120</v>
      </c>
      <c r="I699" s="211"/>
      <c r="J699" s="207"/>
      <c r="K699" s="207"/>
      <c r="L699" s="212"/>
      <c r="M699" s="213"/>
      <c r="N699" s="214"/>
      <c r="O699" s="214"/>
      <c r="P699" s="214"/>
      <c r="Q699" s="214"/>
      <c r="R699" s="214"/>
      <c r="S699" s="214"/>
      <c r="T699" s="215"/>
      <c r="AT699" s="216" t="s">
        <v>176</v>
      </c>
      <c r="AU699" s="216" t="s">
        <v>85</v>
      </c>
      <c r="AV699" s="13" t="s">
        <v>87</v>
      </c>
      <c r="AW699" s="13" t="s">
        <v>34</v>
      </c>
      <c r="AX699" s="13" t="s">
        <v>77</v>
      </c>
      <c r="AY699" s="216" t="s">
        <v>146</v>
      </c>
    </row>
    <row r="700" spans="1:65" s="14" customFormat="1">
      <c r="B700" s="228"/>
      <c r="C700" s="229"/>
      <c r="D700" s="199" t="s">
        <v>176</v>
      </c>
      <c r="E700" s="230" t="s">
        <v>1</v>
      </c>
      <c r="F700" s="231" t="s">
        <v>254</v>
      </c>
      <c r="G700" s="229"/>
      <c r="H700" s="232">
        <v>470</v>
      </c>
      <c r="I700" s="233"/>
      <c r="J700" s="229"/>
      <c r="K700" s="229"/>
      <c r="L700" s="234"/>
      <c r="M700" s="235"/>
      <c r="N700" s="236"/>
      <c r="O700" s="236"/>
      <c r="P700" s="236"/>
      <c r="Q700" s="236"/>
      <c r="R700" s="236"/>
      <c r="S700" s="236"/>
      <c r="T700" s="237"/>
      <c r="AT700" s="238" t="s">
        <v>176</v>
      </c>
      <c r="AU700" s="238" t="s">
        <v>85</v>
      </c>
      <c r="AV700" s="14" t="s">
        <v>145</v>
      </c>
      <c r="AW700" s="14" t="s">
        <v>34</v>
      </c>
      <c r="AX700" s="14" t="s">
        <v>85</v>
      </c>
      <c r="AY700" s="238" t="s">
        <v>146</v>
      </c>
    </row>
    <row r="701" spans="1:65" s="2" customFormat="1" ht="16.5" customHeight="1">
      <c r="A701" s="34"/>
      <c r="B701" s="35"/>
      <c r="C701" s="185" t="s">
        <v>2801</v>
      </c>
      <c r="D701" s="185" t="s">
        <v>147</v>
      </c>
      <c r="E701" s="186" t="s">
        <v>2802</v>
      </c>
      <c r="F701" s="187" t="s">
        <v>2803</v>
      </c>
      <c r="G701" s="188" t="s">
        <v>806</v>
      </c>
      <c r="H701" s="189">
        <v>3</v>
      </c>
      <c r="I701" s="190"/>
      <c r="J701" s="191">
        <f>ROUND(I701*H701,2)</f>
        <v>0</v>
      </c>
      <c r="K701" s="192"/>
      <c r="L701" s="39"/>
      <c r="M701" s="193" t="s">
        <v>1</v>
      </c>
      <c r="N701" s="194" t="s">
        <v>42</v>
      </c>
      <c r="O701" s="71"/>
      <c r="P701" s="195">
        <f>O701*H701</f>
        <v>0</v>
      </c>
      <c r="Q701" s="195">
        <v>0</v>
      </c>
      <c r="R701" s="195">
        <f>Q701*H701</f>
        <v>0</v>
      </c>
      <c r="S701" s="195">
        <v>0</v>
      </c>
      <c r="T701" s="196">
        <f>S701*H701</f>
        <v>0</v>
      </c>
      <c r="U701" s="34"/>
      <c r="V701" s="34"/>
      <c r="W701" s="34"/>
      <c r="X701" s="34"/>
      <c r="Y701" s="34"/>
      <c r="Z701" s="34"/>
      <c r="AA701" s="34"/>
      <c r="AB701" s="34"/>
      <c r="AC701" s="34"/>
      <c r="AD701" s="34"/>
      <c r="AE701" s="34"/>
      <c r="AR701" s="197" t="s">
        <v>145</v>
      </c>
      <c r="AT701" s="197" t="s">
        <v>147</v>
      </c>
      <c r="AU701" s="197" t="s">
        <v>85</v>
      </c>
      <c r="AY701" s="17" t="s">
        <v>146</v>
      </c>
      <c r="BE701" s="198">
        <f>IF(N701="základní",J701,0)</f>
        <v>0</v>
      </c>
      <c r="BF701" s="198">
        <f>IF(N701="snížená",J701,0)</f>
        <v>0</v>
      </c>
      <c r="BG701" s="198">
        <f>IF(N701="zákl. přenesená",J701,0)</f>
        <v>0</v>
      </c>
      <c r="BH701" s="198">
        <f>IF(N701="sníž. přenesená",J701,0)</f>
        <v>0</v>
      </c>
      <c r="BI701" s="198">
        <f>IF(N701="nulová",J701,0)</f>
        <v>0</v>
      </c>
      <c r="BJ701" s="17" t="s">
        <v>85</v>
      </c>
      <c r="BK701" s="198">
        <f>ROUND(I701*H701,2)</f>
        <v>0</v>
      </c>
      <c r="BL701" s="17" t="s">
        <v>145</v>
      </c>
      <c r="BM701" s="197" t="s">
        <v>2804</v>
      </c>
    </row>
    <row r="702" spans="1:65" s="2" customFormat="1" ht="16.5" customHeight="1">
      <c r="A702" s="34"/>
      <c r="B702" s="35"/>
      <c r="C702" s="185" t="s">
        <v>2805</v>
      </c>
      <c r="D702" s="185" t="s">
        <v>147</v>
      </c>
      <c r="E702" s="186" t="s">
        <v>2806</v>
      </c>
      <c r="F702" s="187" t="s">
        <v>2807</v>
      </c>
      <c r="G702" s="188" t="s">
        <v>806</v>
      </c>
      <c r="H702" s="189">
        <v>3</v>
      </c>
      <c r="I702" s="190"/>
      <c r="J702" s="191">
        <f>ROUND(I702*H702,2)</f>
        <v>0</v>
      </c>
      <c r="K702" s="192"/>
      <c r="L702" s="39"/>
      <c r="M702" s="193" t="s">
        <v>1</v>
      </c>
      <c r="N702" s="194" t="s">
        <v>42</v>
      </c>
      <c r="O702" s="71"/>
      <c r="P702" s="195">
        <f>O702*H702</f>
        <v>0</v>
      </c>
      <c r="Q702" s="195">
        <v>0</v>
      </c>
      <c r="R702" s="195">
        <f>Q702*H702</f>
        <v>0</v>
      </c>
      <c r="S702" s="195">
        <v>0</v>
      </c>
      <c r="T702" s="196">
        <f>S702*H702</f>
        <v>0</v>
      </c>
      <c r="U702" s="34"/>
      <c r="V702" s="34"/>
      <c r="W702" s="34"/>
      <c r="X702" s="34"/>
      <c r="Y702" s="34"/>
      <c r="Z702" s="34"/>
      <c r="AA702" s="34"/>
      <c r="AB702" s="34"/>
      <c r="AC702" s="34"/>
      <c r="AD702" s="34"/>
      <c r="AE702" s="34"/>
      <c r="AR702" s="197" t="s">
        <v>145</v>
      </c>
      <c r="AT702" s="197" t="s">
        <v>147</v>
      </c>
      <c r="AU702" s="197" t="s">
        <v>85</v>
      </c>
      <c r="AY702" s="17" t="s">
        <v>146</v>
      </c>
      <c r="BE702" s="198">
        <f>IF(N702="základní",J702,0)</f>
        <v>0</v>
      </c>
      <c r="BF702" s="198">
        <f>IF(N702="snížená",J702,0)</f>
        <v>0</v>
      </c>
      <c r="BG702" s="198">
        <f>IF(N702="zákl. přenesená",J702,0)</f>
        <v>0</v>
      </c>
      <c r="BH702" s="198">
        <f>IF(N702="sníž. přenesená",J702,0)</f>
        <v>0</v>
      </c>
      <c r="BI702" s="198">
        <f>IF(N702="nulová",J702,0)</f>
        <v>0</v>
      </c>
      <c r="BJ702" s="17" t="s">
        <v>85</v>
      </c>
      <c r="BK702" s="198">
        <f>ROUND(I702*H702,2)</f>
        <v>0</v>
      </c>
      <c r="BL702" s="17" t="s">
        <v>145</v>
      </c>
      <c r="BM702" s="197" t="s">
        <v>2808</v>
      </c>
    </row>
    <row r="703" spans="1:65" s="2" customFormat="1" ht="33" customHeight="1">
      <c r="A703" s="34"/>
      <c r="B703" s="35"/>
      <c r="C703" s="217" t="s">
        <v>2809</v>
      </c>
      <c r="D703" s="217" t="s">
        <v>235</v>
      </c>
      <c r="E703" s="218" t="s">
        <v>2810</v>
      </c>
      <c r="F703" s="219" t="s">
        <v>2811</v>
      </c>
      <c r="G703" s="220" t="s">
        <v>806</v>
      </c>
      <c r="H703" s="221">
        <v>3</v>
      </c>
      <c r="I703" s="222"/>
      <c r="J703" s="223">
        <f>ROUND(I703*H703,2)</f>
        <v>0</v>
      </c>
      <c r="K703" s="224"/>
      <c r="L703" s="225"/>
      <c r="M703" s="226" t="s">
        <v>1</v>
      </c>
      <c r="N703" s="227" t="s">
        <v>42</v>
      </c>
      <c r="O703" s="71"/>
      <c r="P703" s="195">
        <f>O703*H703</f>
        <v>0</v>
      </c>
      <c r="Q703" s="195">
        <v>0</v>
      </c>
      <c r="R703" s="195">
        <f>Q703*H703</f>
        <v>0</v>
      </c>
      <c r="S703" s="195">
        <v>0</v>
      </c>
      <c r="T703" s="196">
        <f>S703*H703</f>
        <v>0</v>
      </c>
      <c r="U703" s="34"/>
      <c r="V703" s="34"/>
      <c r="W703" s="34"/>
      <c r="X703" s="34"/>
      <c r="Y703" s="34"/>
      <c r="Z703" s="34"/>
      <c r="AA703" s="34"/>
      <c r="AB703" s="34"/>
      <c r="AC703" s="34"/>
      <c r="AD703" s="34"/>
      <c r="AE703" s="34"/>
      <c r="AR703" s="197" t="s">
        <v>192</v>
      </c>
      <c r="AT703" s="197" t="s">
        <v>235</v>
      </c>
      <c r="AU703" s="197" t="s">
        <v>85</v>
      </c>
      <c r="AY703" s="17" t="s">
        <v>146</v>
      </c>
      <c r="BE703" s="198">
        <f>IF(N703="základní",J703,0)</f>
        <v>0</v>
      </c>
      <c r="BF703" s="198">
        <f>IF(N703="snížená",J703,0)</f>
        <v>0</v>
      </c>
      <c r="BG703" s="198">
        <f>IF(N703="zákl. přenesená",J703,0)</f>
        <v>0</v>
      </c>
      <c r="BH703" s="198">
        <f>IF(N703="sníž. přenesená",J703,0)</f>
        <v>0</v>
      </c>
      <c r="BI703" s="198">
        <f>IF(N703="nulová",J703,0)</f>
        <v>0</v>
      </c>
      <c r="BJ703" s="17" t="s">
        <v>85</v>
      </c>
      <c r="BK703" s="198">
        <f>ROUND(I703*H703,2)</f>
        <v>0</v>
      </c>
      <c r="BL703" s="17" t="s">
        <v>145</v>
      </c>
      <c r="BM703" s="197" t="s">
        <v>2812</v>
      </c>
    </row>
    <row r="704" spans="1:65" s="2" customFormat="1" ht="16.5" customHeight="1">
      <c r="A704" s="34"/>
      <c r="B704" s="35"/>
      <c r="C704" s="185" t="s">
        <v>2813</v>
      </c>
      <c r="D704" s="185" t="s">
        <v>147</v>
      </c>
      <c r="E704" s="186" t="s">
        <v>1346</v>
      </c>
      <c r="F704" s="187" t="s">
        <v>2814</v>
      </c>
      <c r="G704" s="188" t="s">
        <v>159</v>
      </c>
      <c r="H704" s="189">
        <v>3</v>
      </c>
      <c r="I704" s="190"/>
      <c r="J704" s="191">
        <f>ROUND(I704*H704,2)</f>
        <v>0</v>
      </c>
      <c r="K704" s="192"/>
      <c r="L704" s="39"/>
      <c r="M704" s="193" t="s">
        <v>1</v>
      </c>
      <c r="N704" s="194" t="s">
        <v>42</v>
      </c>
      <c r="O704" s="71"/>
      <c r="P704" s="195">
        <f>O704*H704</f>
        <v>0</v>
      </c>
      <c r="Q704" s="195">
        <v>0</v>
      </c>
      <c r="R704" s="195">
        <f>Q704*H704</f>
        <v>0</v>
      </c>
      <c r="S704" s="195">
        <v>0</v>
      </c>
      <c r="T704" s="196">
        <f>S704*H704</f>
        <v>0</v>
      </c>
      <c r="U704" s="34"/>
      <c r="V704" s="34"/>
      <c r="W704" s="34"/>
      <c r="X704" s="34"/>
      <c r="Y704" s="34"/>
      <c r="Z704" s="34"/>
      <c r="AA704" s="34"/>
      <c r="AB704" s="34"/>
      <c r="AC704" s="34"/>
      <c r="AD704" s="34"/>
      <c r="AE704" s="34"/>
      <c r="AR704" s="197" t="s">
        <v>478</v>
      </c>
      <c r="AT704" s="197" t="s">
        <v>147</v>
      </c>
      <c r="AU704" s="197" t="s">
        <v>85</v>
      </c>
      <c r="AY704" s="17" t="s">
        <v>146</v>
      </c>
      <c r="BE704" s="198">
        <f>IF(N704="základní",J704,0)</f>
        <v>0</v>
      </c>
      <c r="BF704" s="198">
        <f>IF(N704="snížená",J704,0)</f>
        <v>0</v>
      </c>
      <c r="BG704" s="198">
        <f>IF(N704="zákl. přenesená",J704,0)</f>
        <v>0</v>
      </c>
      <c r="BH704" s="198">
        <f>IF(N704="sníž. přenesená",J704,0)</f>
        <v>0</v>
      </c>
      <c r="BI704" s="198">
        <f>IF(N704="nulová",J704,0)</f>
        <v>0</v>
      </c>
      <c r="BJ704" s="17" t="s">
        <v>85</v>
      </c>
      <c r="BK704" s="198">
        <f>ROUND(I704*H704,2)</f>
        <v>0</v>
      </c>
      <c r="BL704" s="17" t="s">
        <v>478</v>
      </c>
      <c r="BM704" s="197" t="s">
        <v>2815</v>
      </c>
    </row>
    <row r="705" spans="1:65" s="2" customFormat="1" ht="29.25">
      <c r="A705" s="34"/>
      <c r="B705" s="35"/>
      <c r="C705" s="36"/>
      <c r="D705" s="199" t="s">
        <v>151</v>
      </c>
      <c r="E705" s="36"/>
      <c r="F705" s="200" t="s">
        <v>1349</v>
      </c>
      <c r="G705" s="36"/>
      <c r="H705" s="36"/>
      <c r="I705" s="201"/>
      <c r="J705" s="36"/>
      <c r="K705" s="36"/>
      <c r="L705" s="39"/>
      <c r="M705" s="202"/>
      <c r="N705" s="203"/>
      <c r="O705" s="71"/>
      <c r="P705" s="71"/>
      <c r="Q705" s="71"/>
      <c r="R705" s="71"/>
      <c r="S705" s="71"/>
      <c r="T705" s="72"/>
      <c r="U705" s="34"/>
      <c r="V705" s="34"/>
      <c r="W705" s="34"/>
      <c r="X705" s="34"/>
      <c r="Y705" s="34"/>
      <c r="Z705" s="34"/>
      <c r="AA705" s="34"/>
      <c r="AB705" s="34"/>
      <c r="AC705" s="34"/>
      <c r="AD705" s="34"/>
      <c r="AE705" s="34"/>
      <c r="AT705" s="17" t="s">
        <v>151</v>
      </c>
      <c r="AU705" s="17" t="s">
        <v>85</v>
      </c>
    </row>
    <row r="706" spans="1:65" s="2" customFormat="1" ht="16.5" customHeight="1">
      <c r="A706" s="34"/>
      <c r="B706" s="35"/>
      <c r="C706" s="185" t="s">
        <v>2816</v>
      </c>
      <c r="D706" s="185" t="s">
        <v>147</v>
      </c>
      <c r="E706" s="186" t="s">
        <v>2817</v>
      </c>
      <c r="F706" s="187" t="s">
        <v>2818</v>
      </c>
      <c r="G706" s="188" t="s">
        <v>159</v>
      </c>
      <c r="H706" s="189">
        <v>3</v>
      </c>
      <c r="I706" s="190"/>
      <c r="J706" s="191">
        <f>ROUND(I706*H706,2)</f>
        <v>0</v>
      </c>
      <c r="K706" s="192"/>
      <c r="L706" s="39"/>
      <c r="M706" s="193" t="s">
        <v>1</v>
      </c>
      <c r="N706" s="194" t="s">
        <v>42</v>
      </c>
      <c r="O706" s="71"/>
      <c r="P706" s="195">
        <f>O706*H706</f>
        <v>0</v>
      </c>
      <c r="Q706" s="195">
        <v>0</v>
      </c>
      <c r="R706" s="195">
        <f>Q706*H706</f>
        <v>0</v>
      </c>
      <c r="S706" s="195">
        <v>0</v>
      </c>
      <c r="T706" s="196">
        <f>S706*H706</f>
        <v>0</v>
      </c>
      <c r="U706" s="34"/>
      <c r="V706" s="34"/>
      <c r="W706" s="34"/>
      <c r="X706" s="34"/>
      <c r="Y706" s="34"/>
      <c r="Z706" s="34"/>
      <c r="AA706" s="34"/>
      <c r="AB706" s="34"/>
      <c r="AC706" s="34"/>
      <c r="AD706" s="34"/>
      <c r="AE706" s="34"/>
      <c r="AR706" s="197" t="s">
        <v>188</v>
      </c>
      <c r="AT706" s="197" t="s">
        <v>147</v>
      </c>
      <c r="AU706" s="197" t="s">
        <v>85</v>
      </c>
      <c r="AY706" s="17" t="s">
        <v>146</v>
      </c>
      <c r="BE706" s="198">
        <f>IF(N706="základní",J706,0)</f>
        <v>0</v>
      </c>
      <c r="BF706" s="198">
        <f>IF(N706="snížená",J706,0)</f>
        <v>0</v>
      </c>
      <c r="BG706" s="198">
        <f>IF(N706="zákl. přenesená",J706,0)</f>
        <v>0</v>
      </c>
      <c r="BH706" s="198">
        <f>IF(N706="sníž. přenesená",J706,0)</f>
        <v>0</v>
      </c>
      <c r="BI706" s="198">
        <f>IF(N706="nulová",J706,0)</f>
        <v>0</v>
      </c>
      <c r="BJ706" s="17" t="s">
        <v>85</v>
      </c>
      <c r="BK706" s="198">
        <f>ROUND(I706*H706,2)</f>
        <v>0</v>
      </c>
      <c r="BL706" s="17" t="s">
        <v>188</v>
      </c>
      <c r="BM706" s="197" t="s">
        <v>2819</v>
      </c>
    </row>
    <row r="707" spans="1:65" s="2" customFormat="1" ht="33" customHeight="1">
      <c r="A707" s="34"/>
      <c r="B707" s="35"/>
      <c r="C707" s="217" t="s">
        <v>2820</v>
      </c>
      <c r="D707" s="217" t="s">
        <v>235</v>
      </c>
      <c r="E707" s="218" t="s">
        <v>2821</v>
      </c>
      <c r="F707" s="219" t="s">
        <v>2822</v>
      </c>
      <c r="G707" s="220" t="s">
        <v>159</v>
      </c>
      <c r="H707" s="221">
        <v>3</v>
      </c>
      <c r="I707" s="222"/>
      <c r="J707" s="223">
        <f>ROUND(I707*H707,2)</f>
        <v>0</v>
      </c>
      <c r="K707" s="224"/>
      <c r="L707" s="225"/>
      <c r="M707" s="226" t="s">
        <v>1</v>
      </c>
      <c r="N707" s="227" t="s">
        <v>42</v>
      </c>
      <c r="O707" s="71"/>
      <c r="P707" s="195">
        <f>O707*H707</f>
        <v>0</v>
      </c>
      <c r="Q707" s="195">
        <v>0</v>
      </c>
      <c r="R707" s="195">
        <f>Q707*H707</f>
        <v>0</v>
      </c>
      <c r="S707" s="195">
        <v>0</v>
      </c>
      <c r="T707" s="196">
        <f>S707*H707</f>
        <v>0</v>
      </c>
      <c r="U707" s="34"/>
      <c r="V707" s="34"/>
      <c r="W707" s="34"/>
      <c r="X707" s="34"/>
      <c r="Y707" s="34"/>
      <c r="Z707" s="34"/>
      <c r="AA707" s="34"/>
      <c r="AB707" s="34"/>
      <c r="AC707" s="34"/>
      <c r="AD707" s="34"/>
      <c r="AE707" s="34"/>
      <c r="AR707" s="197" t="s">
        <v>1082</v>
      </c>
      <c r="AT707" s="197" t="s">
        <v>235</v>
      </c>
      <c r="AU707" s="197" t="s">
        <v>85</v>
      </c>
      <c r="AY707" s="17" t="s">
        <v>146</v>
      </c>
      <c r="BE707" s="198">
        <f>IF(N707="základní",J707,0)</f>
        <v>0</v>
      </c>
      <c r="BF707" s="198">
        <f>IF(N707="snížená",J707,0)</f>
        <v>0</v>
      </c>
      <c r="BG707" s="198">
        <f>IF(N707="zákl. přenesená",J707,0)</f>
        <v>0</v>
      </c>
      <c r="BH707" s="198">
        <f>IF(N707="sníž. přenesená",J707,0)</f>
        <v>0</v>
      </c>
      <c r="BI707" s="198">
        <f>IF(N707="nulová",J707,0)</f>
        <v>0</v>
      </c>
      <c r="BJ707" s="17" t="s">
        <v>85</v>
      </c>
      <c r="BK707" s="198">
        <f>ROUND(I707*H707,2)</f>
        <v>0</v>
      </c>
      <c r="BL707" s="17" t="s">
        <v>478</v>
      </c>
      <c r="BM707" s="197" t="s">
        <v>2823</v>
      </c>
    </row>
    <row r="708" spans="1:65" s="2" customFormat="1" hidden="1">
      <c r="A708" s="34"/>
      <c r="B708" s="35"/>
      <c r="C708" s="36"/>
      <c r="D708" s="199" t="s">
        <v>151</v>
      </c>
      <c r="E708" s="36"/>
      <c r="F708" s="200"/>
      <c r="G708" s="36"/>
      <c r="H708" s="36"/>
      <c r="I708" s="201"/>
      <c r="J708" s="36"/>
      <c r="K708" s="36"/>
      <c r="L708" s="39"/>
      <c r="M708" s="202"/>
      <c r="N708" s="203"/>
      <c r="O708" s="71"/>
      <c r="P708" s="71"/>
      <c r="Q708" s="71"/>
      <c r="R708" s="71"/>
      <c r="S708" s="71"/>
      <c r="T708" s="72"/>
      <c r="U708" s="34"/>
      <c r="V708" s="34"/>
      <c r="W708" s="34"/>
      <c r="X708" s="34"/>
      <c r="Y708" s="34"/>
      <c r="Z708" s="34"/>
      <c r="AA708" s="34"/>
      <c r="AB708" s="34"/>
      <c r="AC708" s="34"/>
      <c r="AD708" s="34"/>
      <c r="AE708" s="34"/>
      <c r="AT708" s="17" t="s">
        <v>151</v>
      </c>
      <c r="AU708" s="17" t="s">
        <v>85</v>
      </c>
    </row>
    <row r="709" spans="1:65" s="2" customFormat="1" ht="21.75" customHeight="1">
      <c r="A709" s="34"/>
      <c r="B709" s="35"/>
      <c r="C709" s="185" t="s">
        <v>2824</v>
      </c>
      <c r="D709" s="185" t="s">
        <v>147</v>
      </c>
      <c r="E709" s="186" t="s">
        <v>2825</v>
      </c>
      <c r="F709" s="187" t="s">
        <v>2826</v>
      </c>
      <c r="G709" s="188" t="s">
        <v>159</v>
      </c>
      <c r="H709" s="189">
        <v>1</v>
      </c>
      <c r="I709" s="190"/>
      <c r="J709" s="191">
        <f>ROUND(I709*H709,2)</f>
        <v>0</v>
      </c>
      <c r="K709" s="192"/>
      <c r="L709" s="39"/>
      <c r="M709" s="251" t="s">
        <v>1</v>
      </c>
      <c r="N709" s="252" t="s">
        <v>42</v>
      </c>
      <c r="O709" s="253"/>
      <c r="P709" s="254">
        <f>O709*H709</f>
        <v>0</v>
      </c>
      <c r="Q709" s="254">
        <v>0</v>
      </c>
      <c r="R709" s="254">
        <f>Q709*H709</f>
        <v>0</v>
      </c>
      <c r="S709" s="254">
        <v>0</v>
      </c>
      <c r="T709" s="255">
        <f>S709*H709</f>
        <v>0</v>
      </c>
      <c r="U709" s="34"/>
      <c r="V709" s="34"/>
      <c r="W709" s="34"/>
      <c r="X709" s="34"/>
      <c r="Y709" s="34"/>
      <c r="Z709" s="34"/>
      <c r="AA709" s="34"/>
      <c r="AB709" s="34"/>
      <c r="AC709" s="34"/>
      <c r="AD709" s="34"/>
      <c r="AE709" s="34"/>
      <c r="AR709" s="197" t="s">
        <v>145</v>
      </c>
      <c r="AT709" s="197" t="s">
        <v>147</v>
      </c>
      <c r="AU709" s="197" t="s">
        <v>85</v>
      </c>
      <c r="AY709" s="17" t="s">
        <v>146</v>
      </c>
      <c r="BE709" s="198">
        <f>IF(N709="základní",J709,0)</f>
        <v>0</v>
      </c>
      <c r="BF709" s="198">
        <f>IF(N709="snížená",J709,0)</f>
        <v>0</v>
      </c>
      <c r="BG709" s="198">
        <f>IF(N709="zákl. přenesená",J709,0)</f>
        <v>0</v>
      </c>
      <c r="BH709" s="198">
        <f>IF(N709="sníž. přenesená",J709,0)</f>
        <v>0</v>
      </c>
      <c r="BI709" s="198">
        <f>IF(N709="nulová",J709,0)</f>
        <v>0</v>
      </c>
      <c r="BJ709" s="17" t="s">
        <v>85</v>
      </c>
      <c r="BK709" s="198">
        <f>ROUND(I709*H709,2)</f>
        <v>0</v>
      </c>
      <c r="BL709" s="17" t="s">
        <v>145</v>
      </c>
      <c r="BM709" s="197" t="s">
        <v>2827</v>
      </c>
    </row>
    <row r="710" spans="1:65" s="2" customFormat="1" ht="6.95" customHeight="1">
      <c r="A710" s="34"/>
      <c r="B710" s="54"/>
      <c r="C710" s="55"/>
      <c r="D710" s="55"/>
      <c r="E710" s="55"/>
      <c r="F710" s="55"/>
      <c r="G710" s="55"/>
      <c r="H710" s="55"/>
      <c r="I710" s="55"/>
      <c r="J710" s="55"/>
      <c r="K710" s="55"/>
      <c r="L710" s="39"/>
      <c r="M710" s="34"/>
      <c r="O710" s="34"/>
      <c r="P710" s="34"/>
      <c r="Q710" s="34"/>
      <c r="R710" s="34"/>
      <c r="S710" s="34"/>
      <c r="T710" s="34"/>
      <c r="U710" s="34"/>
      <c r="V710" s="34"/>
      <c r="W710" s="34"/>
      <c r="X710" s="34"/>
      <c r="Y710" s="34"/>
      <c r="Z710" s="34"/>
      <c r="AA710" s="34"/>
      <c r="AB710" s="34"/>
      <c r="AC710" s="34"/>
      <c r="AD710" s="34"/>
      <c r="AE710" s="34"/>
    </row>
  </sheetData>
  <sheetProtection algorithmName="SHA-512" hashValue="+Xiq03xuGdPpRBKkvDHp4oSJm+6gX0Pbii4kHIIrt/mpdsBltHnilmEsJHLn9FZjkL19EgAGZkbjZMtQW8K0Xw==" saltValue="xFdKtnxzMTUfgAe1uj64GA==" spinCount="100000" sheet="1" objects="1" scenarios="1" formatColumns="0" formatRows="0" autoFilter="0"/>
  <autoFilter ref="C147:K709"/>
  <mergeCells count="9">
    <mergeCell ref="E87:H87"/>
    <mergeCell ref="E138:H138"/>
    <mergeCell ref="E140:H14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AT2" s="17" t="s">
        <v>105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87</v>
      </c>
    </row>
    <row r="4" spans="1:46" s="1" customFormat="1" ht="24.95" customHeight="1">
      <c r="B4" s="20"/>
      <c r="D4" s="110" t="s">
        <v>110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06" t="str">
        <f>'Rekapitulace zakázky'!K6</f>
        <v>Velim ON - oprava</v>
      </c>
      <c r="F7" s="307"/>
      <c r="G7" s="307"/>
      <c r="H7" s="307"/>
      <c r="L7" s="20"/>
    </row>
    <row r="8" spans="1:46" s="2" customFormat="1" ht="12" customHeight="1">
      <c r="A8" s="34"/>
      <c r="B8" s="39"/>
      <c r="C8" s="34"/>
      <c r="D8" s="112" t="s">
        <v>111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8" t="s">
        <v>2828</v>
      </c>
      <c r="F9" s="309"/>
      <c r="G9" s="309"/>
      <c r="H9" s="30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33</v>
      </c>
      <c r="G12" s="34"/>
      <c r="H12" s="34"/>
      <c r="I12" s="112" t="s">
        <v>22</v>
      </c>
      <c r="J12" s="114" t="str">
        <f>'Rekapitulace zakázky'!AN8</f>
        <v>22. 2. 2021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tr">
        <f>IF('Rekapitulace zakázky'!AN10="","",'Rekapitulace zakázky'!AN10)</f>
        <v>70994234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zakázky'!E11="","",'Rekapitulace zakázky'!E11)</f>
        <v>Správa železnic, státní organizace</v>
      </c>
      <c r="F15" s="34"/>
      <c r="G15" s="34"/>
      <c r="H15" s="34"/>
      <c r="I15" s="112" t="s">
        <v>28</v>
      </c>
      <c r="J15" s="113" t="str">
        <f>IF('Rekapitulace zakázky'!AN11="","",'Rekapitulace zakázky'!AN11)</f>
        <v>CZ70994234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0" t="str">
        <f>'Rekapitulace zakázky'!E14</f>
        <v>Vyplň údaj</v>
      </c>
      <c r="F18" s="311"/>
      <c r="G18" s="311"/>
      <c r="H18" s="311"/>
      <c r="I18" s="112" t="s">
        <v>28</v>
      </c>
      <c r="J18" s="30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zakázky'!E17="","",'Rekapitulace zakázky'!E17)</f>
        <v xml:space="preserve"> </v>
      </c>
      <c r="F21" s="34"/>
      <c r="G21" s="34"/>
      <c r="H21" s="34"/>
      <c r="I21" s="112" t="s">
        <v>28</v>
      </c>
      <c r="J21" s="11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35</v>
      </c>
      <c r="E23" s="34"/>
      <c r="F23" s="34"/>
      <c r="G23" s="34"/>
      <c r="H23" s="34"/>
      <c r="I23" s="112" t="s">
        <v>25</v>
      </c>
      <c r="J23" s="113" t="str">
        <f>IF('Rekapitulace zakázky'!AN19="","",'Rekapitulace zakázky'!AN19)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zakázky'!E20="","",'Rekapitulace zakázky'!E20)</f>
        <v/>
      </c>
      <c r="F24" s="34"/>
      <c r="G24" s="34"/>
      <c r="H24" s="34"/>
      <c r="I24" s="112" t="s">
        <v>28</v>
      </c>
      <c r="J24" s="113" t="str">
        <f>IF('Rekapitulace zakázky'!AN20="","",'Rekapitulace zakázky'!AN20)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12" t="s">
        <v>1</v>
      </c>
      <c r="F27" s="312"/>
      <c r="G27" s="312"/>
      <c r="H27" s="312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ROUND(J153,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ROUND((SUM(BE153:BE281)),  2)</f>
        <v>0</v>
      </c>
      <c r="G33" s="34"/>
      <c r="H33" s="34"/>
      <c r="I33" s="124">
        <v>0.21</v>
      </c>
      <c r="J33" s="123">
        <f>ROUND(((SUM(BE153:BE281))*I33),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ROUND((SUM(BF153:BF281)),  2)</f>
        <v>0</v>
      </c>
      <c r="G34" s="34"/>
      <c r="H34" s="34"/>
      <c r="I34" s="124">
        <v>0.15</v>
      </c>
      <c r="J34" s="123">
        <f>ROUND(((SUM(BF153:BF281))*I34),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ROUND((SUM(BG153:BG281)),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ROUND((SUM(BH153:BH281)),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ROUND((SUM(BI153:BI281)),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50</v>
      </c>
      <c r="E50" s="133"/>
      <c r="F50" s="133"/>
      <c r="G50" s="132" t="s">
        <v>51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52</v>
      </c>
      <c r="E61" s="135"/>
      <c r="F61" s="136" t="s">
        <v>53</v>
      </c>
      <c r="G61" s="134" t="s">
        <v>52</v>
      </c>
      <c r="H61" s="135"/>
      <c r="I61" s="135"/>
      <c r="J61" s="137" t="s">
        <v>53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54</v>
      </c>
      <c r="E65" s="138"/>
      <c r="F65" s="138"/>
      <c r="G65" s="132" t="s">
        <v>55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52</v>
      </c>
      <c r="E76" s="135"/>
      <c r="F76" s="136" t="s">
        <v>53</v>
      </c>
      <c r="G76" s="134" t="s">
        <v>52</v>
      </c>
      <c r="H76" s="135"/>
      <c r="I76" s="135"/>
      <c r="J76" s="137" t="s">
        <v>53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113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4" t="str">
        <f>E7</f>
        <v>Velim ON - oprava</v>
      </c>
      <c r="F85" s="305"/>
      <c r="G85" s="305"/>
      <c r="H85" s="30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111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92" t="str">
        <f>E9</f>
        <v>007 - Elektroinstalace a hromosvod (SEE)</v>
      </c>
      <c r="F87" s="303"/>
      <c r="G87" s="303"/>
      <c r="H87" s="30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22. 2. 2021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 t="str">
        <f>E24</f>
        <v/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114</v>
      </c>
      <c r="D94" s="144"/>
      <c r="E94" s="144"/>
      <c r="F94" s="144"/>
      <c r="G94" s="144"/>
      <c r="H94" s="144"/>
      <c r="I94" s="144"/>
      <c r="J94" s="145" t="s">
        <v>115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116</v>
      </c>
      <c r="D96" s="36"/>
      <c r="E96" s="36"/>
      <c r="F96" s="36"/>
      <c r="G96" s="36"/>
      <c r="H96" s="36"/>
      <c r="I96" s="36"/>
      <c r="J96" s="84">
        <f>J153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117</v>
      </c>
    </row>
    <row r="97" spans="2:12" s="9" customFormat="1" ht="24.95" customHeight="1">
      <c r="B97" s="147"/>
      <c r="C97" s="148"/>
      <c r="D97" s="149" t="s">
        <v>2829</v>
      </c>
      <c r="E97" s="150"/>
      <c r="F97" s="150"/>
      <c r="G97" s="150"/>
      <c r="H97" s="150"/>
      <c r="I97" s="150"/>
      <c r="J97" s="151">
        <f>J154</f>
        <v>0</v>
      </c>
      <c r="K97" s="148"/>
      <c r="L97" s="152"/>
    </row>
    <row r="98" spans="2:12" s="9" customFormat="1" ht="24.95" customHeight="1">
      <c r="B98" s="147"/>
      <c r="C98" s="148"/>
      <c r="D98" s="149" t="s">
        <v>2830</v>
      </c>
      <c r="E98" s="150"/>
      <c r="F98" s="150"/>
      <c r="G98" s="150"/>
      <c r="H98" s="150"/>
      <c r="I98" s="150"/>
      <c r="J98" s="151">
        <f>J156</f>
        <v>0</v>
      </c>
      <c r="K98" s="148"/>
      <c r="L98" s="152"/>
    </row>
    <row r="99" spans="2:12" s="9" customFormat="1" ht="24.95" customHeight="1">
      <c r="B99" s="147"/>
      <c r="C99" s="148"/>
      <c r="D99" s="149" t="s">
        <v>2831</v>
      </c>
      <c r="E99" s="150"/>
      <c r="F99" s="150"/>
      <c r="G99" s="150"/>
      <c r="H99" s="150"/>
      <c r="I99" s="150"/>
      <c r="J99" s="151">
        <f>J158</f>
        <v>0</v>
      </c>
      <c r="K99" s="148"/>
      <c r="L99" s="152"/>
    </row>
    <row r="100" spans="2:12" s="9" customFormat="1" ht="24.95" customHeight="1">
      <c r="B100" s="147"/>
      <c r="C100" s="148"/>
      <c r="D100" s="149" t="s">
        <v>2832</v>
      </c>
      <c r="E100" s="150"/>
      <c r="F100" s="150"/>
      <c r="G100" s="150"/>
      <c r="H100" s="150"/>
      <c r="I100" s="150"/>
      <c r="J100" s="151">
        <f>J160</f>
        <v>0</v>
      </c>
      <c r="K100" s="148"/>
      <c r="L100" s="152"/>
    </row>
    <row r="101" spans="2:12" s="9" customFormat="1" ht="24.95" customHeight="1">
      <c r="B101" s="147"/>
      <c r="C101" s="148"/>
      <c r="D101" s="149" t="s">
        <v>2833</v>
      </c>
      <c r="E101" s="150"/>
      <c r="F101" s="150"/>
      <c r="G101" s="150"/>
      <c r="H101" s="150"/>
      <c r="I101" s="150"/>
      <c r="J101" s="151">
        <f>J162</f>
        <v>0</v>
      </c>
      <c r="K101" s="148"/>
      <c r="L101" s="152"/>
    </row>
    <row r="102" spans="2:12" s="9" customFormat="1" ht="24.95" customHeight="1">
      <c r="B102" s="147"/>
      <c r="C102" s="148"/>
      <c r="D102" s="149" t="s">
        <v>2834</v>
      </c>
      <c r="E102" s="150"/>
      <c r="F102" s="150"/>
      <c r="G102" s="150"/>
      <c r="H102" s="150"/>
      <c r="I102" s="150"/>
      <c r="J102" s="151">
        <f>J164</f>
        <v>0</v>
      </c>
      <c r="K102" s="148"/>
      <c r="L102" s="152"/>
    </row>
    <row r="103" spans="2:12" s="9" customFormat="1" ht="24.95" customHeight="1">
      <c r="B103" s="147"/>
      <c r="C103" s="148"/>
      <c r="D103" s="149" t="s">
        <v>2835</v>
      </c>
      <c r="E103" s="150"/>
      <c r="F103" s="150"/>
      <c r="G103" s="150"/>
      <c r="H103" s="150"/>
      <c r="I103" s="150"/>
      <c r="J103" s="151">
        <f>J185</f>
        <v>0</v>
      </c>
      <c r="K103" s="148"/>
      <c r="L103" s="152"/>
    </row>
    <row r="104" spans="2:12" s="9" customFormat="1" ht="24.95" customHeight="1">
      <c r="B104" s="147"/>
      <c r="C104" s="148"/>
      <c r="D104" s="149" t="s">
        <v>2836</v>
      </c>
      <c r="E104" s="150"/>
      <c r="F104" s="150"/>
      <c r="G104" s="150"/>
      <c r="H104" s="150"/>
      <c r="I104" s="150"/>
      <c r="J104" s="151">
        <f>J187</f>
        <v>0</v>
      </c>
      <c r="K104" s="148"/>
      <c r="L104" s="152"/>
    </row>
    <row r="105" spans="2:12" s="9" customFormat="1" ht="24.95" customHeight="1">
      <c r="B105" s="147"/>
      <c r="C105" s="148"/>
      <c r="D105" s="149" t="s">
        <v>2837</v>
      </c>
      <c r="E105" s="150"/>
      <c r="F105" s="150"/>
      <c r="G105" s="150"/>
      <c r="H105" s="150"/>
      <c r="I105" s="150"/>
      <c r="J105" s="151">
        <f>J189</f>
        <v>0</v>
      </c>
      <c r="K105" s="148"/>
      <c r="L105" s="152"/>
    </row>
    <row r="106" spans="2:12" s="9" customFormat="1" ht="24.95" customHeight="1">
      <c r="B106" s="147"/>
      <c r="C106" s="148"/>
      <c r="D106" s="149" t="s">
        <v>2838</v>
      </c>
      <c r="E106" s="150"/>
      <c r="F106" s="150"/>
      <c r="G106" s="150"/>
      <c r="H106" s="150"/>
      <c r="I106" s="150"/>
      <c r="J106" s="151">
        <f>J196</f>
        <v>0</v>
      </c>
      <c r="K106" s="148"/>
      <c r="L106" s="152"/>
    </row>
    <row r="107" spans="2:12" s="9" customFormat="1" ht="24.95" customHeight="1">
      <c r="B107" s="147"/>
      <c r="C107" s="148"/>
      <c r="D107" s="149" t="s">
        <v>2839</v>
      </c>
      <c r="E107" s="150"/>
      <c r="F107" s="150"/>
      <c r="G107" s="150"/>
      <c r="H107" s="150"/>
      <c r="I107" s="150"/>
      <c r="J107" s="151">
        <f>J198</f>
        <v>0</v>
      </c>
      <c r="K107" s="148"/>
      <c r="L107" s="152"/>
    </row>
    <row r="108" spans="2:12" s="9" customFormat="1" ht="24.95" customHeight="1">
      <c r="B108" s="147"/>
      <c r="C108" s="148"/>
      <c r="D108" s="149" t="s">
        <v>2840</v>
      </c>
      <c r="E108" s="150"/>
      <c r="F108" s="150"/>
      <c r="G108" s="150"/>
      <c r="H108" s="150"/>
      <c r="I108" s="150"/>
      <c r="J108" s="151">
        <f>J200</f>
        <v>0</v>
      </c>
      <c r="K108" s="148"/>
      <c r="L108" s="152"/>
    </row>
    <row r="109" spans="2:12" s="9" customFormat="1" ht="24.95" customHeight="1">
      <c r="B109" s="147"/>
      <c r="C109" s="148"/>
      <c r="D109" s="149" t="s">
        <v>2841</v>
      </c>
      <c r="E109" s="150"/>
      <c r="F109" s="150"/>
      <c r="G109" s="150"/>
      <c r="H109" s="150"/>
      <c r="I109" s="150"/>
      <c r="J109" s="151">
        <f>J203</f>
        <v>0</v>
      </c>
      <c r="K109" s="148"/>
      <c r="L109" s="152"/>
    </row>
    <row r="110" spans="2:12" s="9" customFormat="1" ht="24.95" customHeight="1">
      <c r="B110" s="147"/>
      <c r="C110" s="148"/>
      <c r="D110" s="149" t="s">
        <v>2842</v>
      </c>
      <c r="E110" s="150"/>
      <c r="F110" s="150"/>
      <c r="G110" s="150"/>
      <c r="H110" s="150"/>
      <c r="I110" s="150"/>
      <c r="J110" s="151">
        <f>J207</f>
        <v>0</v>
      </c>
      <c r="K110" s="148"/>
      <c r="L110" s="152"/>
    </row>
    <row r="111" spans="2:12" s="9" customFormat="1" ht="24.95" customHeight="1">
      <c r="B111" s="147"/>
      <c r="C111" s="148"/>
      <c r="D111" s="149" t="s">
        <v>2843</v>
      </c>
      <c r="E111" s="150"/>
      <c r="F111" s="150"/>
      <c r="G111" s="150"/>
      <c r="H111" s="150"/>
      <c r="I111" s="150"/>
      <c r="J111" s="151">
        <f>J209</f>
        <v>0</v>
      </c>
      <c r="K111" s="148"/>
      <c r="L111" s="152"/>
    </row>
    <row r="112" spans="2:12" s="9" customFormat="1" ht="24.95" customHeight="1">
      <c r="B112" s="147"/>
      <c r="C112" s="148"/>
      <c r="D112" s="149" t="s">
        <v>2844</v>
      </c>
      <c r="E112" s="150"/>
      <c r="F112" s="150"/>
      <c r="G112" s="150"/>
      <c r="H112" s="150"/>
      <c r="I112" s="150"/>
      <c r="J112" s="151">
        <f>J211</f>
        <v>0</v>
      </c>
      <c r="K112" s="148"/>
      <c r="L112" s="152"/>
    </row>
    <row r="113" spans="2:12" s="9" customFormat="1" ht="24.95" customHeight="1">
      <c r="B113" s="147"/>
      <c r="C113" s="148"/>
      <c r="D113" s="149" t="s">
        <v>2845</v>
      </c>
      <c r="E113" s="150"/>
      <c r="F113" s="150"/>
      <c r="G113" s="150"/>
      <c r="H113" s="150"/>
      <c r="I113" s="150"/>
      <c r="J113" s="151">
        <f>J216</f>
        <v>0</v>
      </c>
      <c r="K113" s="148"/>
      <c r="L113" s="152"/>
    </row>
    <row r="114" spans="2:12" s="10" customFormat="1" ht="19.899999999999999" customHeight="1">
      <c r="B114" s="153"/>
      <c r="C114" s="154"/>
      <c r="D114" s="155" t="s">
        <v>2846</v>
      </c>
      <c r="E114" s="156"/>
      <c r="F114" s="156"/>
      <c r="G114" s="156"/>
      <c r="H114" s="156"/>
      <c r="I114" s="156"/>
      <c r="J114" s="157">
        <f>J218</f>
        <v>0</v>
      </c>
      <c r="K114" s="154"/>
      <c r="L114" s="158"/>
    </row>
    <row r="115" spans="2:12" s="9" customFormat="1" ht="24.95" customHeight="1">
      <c r="B115" s="147"/>
      <c r="C115" s="148"/>
      <c r="D115" s="149" t="s">
        <v>2847</v>
      </c>
      <c r="E115" s="150"/>
      <c r="F115" s="150"/>
      <c r="G115" s="150"/>
      <c r="H115" s="150"/>
      <c r="I115" s="150"/>
      <c r="J115" s="151">
        <f>J225</f>
        <v>0</v>
      </c>
      <c r="K115" s="148"/>
      <c r="L115" s="152"/>
    </row>
    <row r="116" spans="2:12" s="9" customFormat="1" ht="24.95" customHeight="1">
      <c r="B116" s="147"/>
      <c r="C116" s="148"/>
      <c r="D116" s="149" t="s">
        <v>2848</v>
      </c>
      <c r="E116" s="150"/>
      <c r="F116" s="150"/>
      <c r="G116" s="150"/>
      <c r="H116" s="150"/>
      <c r="I116" s="150"/>
      <c r="J116" s="151">
        <f>J232</f>
        <v>0</v>
      </c>
      <c r="K116" s="148"/>
      <c r="L116" s="152"/>
    </row>
    <row r="117" spans="2:12" s="9" customFormat="1" ht="24.95" customHeight="1">
      <c r="B117" s="147"/>
      <c r="C117" s="148"/>
      <c r="D117" s="149" t="s">
        <v>2849</v>
      </c>
      <c r="E117" s="150"/>
      <c r="F117" s="150"/>
      <c r="G117" s="150"/>
      <c r="H117" s="150"/>
      <c r="I117" s="150"/>
      <c r="J117" s="151">
        <f>J234</f>
        <v>0</v>
      </c>
      <c r="K117" s="148"/>
      <c r="L117" s="152"/>
    </row>
    <row r="118" spans="2:12" s="9" customFormat="1" ht="24.95" customHeight="1">
      <c r="B118" s="147"/>
      <c r="C118" s="148"/>
      <c r="D118" s="149" t="s">
        <v>2850</v>
      </c>
      <c r="E118" s="150"/>
      <c r="F118" s="150"/>
      <c r="G118" s="150"/>
      <c r="H118" s="150"/>
      <c r="I118" s="150"/>
      <c r="J118" s="151">
        <f>J236</f>
        <v>0</v>
      </c>
      <c r="K118" s="148"/>
      <c r="L118" s="152"/>
    </row>
    <row r="119" spans="2:12" s="9" customFormat="1" ht="24.95" customHeight="1">
      <c r="B119" s="147"/>
      <c r="C119" s="148"/>
      <c r="D119" s="149" t="s">
        <v>2851</v>
      </c>
      <c r="E119" s="150"/>
      <c r="F119" s="150"/>
      <c r="G119" s="150"/>
      <c r="H119" s="150"/>
      <c r="I119" s="150"/>
      <c r="J119" s="151">
        <f>J239</f>
        <v>0</v>
      </c>
      <c r="K119" s="148"/>
      <c r="L119" s="152"/>
    </row>
    <row r="120" spans="2:12" s="9" customFormat="1" ht="24.95" customHeight="1">
      <c r="B120" s="147"/>
      <c r="C120" s="148"/>
      <c r="D120" s="149" t="s">
        <v>2852</v>
      </c>
      <c r="E120" s="150"/>
      <c r="F120" s="150"/>
      <c r="G120" s="150"/>
      <c r="H120" s="150"/>
      <c r="I120" s="150"/>
      <c r="J120" s="151">
        <f>J241</f>
        <v>0</v>
      </c>
      <c r="K120" s="148"/>
      <c r="L120" s="152"/>
    </row>
    <row r="121" spans="2:12" s="9" customFormat="1" ht="24.95" customHeight="1">
      <c r="B121" s="147"/>
      <c r="C121" s="148"/>
      <c r="D121" s="149" t="s">
        <v>2853</v>
      </c>
      <c r="E121" s="150"/>
      <c r="F121" s="150"/>
      <c r="G121" s="150"/>
      <c r="H121" s="150"/>
      <c r="I121" s="150"/>
      <c r="J121" s="151">
        <f>J244</f>
        <v>0</v>
      </c>
      <c r="K121" s="148"/>
      <c r="L121" s="152"/>
    </row>
    <row r="122" spans="2:12" s="9" customFormat="1" ht="24.95" customHeight="1">
      <c r="B122" s="147"/>
      <c r="C122" s="148"/>
      <c r="D122" s="149" t="s">
        <v>2854</v>
      </c>
      <c r="E122" s="150"/>
      <c r="F122" s="150"/>
      <c r="G122" s="150"/>
      <c r="H122" s="150"/>
      <c r="I122" s="150"/>
      <c r="J122" s="151">
        <f>J247</f>
        <v>0</v>
      </c>
      <c r="K122" s="148"/>
      <c r="L122" s="152"/>
    </row>
    <row r="123" spans="2:12" s="9" customFormat="1" ht="24.95" customHeight="1">
      <c r="B123" s="147"/>
      <c r="C123" s="148"/>
      <c r="D123" s="149" t="s">
        <v>2855</v>
      </c>
      <c r="E123" s="150"/>
      <c r="F123" s="150"/>
      <c r="G123" s="150"/>
      <c r="H123" s="150"/>
      <c r="I123" s="150"/>
      <c r="J123" s="151">
        <f>J250</f>
        <v>0</v>
      </c>
      <c r="K123" s="148"/>
      <c r="L123" s="152"/>
    </row>
    <row r="124" spans="2:12" s="9" customFormat="1" ht="24.95" customHeight="1">
      <c r="B124" s="147"/>
      <c r="C124" s="148"/>
      <c r="D124" s="149" t="s">
        <v>2856</v>
      </c>
      <c r="E124" s="150"/>
      <c r="F124" s="150"/>
      <c r="G124" s="150"/>
      <c r="H124" s="150"/>
      <c r="I124" s="150"/>
      <c r="J124" s="151">
        <f>J256</f>
        <v>0</v>
      </c>
      <c r="K124" s="148"/>
      <c r="L124" s="152"/>
    </row>
    <row r="125" spans="2:12" s="9" customFormat="1" ht="24.95" customHeight="1">
      <c r="B125" s="147"/>
      <c r="C125" s="148"/>
      <c r="D125" s="149" t="s">
        <v>2857</v>
      </c>
      <c r="E125" s="150"/>
      <c r="F125" s="150"/>
      <c r="G125" s="150"/>
      <c r="H125" s="150"/>
      <c r="I125" s="150"/>
      <c r="J125" s="151">
        <f>J259</f>
        <v>0</v>
      </c>
      <c r="K125" s="148"/>
      <c r="L125" s="152"/>
    </row>
    <row r="126" spans="2:12" s="9" customFormat="1" ht="24.95" customHeight="1">
      <c r="B126" s="147"/>
      <c r="C126" s="148"/>
      <c r="D126" s="149" t="s">
        <v>2858</v>
      </c>
      <c r="E126" s="150"/>
      <c r="F126" s="150"/>
      <c r="G126" s="150"/>
      <c r="H126" s="150"/>
      <c r="I126" s="150"/>
      <c r="J126" s="151">
        <f>J265</f>
        <v>0</v>
      </c>
      <c r="K126" s="148"/>
      <c r="L126" s="152"/>
    </row>
    <row r="127" spans="2:12" s="9" customFormat="1" ht="24.95" customHeight="1">
      <c r="B127" s="147"/>
      <c r="C127" s="148"/>
      <c r="D127" s="149" t="s">
        <v>2859</v>
      </c>
      <c r="E127" s="150"/>
      <c r="F127" s="150"/>
      <c r="G127" s="150"/>
      <c r="H127" s="150"/>
      <c r="I127" s="150"/>
      <c r="J127" s="151">
        <f>J267</f>
        <v>0</v>
      </c>
      <c r="K127" s="148"/>
      <c r="L127" s="152"/>
    </row>
    <row r="128" spans="2:12" s="9" customFormat="1" ht="24.95" customHeight="1">
      <c r="B128" s="147"/>
      <c r="C128" s="148"/>
      <c r="D128" s="149" t="s">
        <v>2850</v>
      </c>
      <c r="E128" s="150"/>
      <c r="F128" s="150"/>
      <c r="G128" s="150"/>
      <c r="H128" s="150"/>
      <c r="I128" s="150"/>
      <c r="J128" s="151">
        <f>J269</f>
        <v>0</v>
      </c>
      <c r="K128" s="148"/>
      <c r="L128" s="152"/>
    </row>
    <row r="129" spans="1:31" s="9" customFormat="1" ht="24.95" customHeight="1">
      <c r="B129" s="147"/>
      <c r="C129" s="148"/>
      <c r="D129" s="149" t="s">
        <v>2851</v>
      </c>
      <c r="E129" s="150"/>
      <c r="F129" s="150"/>
      <c r="G129" s="150"/>
      <c r="H129" s="150"/>
      <c r="I129" s="150"/>
      <c r="J129" s="151">
        <f>J272</f>
        <v>0</v>
      </c>
      <c r="K129" s="148"/>
      <c r="L129" s="152"/>
    </row>
    <row r="130" spans="1:31" s="9" customFormat="1" ht="24.95" customHeight="1">
      <c r="B130" s="147"/>
      <c r="C130" s="148"/>
      <c r="D130" s="149" t="s">
        <v>2860</v>
      </c>
      <c r="E130" s="150"/>
      <c r="F130" s="150"/>
      <c r="G130" s="150"/>
      <c r="H130" s="150"/>
      <c r="I130" s="150"/>
      <c r="J130" s="151">
        <f>J274</f>
        <v>0</v>
      </c>
      <c r="K130" s="148"/>
      <c r="L130" s="152"/>
    </row>
    <row r="131" spans="1:31" s="9" customFormat="1" ht="24.95" customHeight="1">
      <c r="B131" s="147"/>
      <c r="C131" s="148"/>
      <c r="D131" s="149" t="s">
        <v>2861</v>
      </c>
      <c r="E131" s="150"/>
      <c r="F131" s="150"/>
      <c r="G131" s="150"/>
      <c r="H131" s="150"/>
      <c r="I131" s="150"/>
      <c r="J131" s="151">
        <f>J276</f>
        <v>0</v>
      </c>
      <c r="K131" s="148"/>
      <c r="L131" s="152"/>
    </row>
    <row r="132" spans="1:31" s="9" customFormat="1" ht="24.95" customHeight="1">
      <c r="B132" s="147"/>
      <c r="C132" s="148"/>
      <c r="D132" s="149" t="s">
        <v>2862</v>
      </c>
      <c r="E132" s="150"/>
      <c r="F132" s="150"/>
      <c r="G132" s="150"/>
      <c r="H132" s="150"/>
      <c r="I132" s="150"/>
      <c r="J132" s="151">
        <f>J278</f>
        <v>0</v>
      </c>
      <c r="K132" s="148"/>
      <c r="L132" s="152"/>
    </row>
    <row r="133" spans="1:31" s="9" customFormat="1" ht="24.95" customHeight="1">
      <c r="B133" s="147"/>
      <c r="C133" s="148"/>
      <c r="D133" s="149" t="s">
        <v>2863</v>
      </c>
      <c r="E133" s="150"/>
      <c r="F133" s="150"/>
      <c r="G133" s="150"/>
      <c r="H133" s="150"/>
      <c r="I133" s="150"/>
      <c r="J133" s="151">
        <f>J280</f>
        <v>0</v>
      </c>
      <c r="K133" s="148"/>
      <c r="L133" s="152"/>
    </row>
    <row r="134" spans="1:31" s="2" customFormat="1" ht="21.75" customHeight="1">
      <c r="A134" s="34"/>
      <c r="B134" s="35"/>
      <c r="C134" s="36"/>
      <c r="D134" s="36"/>
      <c r="E134" s="36"/>
      <c r="F134" s="36"/>
      <c r="G134" s="36"/>
      <c r="H134" s="36"/>
      <c r="I134" s="36"/>
      <c r="J134" s="36"/>
      <c r="K134" s="36"/>
      <c r="L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31" s="2" customFormat="1" ht="6.95" customHeight="1">
      <c r="A135" s="34"/>
      <c r="B135" s="54"/>
      <c r="C135" s="55"/>
      <c r="D135" s="55"/>
      <c r="E135" s="55"/>
      <c r="F135" s="55"/>
      <c r="G135" s="55"/>
      <c r="H135" s="55"/>
      <c r="I135" s="55"/>
      <c r="J135" s="55"/>
      <c r="K135" s="55"/>
      <c r="L135" s="51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9" spans="1:31" s="2" customFormat="1" ht="6.95" customHeight="1">
      <c r="A139" s="34"/>
      <c r="B139" s="56"/>
      <c r="C139" s="57"/>
      <c r="D139" s="57"/>
      <c r="E139" s="57"/>
      <c r="F139" s="57"/>
      <c r="G139" s="57"/>
      <c r="H139" s="57"/>
      <c r="I139" s="57"/>
      <c r="J139" s="57"/>
      <c r="K139" s="57"/>
      <c r="L139" s="51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  <row r="140" spans="1:31" s="2" customFormat="1" ht="24.95" customHeight="1">
      <c r="A140" s="34"/>
      <c r="B140" s="35"/>
      <c r="C140" s="23" t="s">
        <v>130</v>
      </c>
      <c r="D140" s="36"/>
      <c r="E140" s="36"/>
      <c r="F140" s="36"/>
      <c r="G140" s="36"/>
      <c r="H140" s="36"/>
      <c r="I140" s="36"/>
      <c r="J140" s="36"/>
      <c r="K140" s="36"/>
      <c r="L140" s="51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</row>
    <row r="141" spans="1:31" s="2" customFormat="1" ht="6.95" customHeight="1">
      <c r="A141" s="34"/>
      <c r="B141" s="35"/>
      <c r="C141" s="36"/>
      <c r="D141" s="36"/>
      <c r="E141" s="36"/>
      <c r="F141" s="36"/>
      <c r="G141" s="36"/>
      <c r="H141" s="36"/>
      <c r="I141" s="36"/>
      <c r="J141" s="36"/>
      <c r="K141" s="36"/>
      <c r="L141" s="51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  <row r="142" spans="1:31" s="2" customFormat="1" ht="12" customHeight="1">
      <c r="A142" s="34"/>
      <c r="B142" s="35"/>
      <c r="C142" s="29" t="s">
        <v>16</v>
      </c>
      <c r="D142" s="36"/>
      <c r="E142" s="36"/>
      <c r="F142" s="36"/>
      <c r="G142" s="36"/>
      <c r="H142" s="36"/>
      <c r="I142" s="36"/>
      <c r="J142" s="36"/>
      <c r="K142" s="36"/>
      <c r="L142" s="51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</row>
    <row r="143" spans="1:31" s="2" customFormat="1" ht="16.5" customHeight="1">
      <c r="A143" s="34"/>
      <c r="B143" s="35"/>
      <c r="C143" s="36"/>
      <c r="D143" s="36"/>
      <c r="E143" s="304" t="str">
        <f>E7</f>
        <v>Velim ON - oprava</v>
      </c>
      <c r="F143" s="305"/>
      <c r="G143" s="305"/>
      <c r="H143" s="305"/>
      <c r="I143" s="36"/>
      <c r="J143" s="36"/>
      <c r="K143" s="36"/>
      <c r="L143" s="51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</row>
    <row r="144" spans="1:31" s="2" customFormat="1" ht="12" customHeight="1">
      <c r="A144" s="34"/>
      <c r="B144" s="35"/>
      <c r="C144" s="29" t="s">
        <v>111</v>
      </c>
      <c r="D144" s="36"/>
      <c r="E144" s="36"/>
      <c r="F144" s="36"/>
      <c r="G144" s="36"/>
      <c r="H144" s="36"/>
      <c r="I144" s="36"/>
      <c r="J144" s="36"/>
      <c r="K144" s="36"/>
      <c r="L144" s="51"/>
      <c r="S144" s="34"/>
      <c r="T144" s="3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</row>
    <row r="145" spans="1:65" s="2" customFormat="1" ht="16.5" customHeight="1">
      <c r="A145" s="34"/>
      <c r="B145" s="35"/>
      <c r="C145" s="36"/>
      <c r="D145" s="36"/>
      <c r="E145" s="292" t="str">
        <f>E9</f>
        <v>007 - Elektroinstalace a hromosvod (SEE)</v>
      </c>
      <c r="F145" s="303"/>
      <c r="G145" s="303"/>
      <c r="H145" s="303"/>
      <c r="I145" s="36"/>
      <c r="J145" s="36"/>
      <c r="K145" s="36"/>
      <c r="L145" s="51"/>
      <c r="S145" s="34"/>
      <c r="T145" s="3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</row>
    <row r="146" spans="1:65" s="2" customFormat="1" ht="6.95" customHeight="1">
      <c r="A146" s="34"/>
      <c r="B146" s="35"/>
      <c r="C146" s="36"/>
      <c r="D146" s="36"/>
      <c r="E146" s="36"/>
      <c r="F146" s="36"/>
      <c r="G146" s="36"/>
      <c r="H146" s="36"/>
      <c r="I146" s="36"/>
      <c r="J146" s="36"/>
      <c r="K146" s="36"/>
      <c r="L146" s="51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</row>
    <row r="147" spans="1:65" s="2" customFormat="1" ht="12" customHeight="1">
      <c r="A147" s="34"/>
      <c r="B147" s="35"/>
      <c r="C147" s="29" t="s">
        <v>20</v>
      </c>
      <c r="D147" s="36"/>
      <c r="E147" s="36"/>
      <c r="F147" s="27" t="str">
        <f>F12</f>
        <v xml:space="preserve"> </v>
      </c>
      <c r="G147" s="36"/>
      <c r="H147" s="36"/>
      <c r="I147" s="29" t="s">
        <v>22</v>
      </c>
      <c r="J147" s="66" t="str">
        <f>IF(J12="","",J12)</f>
        <v>22. 2. 2021</v>
      </c>
      <c r="K147" s="36"/>
      <c r="L147" s="51"/>
      <c r="S147" s="34"/>
      <c r="T147" s="34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</row>
    <row r="148" spans="1:65" s="2" customFormat="1" ht="6.95" customHeight="1">
      <c r="A148" s="34"/>
      <c r="B148" s="35"/>
      <c r="C148" s="36"/>
      <c r="D148" s="36"/>
      <c r="E148" s="36"/>
      <c r="F148" s="36"/>
      <c r="G148" s="36"/>
      <c r="H148" s="36"/>
      <c r="I148" s="36"/>
      <c r="J148" s="36"/>
      <c r="K148" s="36"/>
      <c r="L148" s="51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</row>
    <row r="149" spans="1:65" s="2" customFormat="1" ht="15.2" customHeight="1">
      <c r="A149" s="34"/>
      <c r="B149" s="35"/>
      <c r="C149" s="29" t="s">
        <v>24</v>
      </c>
      <c r="D149" s="36"/>
      <c r="E149" s="36"/>
      <c r="F149" s="27" t="str">
        <f>E15</f>
        <v>Správa železnic, státní organizace</v>
      </c>
      <c r="G149" s="36"/>
      <c r="H149" s="36"/>
      <c r="I149" s="29" t="s">
        <v>32</v>
      </c>
      <c r="J149" s="32" t="str">
        <f>E21</f>
        <v xml:space="preserve"> </v>
      </c>
      <c r="K149" s="36"/>
      <c r="L149" s="51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</row>
    <row r="150" spans="1:65" s="2" customFormat="1" ht="15.2" customHeight="1">
      <c r="A150" s="34"/>
      <c r="B150" s="35"/>
      <c r="C150" s="29" t="s">
        <v>30</v>
      </c>
      <c r="D150" s="36"/>
      <c r="E150" s="36"/>
      <c r="F150" s="27" t="str">
        <f>IF(E18="","",E18)</f>
        <v>Vyplň údaj</v>
      </c>
      <c r="G150" s="36"/>
      <c r="H150" s="36"/>
      <c r="I150" s="29" t="s">
        <v>35</v>
      </c>
      <c r="J150" s="32" t="str">
        <f>E24</f>
        <v/>
      </c>
      <c r="K150" s="36"/>
      <c r="L150" s="51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</row>
    <row r="151" spans="1:65" s="2" customFormat="1" ht="10.35" customHeight="1">
      <c r="A151" s="34"/>
      <c r="B151" s="35"/>
      <c r="C151" s="36"/>
      <c r="D151" s="36"/>
      <c r="E151" s="36"/>
      <c r="F151" s="36"/>
      <c r="G151" s="36"/>
      <c r="H151" s="36"/>
      <c r="I151" s="36"/>
      <c r="J151" s="36"/>
      <c r="K151" s="36"/>
      <c r="L151" s="51"/>
      <c r="S151" s="34"/>
      <c r="T151" s="34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</row>
    <row r="152" spans="1:65" s="11" customFormat="1" ht="29.25" customHeight="1">
      <c r="A152" s="159"/>
      <c r="B152" s="160"/>
      <c r="C152" s="161" t="s">
        <v>131</v>
      </c>
      <c r="D152" s="162" t="s">
        <v>62</v>
      </c>
      <c r="E152" s="162" t="s">
        <v>58</v>
      </c>
      <c r="F152" s="162" t="s">
        <v>59</v>
      </c>
      <c r="G152" s="162" t="s">
        <v>132</v>
      </c>
      <c r="H152" s="162" t="s">
        <v>133</v>
      </c>
      <c r="I152" s="162" t="s">
        <v>134</v>
      </c>
      <c r="J152" s="163" t="s">
        <v>115</v>
      </c>
      <c r="K152" s="164" t="s">
        <v>135</v>
      </c>
      <c r="L152" s="165"/>
      <c r="M152" s="75" t="s">
        <v>1</v>
      </c>
      <c r="N152" s="76" t="s">
        <v>41</v>
      </c>
      <c r="O152" s="76" t="s">
        <v>136</v>
      </c>
      <c r="P152" s="76" t="s">
        <v>137</v>
      </c>
      <c r="Q152" s="76" t="s">
        <v>138</v>
      </c>
      <c r="R152" s="76" t="s">
        <v>139</v>
      </c>
      <c r="S152" s="76" t="s">
        <v>140</v>
      </c>
      <c r="T152" s="77" t="s">
        <v>141</v>
      </c>
      <c r="U152" s="159"/>
      <c r="V152" s="159"/>
      <c r="W152" s="159"/>
      <c r="X152" s="159"/>
      <c r="Y152" s="159"/>
      <c r="Z152" s="159"/>
      <c r="AA152" s="159"/>
      <c r="AB152" s="159"/>
      <c r="AC152" s="159"/>
      <c r="AD152" s="159"/>
      <c r="AE152" s="159"/>
    </row>
    <row r="153" spans="1:65" s="2" customFormat="1" ht="22.9" customHeight="1">
      <c r="A153" s="34"/>
      <c r="B153" s="35"/>
      <c r="C153" s="82" t="s">
        <v>142</v>
      </c>
      <c r="D153" s="36"/>
      <c r="E153" s="36"/>
      <c r="F153" s="36"/>
      <c r="G153" s="36"/>
      <c r="H153" s="36"/>
      <c r="I153" s="36"/>
      <c r="J153" s="166">
        <f>BK153</f>
        <v>0</v>
      </c>
      <c r="K153" s="36"/>
      <c r="L153" s="39"/>
      <c r="M153" s="78"/>
      <c r="N153" s="167"/>
      <c r="O153" s="79"/>
      <c r="P153" s="168">
        <f>P154+P156+P158+P160+P162+P164+P185+P187+P189+P196+P198+P200+P203+P207+P209+P211+P216+P225+P232+P234+P236+P239+P241+P244+P247+P250+P256+P259+P265+P267+P269+P272+P274+P276+P278+P280</f>
        <v>0</v>
      </c>
      <c r="Q153" s="79"/>
      <c r="R153" s="168">
        <f>R154+R156+R158+R160+R162+R164+R185+R187+R189+R196+R198+R200+R203+R207+R209+R211+R216+R225+R232+R234+R236+R239+R241+R244+R247+R250+R256+R259+R265+R267+R269+R272+R274+R276+R278+R280</f>
        <v>0</v>
      </c>
      <c r="S153" s="79"/>
      <c r="T153" s="169">
        <f>T154+T156+T158+T160+T162+T164+T185+T187+T189+T196+T198+T200+T203+T207+T209+T211+T216+T225+T232+T234+T236+T239+T241+T244+T247+T250+T256+T259+T265+T267+T269+T272+T274+T276+T278+T280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76</v>
      </c>
      <c r="AU153" s="17" t="s">
        <v>117</v>
      </c>
      <c r="BK153" s="170">
        <f>BK154+BK156+BK158+BK160+BK162+BK164+BK185+BK187+BK189+BK196+BK198+BK200+BK203+BK207+BK209+BK211+BK216+BK225+BK232+BK234+BK236+BK239+BK241+BK244+BK247+BK250+BK256+BK259+BK265+BK267+BK269+BK272+BK274+BK276+BK278+BK280</f>
        <v>0</v>
      </c>
    </row>
    <row r="154" spans="1:65" s="12" customFormat="1" ht="25.9" customHeight="1">
      <c r="B154" s="171"/>
      <c r="C154" s="172"/>
      <c r="D154" s="173" t="s">
        <v>76</v>
      </c>
      <c r="E154" s="174" t="s">
        <v>2864</v>
      </c>
      <c r="F154" s="174" t="s">
        <v>2865</v>
      </c>
      <c r="G154" s="172"/>
      <c r="H154" s="172"/>
      <c r="I154" s="175"/>
      <c r="J154" s="176">
        <f>BK154</f>
        <v>0</v>
      </c>
      <c r="K154" s="172"/>
      <c r="L154" s="177"/>
      <c r="M154" s="178"/>
      <c r="N154" s="179"/>
      <c r="O154" s="179"/>
      <c r="P154" s="180">
        <f>P155</f>
        <v>0</v>
      </c>
      <c r="Q154" s="179"/>
      <c r="R154" s="180">
        <f>R155</f>
        <v>0</v>
      </c>
      <c r="S154" s="179"/>
      <c r="T154" s="181">
        <f>T155</f>
        <v>0</v>
      </c>
      <c r="AR154" s="182" t="s">
        <v>85</v>
      </c>
      <c r="AT154" s="183" t="s">
        <v>76</v>
      </c>
      <c r="AU154" s="183" t="s">
        <v>77</v>
      </c>
      <c r="AY154" s="182" t="s">
        <v>146</v>
      </c>
      <c r="BK154" s="184">
        <f>BK155</f>
        <v>0</v>
      </c>
    </row>
    <row r="155" spans="1:65" s="2" customFormat="1" ht="21.75" customHeight="1">
      <c r="A155" s="34"/>
      <c r="B155" s="35"/>
      <c r="C155" s="185" t="s">
        <v>85</v>
      </c>
      <c r="D155" s="185" t="s">
        <v>147</v>
      </c>
      <c r="E155" s="186" t="s">
        <v>2866</v>
      </c>
      <c r="F155" s="187" t="s">
        <v>2867</v>
      </c>
      <c r="G155" s="188" t="s">
        <v>165</v>
      </c>
      <c r="H155" s="189">
        <v>1</v>
      </c>
      <c r="I155" s="190"/>
      <c r="J155" s="191">
        <f>ROUND(I155*H155,2)</f>
        <v>0</v>
      </c>
      <c r="K155" s="192"/>
      <c r="L155" s="39"/>
      <c r="M155" s="193" t="s">
        <v>1</v>
      </c>
      <c r="N155" s="194" t="s">
        <v>42</v>
      </c>
      <c r="O155" s="71"/>
      <c r="P155" s="195">
        <f>O155*H155</f>
        <v>0</v>
      </c>
      <c r="Q155" s="195">
        <v>0</v>
      </c>
      <c r="R155" s="195">
        <f>Q155*H155</f>
        <v>0</v>
      </c>
      <c r="S155" s="195">
        <v>0</v>
      </c>
      <c r="T155" s="19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7" t="s">
        <v>145</v>
      </c>
      <c r="AT155" s="197" t="s">
        <v>147</v>
      </c>
      <c r="AU155" s="197" t="s">
        <v>85</v>
      </c>
      <c r="AY155" s="17" t="s">
        <v>146</v>
      </c>
      <c r="BE155" s="198">
        <f>IF(N155="základní",J155,0)</f>
        <v>0</v>
      </c>
      <c r="BF155" s="198">
        <f>IF(N155="snížená",J155,0)</f>
        <v>0</v>
      </c>
      <c r="BG155" s="198">
        <f>IF(N155="zákl. přenesená",J155,0)</f>
        <v>0</v>
      </c>
      <c r="BH155" s="198">
        <f>IF(N155="sníž. přenesená",J155,0)</f>
        <v>0</v>
      </c>
      <c r="BI155" s="198">
        <f>IF(N155="nulová",J155,0)</f>
        <v>0</v>
      </c>
      <c r="BJ155" s="17" t="s">
        <v>85</v>
      </c>
      <c r="BK155" s="198">
        <f>ROUND(I155*H155,2)</f>
        <v>0</v>
      </c>
      <c r="BL155" s="17" t="s">
        <v>145</v>
      </c>
      <c r="BM155" s="197" t="s">
        <v>87</v>
      </c>
    </row>
    <row r="156" spans="1:65" s="12" customFormat="1" ht="25.9" customHeight="1">
      <c r="B156" s="171"/>
      <c r="C156" s="172"/>
      <c r="D156" s="173" t="s">
        <v>76</v>
      </c>
      <c r="E156" s="174" t="s">
        <v>2868</v>
      </c>
      <c r="F156" s="174" t="s">
        <v>2869</v>
      </c>
      <c r="G156" s="172"/>
      <c r="H156" s="172"/>
      <c r="I156" s="175"/>
      <c r="J156" s="176">
        <f>BK156</f>
        <v>0</v>
      </c>
      <c r="K156" s="172"/>
      <c r="L156" s="177"/>
      <c r="M156" s="178"/>
      <c r="N156" s="179"/>
      <c r="O156" s="179"/>
      <c r="P156" s="180">
        <f>P157</f>
        <v>0</v>
      </c>
      <c r="Q156" s="179"/>
      <c r="R156" s="180">
        <f>R157</f>
        <v>0</v>
      </c>
      <c r="S156" s="179"/>
      <c r="T156" s="181">
        <f>T157</f>
        <v>0</v>
      </c>
      <c r="AR156" s="182" t="s">
        <v>85</v>
      </c>
      <c r="AT156" s="183" t="s">
        <v>76</v>
      </c>
      <c r="AU156" s="183" t="s">
        <v>77</v>
      </c>
      <c r="AY156" s="182" t="s">
        <v>146</v>
      </c>
      <c r="BK156" s="184">
        <f>BK157</f>
        <v>0</v>
      </c>
    </row>
    <row r="157" spans="1:65" s="2" customFormat="1" ht="16.5" customHeight="1">
      <c r="A157" s="34"/>
      <c r="B157" s="35"/>
      <c r="C157" s="185" t="s">
        <v>87</v>
      </c>
      <c r="D157" s="185" t="s">
        <v>147</v>
      </c>
      <c r="E157" s="186" t="s">
        <v>2870</v>
      </c>
      <c r="F157" s="187" t="s">
        <v>2871</v>
      </c>
      <c r="G157" s="188" t="s">
        <v>165</v>
      </c>
      <c r="H157" s="189">
        <v>1</v>
      </c>
      <c r="I157" s="190"/>
      <c r="J157" s="191">
        <f>ROUND(I157*H157,2)</f>
        <v>0</v>
      </c>
      <c r="K157" s="192"/>
      <c r="L157" s="39"/>
      <c r="M157" s="193" t="s">
        <v>1</v>
      </c>
      <c r="N157" s="194" t="s">
        <v>42</v>
      </c>
      <c r="O157" s="71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145</v>
      </c>
      <c r="AT157" s="197" t="s">
        <v>147</v>
      </c>
      <c r="AU157" s="197" t="s">
        <v>85</v>
      </c>
      <c r="AY157" s="17" t="s">
        <v>146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17" t="s">
        <v>85</v>
      </c>
      <c r="BK157" s="198">
        <f>ROUND(I157*H157,2)</f>
        <v>0</v>
      </c>
      <c r="BL157" s="17" t="s">
        <v>145</v>
      </c>
      <c r="BM157" s="197" t="s">
        <v>145</v>
      </c>
    </row>
    <row r="158" spans="1:65" s="12" customFormat="1" ht="25.9" customHeight="1">
      <c r="B158" s="171"/>
      <c r="C158" s="172"/>
      <c r="D158" s="173" t="s">
        <v>76</v>
      </c>
      <c r="E158" s="174" t="s">
        <v>2872</v>
      </c>
      <c r="F158" s="174" t="s">
        <v>2873</v>
      </c>
      <c r="G158" s="172"/>
      <c r="H158" s="172"/>
      <c r="I158" s="175"/>
      <c r="J158" s="176">
        <f>BK158</f>
        <v>0</v>
      </c>
      <c r="K158" s="172"/>
      <c r="L158" s="177"/>
      <c r="M158" s="178"/>
      <c r="N158" s="179"/>
      <c r="O158" s="179"/>
      <c r="P158" s="180">
        <f>P159</f>
        <v>0</v>
      </c>
      <c r="Q158" s="179"/>
      <c r="R158" s="180">
        <f>R159</f>
        <v>0</v>
      </c>
      <c r="S158" s="179"/>
      <c r="T158" s="181">
        <f>T159</f>
        <v>0</v>
      </c>
      <c r="AR158" s="182" t="s">
        <v>85</v>
      </c>
      <c r="AT158" s="183" t="s">
        <v>76</v>
      </c>
      <c r="AU158" s="183" t="s">
        <v>77</v>
      </c>
      <c r="AY158" s="182" t="s">
        <v>146</v>
      </c>
      <c r="BK158" s="184">
        <f>BK159</f>
        <v>0</v>
      </c>
    </row>
    <row r="159" spans="1:65" s="2" customFormat="1" ht="16.5" customHeight="1">
      <c r="A159" s="34"/>
      <c r="B159" s="35"/>
      <c r="C159" s="185" t="s">
        <v>155</v>
      </c>
      <c r="D159" s="185" t="s">
        <v>147</v>
      </c>
      <c r="E159" s="186" t="s">
        <v>2874</v>
      </c>
      <c r="F159" s="187" t="s">
        <v>2875</v>
      </c>
      <c r="G159" s="188" t="s">
        <v>165</v>
      </c>
      <c r="H159" s="189">
        <v>1</v>
      </c>
      <c r="I159" s="190"/>
      <c r="J159" s="191">
        <f>ROUND(I159*H159,2)</f>
        <v>0</v>
      </c>
      <c r="K159" s="192"/>
      <c r="L159" s="39"/>
      <c r="M159" s="193" t="s">
        <v>1</v>
      </c>
      <c r="N159" s="194" t="s">
        <v>42</v>
      </c>
      <c r="O159" s="71"/>
      <c r="P159" s="195">
        <f>O159*H159</f>
        <v>0</v>
      </c>
      <c r="Q159" s="195">
        <v>0</v>
      </c>
      <c r="R159" s="195">
        <f>Q159*H159</f>
        <v>0</v>
      </c>
      <c r="S159" s="195">
        <v>0</v>
      </c>
      <c r="T159" s="19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145</v>
      </c>
      <c r="AT159" s="197" t="s">
        <v>147</v>
      </c>
      <c r="AU159" s="197" t="s">
        <v>85</v>
      </c>
      <c r="AY159" s="17" t="s">
        <v>146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17" t="s">
        <v>85</v>
      </c>
      <c r="BK159" s="198">
        <f>ROUND(I159*H159,2)</f>
        <v>0</v>
      </c>
      <c r="BL159" s="17" t="s">
        <v>145</v>
      </c>
      <c r="BM159" s="197" t="s">
        <v>178</v>
      </c>
    </row>
    <row r="160" spans="1:65" s="12" customFormat="1" ht="25.9" customHeight="1">
      <c r="B160" s="171"/>
      <c r="C160" s="172"/>
      <c r="D160" s="173" t="s">
        <v>76</v>
      </c>
      <c r="E160" s="174" t="s">
        <v>2876</v>
      </c>
      <c r="F160" s="174" t="s">
        <v>2877</v>
      </c>
      <c r="G160" s="172"/>
      <c r="H160" s="172"/>
      <c r="I160" s="175"/>
      <c r="J160" s="176">
        <f>BK160</f>
        <v>0</v>
      </c>
      <c r="K160" s="172"/>
      <c r="L160" s="177"/>
      <c r="M160" s="178"/>
      <c r="N160" s="179"/>
      <c r="O160" s="179"/>
      <c r="P160" s="180">
        <f>P161</f>
        <v>0</v>
      </c>
      <c r="Q160" s="179"/>
      <c r="R160" s="180">
        <f>R161</f>
        <v>0</v>
      </c>
      <c r="S160" s="179"/>
      <c r="T160" s="181">
        <f>T161</f>
        <v>0</v>
      </c>
      <c r="AR160" s="182" t="s">
        <v>85</v>
      </c>
      <c r="AT160" s="183" t="s">
        <v>76</v>
      </c>
      <c r="AU160" s="183" t="s">
        <v>77</v>
      </c>
      <c r="AY160" s="182" t="s">
        <v>146</v>
      </c>
      <c r="BK160" s="184">
        <f>BK161</f>
        <v>0</v>
      </c>
    </row>
    <row r="161" spans="1:65" s="2" customFormat="1" ht="16.5" customHeight="1">
      <c r="A161" s="34"/>
      <c r="B161" s="35"/>
      <c r="C161" s="185" t="s">
        <v>145</v>
      </c>
      <c r="D161" s="185" t="s">
        <v>147</v>
      </c>
      <c r="E161" s="186" t="s">
        <v>2878</v>
      </c>
      <c r="F161" s="187" t="s">
        <v>2879</v>
      </c>
      <c r="G161" s="188" t="s">
        <v>165</v>
      </c>
      <c r="H161" s="189">
        <v>1</v>
      </c>
      <c r="I161" s="190"/>
      <c r="J161" s="191">
        <f>ROUND(I161*H161,2)</f>
        <v>0</v>
      </c>
      <c r="K161" s="192"/>
      <c r="L161" s="39"/>
      <c r="M161" s="193" t="s">
        <v>1</v>
      </c>
      <c r="N161" s="194" t="s">
        <v>42</v>
      </c>
      <c r="O161" s="71"/>
      <c r="P161" s="195">
        <f>O161*H161</f>
        <v>0</v>
      </c>
      <c r="Q161" s="195">
        <v>0</v>
      </c>
      <c r="R161" s="195">
        <f>Q161*H161</f>
        <v>0</v>
      </c>
      <c r="S161" s="195">
        <v>0</v>
      </c>
      <c r="T161" s="19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145</v>
      </c>
      <c r="AT161" s="197" t="s">
        <v>147</v>
      </c>
      <c r="AU161" s="197" t="s">
        <v>85</v>
      </c>
      <c r="AY161" s="17" t="s">
        <v>146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17" t="s">
        <v>85</v>
      </c>
      <c r="BK161" s="198">
        <f>ROUND(I161*H161,2)</f>
        <v>0</v>
      </c>
      <c r="BL161" s="17" t="s">
        <v>145</v>
      </c>
      <c r="BM161" s="197" t="s">
        <v>192</v>
      </c>
    </row>
    <row r="162" spans="1:65" s="12" customFormat="1" ht="25.9" customHeight="1">
      <c r="B162" s="171"/>
      <c r="C162" s="172"/>
      <c r="D162" s="173" t="s">
        <v>76</v>
      </c>
      <c r="E162" s="174" t="s">
        <v>2880</v>
      </c>
      <c r="F162" s="174" t="s">
        <v>2881</v>
      </c>
      <c r="G162" s="172"/>
      <c r="H162" s="172"/>
      <c r="I162" s="175"/>
      <c r="J162" s="176">
        <f>BK162</f>
        <v>0</v>
      </c>
      <c r="K162" s="172"/>
      <c r="L162" s="177"/>
      <c r="M162" s="178"/>
      <c r="N162" s="179"/>
      <c r="O162" s="179"/>
      <c r="P162" s="180">
        <f>P163</f>
        <v>0</v>
      </c>
      <c r="Q162" s="179"/>
      <c r="R162" s="180">
        <f>R163</f>
        <v>0</v>
      </c>
      <c r="S162" s="179"/>
      <c r="T162" s="181">
        <f>T163</f>
        <v>0</v>
      </c>
      <c r="AR162" s="182" t="s">
        <v>85</v>
      </c>
      <c r="AT162" s="183" t="s">
        <v>76</v>
      </c>
      <c r="AU162" s="183" t="s">
        <v>77</v>
      </c>
      <c r="AY162" s="182" t="s">
        <v>146</v>
      </c>
      <c r="BK162" s="184">
        <f>BK163</f>
        <v>0</v>
      </c>
    </row>
    <row r="163" spans="1:65" s="2" customFormat="1" ht="21.75" customHeight="1">
      <c r="A163" s="34"/>
      <c r="B163" s="35"/>
      <c r="C163" s="185" t="s">
        <v>172</v>
      </c>
      <c r="D163" s="185" t="s">
        <v>147</v>
      </c>
      <c r="E163" s="186" t="s">
        <v>2882</v>
      </c>
      <c r="F163" s="187" t="s">
        <v>2883</v>
      </c>
      <c r="G163" s="188" t="s">
        <v>806</v>
      </c>
      <c r="H163" s="189">
        <v>1</v>
      </c>
      <c r="I163" s="190"/>
      <c r="J163" s="191">
        <f>ROUND(I163*H163,2)</f>
        <v>0</v>
      </c>
      <c r="K163" s="192"/>
      <c r="L163" s="39"/>
      <c r="M163" s="193" t="s">
        <v>1</v>
      </c>
      <c r="N163" s="194" t="s">
        <v>42</v>
      </c>
      <c r="O163" s="71"/>
      <c r="P163" s="195">
        <f>O163*H163</f>
        <v>0</v>
      </c>
      <c r="Q163" s="195">
        <v>0</v>
      </c>
      <c r="R163" s="195">
        <f>Q163*H163</f>
        <v>0</v>
      </c>
      <c r="S163" s="195">
        <v>0</v>
      </c>
      <c r="T163" s="19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7" t="s">
        <v>145</v>
      </c>
      <c r="AT163" s="197" t="s">
        <v>147</v>
      </c>
      <c r="AU163" s="197" t="s">
        <v>85</v>
      </c>
      <c r="AY163" s="17" t="s">
        <v>146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17" t="s">
        <v>85</v>
      </c>
      <c r="BK163" s="198">
        <f>ROUND(I163*H163,2)</f>
        <v>0</v>
      </c>
      <c r="BL163" s="17" t="s">
        <v>145</v>
      </c>
      <c r="BM163" s="197" t="s">
        <v>200</v>
      </c>
    </row>
    <row r="164" spans="1:65" s="12" customFormat="1" ht="25.9" customHeight="1">
      <c r="B164" s="171"/>
      <c r="C164" s="172"/>
      <c r="D164" s="173" t="s">
        <v>76</v>
      </c>
      <c r="E164" s="174" t="s">
        <v>2884</v>
      </c>
      <c r="F164" s="174" t="s">
        <v>2885</v>
      </c>
      <c r="G164" s="172"/>
      <c r="H164" s="172"/>
      <c r="I164" s="175"/>
      <c r="J164" s="176">
        <f>BK164</f>
        <v>0</v>
      </c>
      <c r="K164" s="172"/>
      <c r="L164" s="177"/>
      <c r="M164" s="178"/>
      <c r="N164" s="179"/>
      <c r="O164" s="179"/>
      <c r="P164" s="180">
        <f>SUM(P165:P184)</f>
        <v>0</v>
      </c>
      <c r="Q164" s="179"/>
      <c r="R164" s="180">
        <f>SUM(R165:R184)</f>
        <v>0</v>
      </c>
      <c r="S164" s="179"/>
      <c r="T164" s="181">
        <f>SUM(T165:T184)</f>
        <v>0</v>
      </c>
      <c r="AR164" s="182" t="s">
        <v>85</v>
      </c>
      <c r="AT164" s="183" t="s">
        <v>76</v>
      </c>
      <c r="AU164" s="183" t="s">
        <v>77</v>
      </c>
      <c r="AY164" s="182" t="s">
        <v>146</v>
      </c>
      <c r="BK164" s="184">
        <f>SUM(BK165:BK184)</f>
        <v>0</v>
      </c>
    </row>
    <row r="165" spans="1:65" s="2" customFormat="1" ht="16.5" customHeight="1">
      <c r="A165" s="34"/>
      <c r="B165" s="35"/>
      <c r="C165" s="185" t="s">
        <v>178</v>
      </c>
      <c r="D165" s="185" t="s">
        <v>147</v>
      </c>
      <c r="E165" s="186" t="s">
        <v>2886</v>
      </c>
      <c r="F165" s="187" t="s">
        <v>2887</v>
      </c>
      <c r="G165" s="188" t="s">
        <v>806</v>
      </c>
      <c r="H165" s="189">
        <v>5</v>
      </c>
      <c r="I165" s="190"/>
      <c r="J165" s="191">
        <f>ROUND(I165*H165,2)</f>
        <v>0</v>
      </c>
      <c r="K165" s="192"/>
      <c r="L165" s="39"/>
      <c r="M165" s="193" t="s">
        <v>1</v>
      </c>
      <c r="N165" s="194" t="s">
        <v>42</v>
      </c>
      <c r="O165" s="71"/>
      <c r="P165" s="195">
        <f>O165*H165</f>
        <v>0</v>
      </c>
      <c r="Q165" s="195">
        <v>0</v>
      </c>
      <c r="R165" s="195">
        <f>Q165*H165</f>
        <v>0</v>
      </c>
      <c r="S165" s="195">
        <v>0</v>
      </c>
      <c r="T165" s="19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145</v>
      </c>
      <c r="AT165" s="197" t="s">
        <v>147</v>
      </c>
      <c r="AU165" s="197" t="s">
        <v>85</v>
      </c>
      <c r="AY165" s="17" t="s">
        <v>146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7" t="s">
        <v>85</v>
      </c>
      <c r="BK165" s="198">
        <f>ROUND(I165*H165,2)</f>
        <v>0</v>
      </c>
      <c r="BL165" s="17" t="s">
        <v>145</v>
      </c>
      <c r="BM165" s="197" t="s">
        <v>218</v>
      </c>
    </row>
    <row r="166" spans="1:65" s="2" customFormat="1" ht="16.5" customHeight="1">
      <c r="A166" s="34"/>
      <c r="B166" s="35"/>
      <c r="C166" s="185" t="s">
        <v>184</v>
      </c>
      <c r="D166" s="185" t="s">
        <v>147</v>
      </c>
      <c r="E166" s="186" t="s">
        <v>2888</v>
      </c>
      <c r="F166" s="187" t="s">
        <v>2889</v>
      </c>
      <c r="G166" s="188" t="s">
        <v>806</v>
      </c>
      <c r="H166" s="189">
        <v>5</v>
      </c>
      <c r="I166" s="190"/>
      <c r="J166" s="191">
        <f>ROUND(I166*H166,2)</f>
        <v>0</v>
      </c>
      <c r="K166" s="192"/>
      <c r="L166" s="39"/>
      <c r="M166" s="193" t="s">
        <v>1</v>
      </c>
      <c r="N166" s="194" t="s">
        <v>42</v>
      </c>
      <c r="O166" s="71"/>
      <c r="P166" s="195">
        <f>O166*H166</f>
        <v>0</v>
      </c>
      <c r="Q166" s="195">
        <v>0</v>
      </c>
      <c r="R166" s="195">
        <f>Q166*H166</f>
        <v>0</v>
      </c>
      <c r="S166" s="195">
        <v>0</v>
      </c>
      <c r="T166" s="196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7" t="s">
        <v>145</v>
      </c>
      <c r="AT166" s="197" t="s">
        <v>147</v>
      </c>
      <c r="AU166" s="197" t="s">
        <v>85</v>
      </c>
      <c r="AY166" s="17" t="s">
        <v>146</v>
      </c>
      <c r="BE166" s="198">
        <f>IF(N166="základní",J166,0)</f>
        <v>0</v>
      </c>
      <c r="BF166" s="198">
        <f>IF(N166="snížená",J166,0)</f>
        <v>0</v>
      </c>
      <c r="BG166" s="198">
        <f>IF(N166="zákl. přenesená",J166,0)</f>
        <v>0</v>
      </c>
      <c r="BH166" s="198">
        <f>IF(N166="sníž. přenesená",J166,0)</f>
        <v>0</v>
      </c>
      <c r="BI166" s="198">
        <f>IF(N166="nulová",J166,0)</f>
        <v>0</v>
      </c>
      <c r="BJ166" s="17" t="s">
        <v>85</v>
      </c>
      <c r="BK166" s="198">
        <f>ROUND(I166*H166,2)</f>
        <v>0</v>
      </c>
      <c r="BL166" s="17" t="s">
        <v>145</v>
      </c>
      <c r="BM166" s="197" t="s">
        <v>188</v>
      </c>
    </row>
    <row r="167" spans="1:65" s="2" customFormat="1" ht="21.75" customHeight="1">
      <c r="A167" s="34"/>
      <c r="B167" s="35"/>
      <c r="C167" s="185" t="s">
        <v>192</v>
      </c>
      <c r="D167" s="185" t="s">
        <v>147</v>
      </c>
      <c r="E167" s="186" t="s">
        <v>2890</v>
      </c>
      <c r="F167" s="187" t="s">
        <v>2891</v>
      </c>
      <c r="G167" s="188" t="s">
        <v>806</v>
      </c>
      <c r="H167" s="189">
        <v>8</v>
      </c>
      <c r="I167" s="190"/>
      <c r="J167" s="191">
        <f>ROUND(I167*H167,2)</f>
        <v>0</v>
      </c>
      <c r="K167" s="192"/>
      <c r="L167" s="39"/>
      <c r="M167" s="193" t="s">
        <v>1</v>
      </c>
      <c r="N167" s="194" t="s">
        <v>42</v>
      </c>
      <c r="O167" s="71"/>
      <c r="P167" s="195">
        <f>O167*H167</f>
        <v>0</v>
      </c>
      <c r="Q167" s="195">
        <v>0</v>
      </c>
      <c r="R167" s="195">
        <f>Q167*H167</f>
        <v>0</v>
      </c>
      <c r="S167" s="195">
        <v>0</v>
      </c>
      <c r="T167" s="19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145</v>
      </c>
      <c r="AT167" s="197" t="s">
        <v>147</v>
      </c>
      <c r="AU167" s="197" t="s">
        <v>85</v>
      </c>
      <c r="AY167" s="17" t="s">
        <v>146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17" t="s">
        <v>85</v>
      </c>
      <c r="BK167" s="198">
        <f>ROUND(I167*H167,2)</f>
        <v>0</v>
      </c>
      <c r="BL167" s="17" t="s">
        <v>145</v>
      </c>
      <c r="BM167" s="197" t="s">
        <v>240</v>
      </c>
    </row>
    <row r="168" spans="1:65" s="2" customFormat="1" ht="16.5" customHeight="1">
      <c r="A168" s="34"/>
      <c r="B168" s="35"/>
      <c r="C168" s="185" t="s">
        <v>161</v>
      </c>
      <c r="D168" s="185" t="s">
        <v>147</v>
      </c>
      <c r="E168" s="186" t="s">
        <v>2892</v>
      </c>
      <c r="F168" s="187" t="s">
        <v>2893</v>
      </c>
      <c r="G168" s="188" t="s">
        <v>806</v>
      </c>
      <c r="H168" s="189">
        <v>7</v>
      </c>
      <c r="I168" s="190"/>
      <c r="J168" s="191">
        <f>ROUND(I168*H168,2)</f>
        <v>0</v>
      </c>
      <c r="K168" s="192"/>
      <c r="L168" s="39"/>
      <c r="M168" s="193" t="s">
        <v>1</v>
      </c>
      <c r="N168" s="194" t="s">
        <v>42</v>
      </c>
      <c r="O168" s="71"/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7" t="s">
        <v>145</v>
      </c>
      <c r="AT168" s="197" t="s">
        <v>147</v>
      </c>
      <c r="AU168" s="197" t="s">
        <v>85</v>
      </c>
      <c r="AY168" s="17" t="s">
        <v>146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7" t="s">
        <v>85</v>
      </c>
      <c r="BK168" s="198">
        <f>ROUND(I168*H168,2)</f>
        <v>0</v>
      </c>
      <c r="BL168" s="17" t="s">
        <v>145</v>
      </c>
      <c r="BM168" s="197" t="s">
        <v>255</v>
      </c>
    </row>
    <row r="169" spans="1:65" s="2" customFormat="1" ht="21.75" customHeight="1">
      <c r="A169" s="34"/>
      <c r="B169" s="35"/>
      <c r="C169" s="185" t="s">
        <v>200</v>
      </c>
      <c r="D169" s="185" t="s">
        <v>147</v>
      </c>
      <c r="E169" s="186" t="s">
        <v>2894</v>
      </c>
      <c r="F169" s="187" t="s">
        <v>2895</v>
      </c>
      <c r="G169" s="188" t="s">
        <v>806</v>
      </c>
      <c r="H169" s="189">
        <v>23</v>
      </c>
      <c r="I169" s="190"/>
      <c r="J169" s="191">
        <f>ROUND(I169*H169,2)</f>
        <v>0</v>
      </c>
      <c r="K169" s="192"/>
      <c r="L169" s="39"/>
      <c r="M169" s="193" t="s">
        <v>1</v>
      </c>
      <c r="N169" s="194" t="s">
        <v>42</v>
      </c>
      <c r="O169" s="71"/>
      <c r="P169" s="195">
        <f>O169*H169</f>
        <v>0</v>
      </c>
      <c r="Q169" s="195">
        <v>0</v>
      </c>
      <c r="R169" s="195">
        <f>Q169*H169</f>
        <v>0</v>
      </c>
      <c r="S169" s="195">
        <v>0</v>
      </c>
      <c r="T169" s="196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7" t="s">
        <v>145</v>
      </c>
      <c r="AT169" s="197" t="s">
        <v>147</v>
      </c>
      <c r="AU169" s="197" t="s">
        <v>85</v>
      </c>
      <c r="AY169" s="17" t="s">
        <v>146</v>
      </c>
      <c r="BE169" s="198">
        <f>IF(N169="základní",J169,0)</f>
        <v>0</v>
      </c>
      <c r="BF169" s="198">
        <f>IF(N169="snížená",J169,0)</f>
        <v>0</v>
      </c>
      <c r="BG169" s="198">
        <f>IF(N169="zákl. přenesená",J169,0)</f>
        <v>0</v>
      </c>
      <c r="BH169" s="198">
        <f>IF(N169="sníž. přenesená",J169,0)</f>
        <v>0</v>
      </c>
      <c r="BI169" s="198">
        <f>IF(N169="nulová",J169,0)</f>
        <v>0</v>
      </c>
      <c r="BJ169" s="17" t="s">
        <v>85</v>
      </c>
      <c r="BK169" s="198">
        <f>ROUND(I169*H169,2)</f>
        <v>0</v>
      </c>
      <c r="BL169" s="17" t="s">
        <v>145</v>
      </c>
      <c r="BM169" s="197" t="s">
        <v>2896</v>
      </c>
    </row>
    <row r="170" spans="1:65" s="13" customFormat="1">
      <c r="B170" s="206"/>
      <c r="C170" s="207"/>
      <c r="D170" s="199" t="s">
        <v>176</v>
      </c>
      <c r="E170" s="208" t="s">
        <v>1</v>
      </c>
      <c r="F170" s="209" t="s">
        <v>2897</v>
      </c>
      <c r="G170" s="207"/>
      <c r="H170" s="210">
        <v>4</v>
      </c>
      <c r="I170" s="211"/>
      <c r="J170" s="207"/>
      <c r="K170" s="207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176</v>
      </c>
      <c r="AU170" s="216" t="s">
        <v>85</v>
      </c>
      <c r="AV170" s="13" t="s">
        <v>87</v>
      </c>
      <c r="AW170" s="13" t="s">
        <v>34</v>
      </c>
      <c r="AX170" s="13" t="s">
        <v>77</v>
      </c>
      <c r="AY170" s="216" t="s">
        <v>146</v>
      </c>
    </row>
    <row r="171" spans="1:65" s="13" customFormat="1">
      <c r="B171" s="206"/>
      <c r="C171" s="207"/>
      <c r="D171" s="199" t="s">
        <v>176</v>
      </c>
      <c r="E171" s="208" t="s">
        <v>1</v>
      </c>
      <c r="F171" s="209" t="s">
        <v>2460</v>
      </c>
      <c r="G171" s="207"/>
      <c r="H171" s="210">
        <v>2</v>
      </c>
      <c r="I171" s="211"/>
      <c r="J171" s="207"/>
      <c r="K171" s="207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176</v>
      </c>
      <c r="AU171" s="216" t="s">
        <v>85</v>
      </c>
      <c r="AV171" s="13" t="s">
        <v>87</v>
      </c>
      <c r="AW171" s="13" t="s">
        <v>34</v>
      </c>
      <c r="AX171" s="13" t="s">
        <v>77</v>
      </c>
      <c r="AY171" s="216" t="s">
        <v>146</v>
      </c>
    </row>
    <row r="172" spans="1:65" s="13" customFormat="1">
      <c r="B172" s="206"/>
      <c r="C172" s="207"/>
      <c r="D172" s="199" t="s">
        <v>176</v>
      </c>
      <c r="E172" s="208" t="s">
        <v>1</v>
      </c>
      <c r="F172" s="209" t="s">
        <v>2459</v>
      </c>
      <c r="G172" s="207"/>
      <c r="H172" s="210">
        <v>1</v>
      </c>
      <c r="I172" s="211"/>
      <c r="J172" s="207"/>
      <c r="K172" s="207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176</v>
      </c>
      <c r="AU172" s="216" t="s">
        <v>85</v>
      </c>
      <c r="AV172" s="13" t="s">
        <v>87</v>
      </c>
      <c r="AW172" s="13" t="s">
        <v>34</v>
      </c>
      <c r="AX172" s="13" t="s">
        <v>77</v>
      </c>
      <c r="AY172" s="216" t="s">
        <v>146</v>
      </c>
    </row>
    <row r="173" spans="1:65" s="13" customFormat="1">
      <c r="B173" s="206"/>
      <c r="C173" s="207"/>
      <c r="D173" s="199" t="s">
        <v>176</v>
      </c>
      <c r="E173" s="208" t="s">
        <v>1</v>
      </c>
      <c r="F173" s="209" t="s">
        <v>2898</v>
      </c>
      <c r="G173" s="207"/>
      <c r="H173" s="210">
        <v>4</v>
      </c>
      <c r="I173" s="211"/>
      <c r="J173" s="207"/>
      <c r="K173" s="207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176</v>
      </c>
      <c r="AU173" s="216" t="s">
        <v>85</v>
      </c>
      <c r="AV173" s="13" t="s">
        <v>87</v>
      </c>
      <c r="AW173" s="13" t="s">
        <v>34</v>
      </c>
      <c r="AX173" s="13" t="s">
        <v>77</v>
      </c>
      <c r="AY173" s="216" t="s">
        <v>146</v>
      </c>
    </row>
    <row r="174" spans="1:65" s="13" customFormat="1">
      <c r="B174" s="206"/>
      <c r="C174" s="207"/>
      <c r="D174" s="199" t="s">
        <v>176</v>
      </c>
      <c r="E174" s="208" t="s">
        <v>1</v>
      </c>
      <c r="F174" s="209" t="s">
        <v>2899</v>
      </c>
      <c r="G174" s="207"/>
      <c r="H174" s="210">
        <v>2</v>
      </c>
      <c r="I174" s="211"/>
      <c r="J174" s="207"/>
      <c r="K174" s="207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176</v>
      </c>
      <c r="AU174" s="216" t="s">
        <v>85</v>
      </c>
      <c r="AV174" s="13" t="s">
        <v>87</v>
      </c>
      <c r="AW174" s="13" t="s">
        <v>34</v>
      </c>
      <c r="AX174" s="13" t="s">
        <v>77</v>
      </c>
      <c r="AY174" s="216" t="s">
        <v>146</v>
      </c>
    </row>
    <row r="175" spans="1:65" s="13" customFormat="1">
      <c r="B175" s="206"/>
      <c r="C175" s="207"/>
      <c r="D175" s="199" t="s">
        <v>176</v>
      </c>
      <c r="E175" s="208" t="s">
        <v>1</v>
      </c>
      <c r="F175" s="209" t="s">
        <v>2900</v>
      </c>
      <c r="G175" s="207"/>
      <c r="H175" s="210">
        <v>2</v>
      </c>
      <c r="I175" s="211"/>
      <c r="J175" s="207"/>
      <c r="K175" s="207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176</v>
      </c>
      <c r="AU175" s="216" t="s">
        <v>85</v>
      </c>
      <c r="AV175" s="13" t="s">
        <v>87</v>
      </c>
      <c r="AW175" s="13" t="s">
        <v>34</v>
      </c>
      <c r="AX175" s="13" t="s">
        <v>77</v>
      </c>
      <c r="AY175" s="216" t="s">
        <v>146</v>
      </c>
    </row>
    <row r="176" spans="1:65" s="13" customFormat="1">
      <c r="B176" s="206"/>
      <c r="C176" s="207"/>
      <c r="D176" s="199" t="s">
        <v>176</v>
      </c>
      <c r="E176" s="208" t="s">
        <v>1</v>
      </c>
      <c r="F176" s="209" t="s">
        <v>2901</v>
      </c>
      <c r="G176" s="207"/>
      <c r="H176" s="210">
        <v>1</v>
      </c>
      <c r="I176" s="211"/>
      <c r="J176" s="207"/>
      <c r="K176" s="207"/>
      <c r="L176" s="212"/>
      <c r="M176" s="213"/>
      <c r="N176" s="214"/>
      <c r="O176" s="214"/>
      <c r="P176" s="214"/>
      <c r="Q176" s="214"/>
      <c r="R176" s="214"/>
      <c r="S176" s="214"/>
      <c r="T176" s="215"/>
      <c r="AT176" s="216" t="s">
        <v>176</v>
      </c>
      <c r="AU176" s="216" t="s">
        <v>85</v>
      </c>
      <c r="AV176" s="13" t="s">
        <v>87</v>
      </c>
      <c r="AW176" s="13" t="s">
        <v>34</v>
      </c>
      <c r="AX176" s="13" t="s">
        <v>77</v>
      </c>
      <c r="AY176" s="216" t="s">
        <v>146</v>
      </c>
    </row>
    <row r="177" spans="1:65" s="13" customFormat="1">
      <c r="B177" s="206"/>
      <c r="C177" s="207"/>
      <c r="D177" s="199" t="s">
        <v>176</v>
      </c>
      <c r="E177" s="208" t="s">
        <v>1</v>
      </c>
      <c r="F177" s="209" t="s">
        <v>2457</v>
      </c>
      <c r="G177" s="207"/>
      <c r="H177" s="210">
        <v>2</v>
      </c>
      <c r="I177" s="211"/>
      <c r="J177" s="207"/>
      <c r="K177" s="207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176</v>
      </c>
      <c r="AU177" s="216" t="s">
        <v>85</v>
      </c>
      <c r="AV177" s="13" t="s">
        <v>87</v>
      </c>
      <c r="AW177" s="13" t="s">
        <v>34</v>
      </c>
      <c r="AX177" s="13" t="s">
        <v>77</v>
      </c>
      <c r="AY177" s="216" t="s">
        <v>146</v>
      </c>
    </row>
    <row r="178" spans="1:65" s="13" customFormat="1">
      <c r="B178" s="206"/>
      <c r="C178" s="207"/>
      <c r="D178" s="199" t="s">
        <v>176</v>
      </c>
      <c r="E178" s="208" t="s">
        <v>1</v>
      </c>
      <c r="F178" s="209" t="s">
        <v>2902</v>
      </c>
      <c r="G178" s="207"/>
      <c r="H178" s="210">
        <v>2</v>
      </c>
      <c r="I178" s="211"/>
      <c r="J178" s="207"/>
      <c r="K178" s="207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176</v>
      </c>
      <c r="AU178" s="216" t="s">
        <v>85</v>
      </c>
      <c r="AV178" s="13" t="s">
        <v>87</v>
      </c>
      <c r="AW178" s="13" t="s">
        <v>34</v>
      </c>
      <c r="AX178" s="13" t="s">
        <v>77</v>
      </c>
      <c r="AY178" s="216" t="s">
        <v>146</v>
      </c>
    </row>
    <row r="179" spans="1:65" s="13" customFormat="1">
      <c r="B179" s="206"/>
      <c r="C179" s="207"/>
      <c r="D179" s="199" t="s">
        <v>176</v>
      </c>
      <c r="E179" s="208" t="s">
        <v>1</v>
      </c>
      <c r="F179" s="209" t="s">
        <v>2903</v>
      </c>
      <c r="G179" s="207"/>
      <c r="H179" s="210">
        <v>3</v>
      </c>
      <c r="I179" s="211"/>
      <c r="J179" s="207"/>
      <c r="K179" s="207"/>
      <c r="L179" s="212"/>
      <c r="M179" s="213"/>
      <c r="N179" s="214"/>
      <c r="O179" s="214"/>
      <c r="P179" s="214"/>
      <c r="Q179" s="214"/>
      <c r="R179" s="214"/>
      <c r="S179" s="214"/>
      <c r="T179" s="215"/>
      <c r="AT179" s="216" t="s">
        <v>176</v>
      </c>
      <c r="AU179" s="216" t="s">
        <v>85</v>
      </c>
      <c r="AV179" s="13" t="s">
        <v>87</v>
      </c>
      <c r="AW179" s="13" t="s">
        <v>34</v>
      </c>
      <c r="AX179" s="13" t="s">
        <v>77</v>
      </c>
      <c r="AY179" s="216" t="s">
        <v>146</v>
      </c>
    </row>
    <row r="180" spans="1:65" s="14" customFormat="1">
      <c r="B180" s="228"/>
      <c r="C180" s="229"/>
      <c r="D180" s="199" t="s">
        <v>176</v>
      </c>
      <c r="E180" s="230" t="s">
        <v>1</v>
      </c>
      <c r="F180" s="231" t="s">
        <v>254</v>
      </c>
      <c r="G180" s="229"/>
      <c r="H180" s="232">
        <v>23</v>
      </c>
      <c r="I180" s="233"/>
      <c r="J180" s="229"/>
      <c r="K180" s="229"/>
      <c r="L180" s="234"/>
      <c r="M180" s="235"/>
      <c r="N180" s="236"/>
      <c r="O180" s="236"/>
      <c r="P180" s="236"/>
      <c r="Q180" s="236"/>
      <c r="R180" s="236"/>
      <c r="S180" s="236"/>
      <c r="T180" s="237"/>
      <c r="AT180" s="238" t="s">
        <v>176</v>
      </c>
      <c r="AU180" s="238" t="s">
        <v>85</v>
      </c>
      <c r="AV180" s="14" t="s">
        <v>145</v>
      </c>
      <c r="AW180" s="14" t="s">
        <v>34</v>
      </c>
      <c r="AX180" s="14" t="s">
        <v>85</v>
      </c>
      <c r="AY180" s="238" t="s">
        <v>146</v>
      </c>
    </row>
    <row r="181" spans="1:65" s="2" customFormat="1" ht="16.5" customHeight="1">
      <c r="A181" s="34"/>
      <c r="B181" s="35"/>
      <c r="C181" s="185" t="s">
        <v>205</v>
      </c>
      <c r="D181" s="185" t="s">
        <v>147</v>
      </c>
      <c r="E181" s="186" t="s">
        <v>2904</v>
      </c>
      <c r="F181" s="187" t="s">
        <v>2905</v>
      </c>
      <c r="G181" s="188" t="s">
        <v>806</v>
      </c>
      <c r="H181" s="189">
        <v>3</v>
      </c>
      <c r="I181" s="190"/>
      <c r="J181" s="191">
        <f>ROUND(I181*H181,2)</f>
        <v>0</v>
      </c>
      <c r="K181" s="192"/>
      <c r="L181" s="39"/>
      <c r="M181" s="193" t="s">
        <v>1</v>
      </c>
      <c r="N181" s="194" t="s">
        <v>42</v>
      </c>
      <c r="O181" s="71"/>
      <c r="P181" s="195">
        <f>O181*H181</f>
        <v>0</v>
      </c>
      <c r="Q181" s="195">
        <v>0</v>
      </c>
      <c r="R181" s="195">
        <f>Q181*H181</f>
        <v>0</v>
      </c>
      <c r="S181" s="195">
        <v>0</v>
      </c>
      <c r="T181" s="196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7" t="s">
        <v>145</v>
      </c>
      <c r="AT181" s="197" t="s">
        <v>147</v>
      </c>
      <c r="AU181" s="197" t="s">
        <v>85</v>
      </c>
      <c r="AY181" s="17" t="s">
        <v>146</v>
      </c>
      <c r="BE181" s="198">
        <f>IF(N181="základní",J181,0)</f>
        <v>0</v>
      </c>
      <c r="BF181" s="198">
        <f>IF(N181="snížená",J181,0)</f>
        <v>0</v>
      </c>
      <c r="BG181" s="198">
        <f>IF(N181="zákl. přenesená",J181,0)</f>
        <v>0</v>
      </c>
      <c r="BH181" s="198">
        <f>IF(N181="sníž. přenesená",J181,0)</f>
        <v>0</v>
      </c>
      <c r="BI181" s="198">
        <f>IF(N181="nulová",J181,0)</f>
        <v>0</v>
      </c>
      <c r="BJ181" s="17" t="s">
        <v>85</v>
      </c>
      <c r="BK181" s="198">
        <f>ROUND(I181*H181,2)</f>
        <v>0</v>
      </c>
      <c r="BL181" s="17" t="s">
        <v>145</v>
      </c>
      <c r="BM181" s="197" t="s">
        <v>267</v>
      </c>
    </row>
    <row r="182" spans="1:65" s="2" customFormat="1" ht="16.5" customHeight="1">
      <c r="A182" s="34"/>
      <c r="B182" s="35"/>
      <c r="C182" s="185" t="s">
        <v>210</v>
      </c>
      <c r="D182" s="185" t="s">
        <v>147</v>
      </c>
      <c r="E182" s="186" t="s">
        <v>2906</v>
      </c>
      <c r="F182" s="187" t="s">
        <v>2907</v>
      </c>
      <c r="G182" s="188" t="s">
        <v>806</v>
      </c>
      <c r="H182" s="189">
        <v>4</v>
      </c>
      <c r="I182" s="190"/>
      <c r="J182" s="191">
        <f>ROUND(I182*H182,2)</f>
        <v>0</v>
      </c>
      <c r="K182" s="192"/>
      <c r="L182" s="39"/>
      <c r="M182" s="193" t="s">
        <v>1</v>
      </c>
      <c r="N182" s="194" t="s">
        <v>42</v>
      </c>
      <c r="O182" s="71"/>
      <c r="P182" s="195">
        <f>O182*H182</f>
        <v>0</v>
      </c>
      <c r="Q182" s="195">
        <v>0</v>
      </c>
      <c r="R182" s="195">
        <f>Q182*H182</f>
        <v>0</v>
      </c>
      <c r="S182" s="195">
        <v>0</v>
      </c>
      <c r="T182" s="196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7" t="s">
        <v>145</v>
      </c>
      <c r="AT182" s="197" t="s">
        <v>147</v>
      </c>
      <c r="AU182" s="197" t="s">
        <v>85</v>
      </c>
      <c r="AY182" s="17" t="s">
        <v>146</v>
      </c>
      <c r="BE182" s="198">
        <f>IF(N182="základní",J182,0)</f>
        <v>0</v>
      </c>
      <c r="BF182" s="198">
        <f>IF(N182="snížená",J182,0)</f>
        <v>0</v>
      </c>
      <c r="BG182" s="198">
        <f>IF(N182="zákl. přenesená",J182,0)</f>
        <v>0</v>
      </c>
      <c r="BH182" s="198">
        <f>IF(N182="sníž. přenesená",J182,0)</f>
        <v>0</v>
      </c>
      <c r="BI182" s="198">
        <f>IF(N182="nulová",J182,0)</f>
        <v>0</v>
      </c>
      <c r="BJ182" s="17" t="s">
        <v>85</v>
      </c>
      <c r="BK182" s="198">
        <f>ROUND(I182*H182,2)</f>
        <v>0</v>
      </c>
      <c r="BL182" s="17" t="s">
        <v>145</v>
      </c>
      <c r="BM182" s="197" t="s">
        <v>277</v>
      </c>
    </row>
    <row r="183" spans="1:65" s="2" customFormat="1" ht="16.5" customHeight="1">
      <c r="A183" s="34"/>
      <c r="B183" s="35"/>
      <c r="C183" s="185" t="s">
        <v>214</v>
      </c>
      <c r="D183" s="185" t="s">
        <v>147</v>
      </c>
      <c r="E183" s="186" t="s">
        <v>2908</v>
      </c>
      <c r="F183" s="187" t="s">
        <v>2909</v>
      </c>
      <c r="G183" s="188" t="s">
        <v>806</v>
      </c>
      <c r="H183" s="189">
        <v>8</v>
      </c>
      <c r="I183" s="190"/>
      <c r="J183" s="191">
        <f>ROUND(I183*H183,2)</f>
        <v>0</v>
      </c>
      <c r="K183" s="192"/>
      <c r="L183" s="39"/>
      <c r="M183" s="193" t="s">
        <v>1</v>
      </c>
      <c r="N183" s="194" t="s">
        <v>42</v>
      </c>
      <c r="O183" s="71"/>
      <c r="P183" s="195">
        <f>O183*H183</f>
        <v>0</v>
      </c>
      <c r="Q183" s="195">
        <v>0</v>
      </c>
      <c r="R183" s="195">
        <f>Q183*H183</f>
        <v>0</v>
      </c>
      <c r="S183" s="195">
        <v>0</v>
      </c>
      <c r="T183" s="196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7" t="s">
        <v>145</v>
      </c>
      <c r="AT183" s="197" t="s">
        <v>147</v>
      </c>
      <c r="AU183" s="197" t="s">
        <v>85</v>
      </c>
      <c r="AY183" s="17" t="s">
        <v>146</v>
      </c>
      <c r="BE183" s="198">
        <f>IF(N183="základní",J183,0)</f>
        <v>0</v>
      </c>
      <c r="BF183" s="198">
        <f>IF(N183="snížená",J183,0)</f>
        <v>0</v>
      </c>
      <c r="BG183" s="198">
        <f>IF(N183="zákl. přenesená",J183,0)</f>
        <v>0</v>
      </c>
      <c r="BH183" s="198">
        <f>IF(N183="sníž. přenesená",J183,0)</f>
        <v>0</v>
      </c>
      <c r="BI183" s="198">
        <f>IF(N183="nulová",J183,0)</f>
        <v>0</v>
      </c>
      <c r="BJ183" s="17" t="s">
        <v>85</v>
      </c>
      <c r="BK183" s="198">
        <f>ROUND(I183*H183,2)</f>
        <v>0</v>
      </c>
      <c r="BL183" s="17" t="s">
        <v>145</v>
      </c>
      <c r="BM183" s="197" t="s">
        <v>290</v>
      </c>
    </row>
    <row r="184" spans="1:65" s="2" customFormat="1" ht="16.5" customHeight="1">
      <c r="A184" s="34"/>
      <c r="B184" s="35"/>
      <c r="C184" s="185" t="s">
        <v>218</v>
      </c>
      <c r="D184" s="185" t="s">
        <v>147</v>
      </c>
      <c r="E184" s="186" t="s">
        <v>2910</v>
      </c>
      <c r="F184" s="187" t="s">
        <v>2911</v>
      </c>
      <c r="G184" s="188" t="s">
        <v>806</v>
      </c>
      <c r="H184" s="189">
        <v>1</v>
      </c>
      <c r="I184" s="190"/>
      <c r="J184" s="191">
        <f>ROUND(I184*H184,2)</f>
        <v>0</v>
      </c>
      <c r="K184" s="192"/>
      <c r="L184" s="39"/>
      <c r="M184" s="193" t="s">
        <v>1</v>
      </c>
      <c r="N184" s="194" t="s">
        <v>42</v>
      </c>
      <c r="O184" s="71"/>
      <c r="P184" s="195">
        <f>O184*H184</f>
        <v>0</v>
      </c>
      <c r="Q184" s="195">
        <v>0</v>
      </c>
      <c r="R184" s="195">
        <f>Q184*H184</f>
        <v>0</v>
      </c>
      <c r="S184" s="195">
        <v>0</v>
      </c>
      <c r="T184" s="196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7" t="s">
        <v>145</v>
      </c>
      <c r="AT184" s="197" t="s">
        <v>147</v>
      </c>
      <c r="AU184" s="197" t="s">
        <v>85</v>
      </c>
      <c r="AY184" s="17" t="s">
        <v>146</v>
      </c>
      <c r="BE184" s="198">
        <f>IF(N184="základní",J184,0)</f>
        <v>0</v>
      </c>
      <c r="BF184" s="198">
        <f>IF(N184="snížená",J184,0)</f>
        <v>0</v>
      </c>
      <c r="BG184" s="198">
        <f>IF(N184="zákl. přenesená",J184,0)</f>
        <v>0</v>
      </c>
      <c r="BH184" s="198">
        <f>IF(N184="sníž. přenesená",J184,0)</f>
        <v>0</v>
      </c>
      <c r="BI184" s="198">
        <f>IF(N184="nulová",J184,0)</f>
        <v>0</v>
      </c>
      <c r="BJ184" s="17" t="s">
        <v>85</v>
      </c>
      <c r="BK184" s="198">
        <f>ROUND(I184*H184,2)</f>
        <v>0</v>
      </c>
      <c r="BL184" s="17" t="s">
        <v>145</v>
      </c>
      <c r="BM184" s="197" t="s">
        <v>301</v>
      </c>
    </row>
    <row r="185" spans="1:65" s="12" customFormat="1" ht="25.9" customHeight="1">
      <c r="B185" s="171"/>
      <c r="C185" s="172"/>
      <c r="D185" s="173" t="s">
        <v>76</v>
      </c>
      <c r="E185" s="174" t="s">
        <v>2912</v>
      </c>
      <c r="F185" s="174" t="s">
        <v>2913</v>
      </c>
      <c r="G185" s="172"/>
      <c r="H185" s="172"/>
      <c r="I185" s="175"/>
      <c r="J185" s="176">
        <f>BK185</f>
        <v>0</v>
      </c>
      <c r="K185" s="172"/>
      <c r="L185" s="177"/>
      <c r="M185" s="178"/>
      <c r="N185" s="179"/>
      <c r="O185" s="179"/>
      <c r="P185" s="180">
        <f>P186</f>
        <v>0</v>
      </c>
      <c r="Q185" s="179"/>
      <c r="R185" s="180">
        <f>R186</f>
        <v>0</v>
      </c>
      <c r="S185" s="179"/>
      <c r="T185" s="181">
        <f>T186</f>
        <v>0</v>
      </c>
      <c r="AR185" s="182" t="s">
        <v>85</v>
      </c>
      <c r="AT185" s="183" t="s">
        <v>76</v>
      </c>
      <c r="AU185" s="183" t="s">
        <v>77</v>
      </c>
      <c r="AY185" s="182" t="s">
        <v>146</v>
      </c>
      <c r="BK185" s="184">
        <f>BK186</f>
        <v>0</v>
      </c>
    </row>
    <row r="186" spans="1:65" s="2" customFormat="1" ht="21.75" customHeight="1">
      <c r="A186" s="34"/>
      <c r="B186" s="35"/>
      <c r="C186" s="185" t="s">
        <v>8</v>
      </c>
      <c r="D186" s="185" t="s">
        <v>147</v>
      </c>
      <c r="E186" s="186" t="s">
        <v>2914</v>
      </c>
      <c r="F186" s="187" t="s">
        <v>2915</v>
      </c>
      <c r="G186" s="188" t="s">
        <v>165</v>
      </c>
      <c r="H186" s="189">
        <v>1</v>
      </c>
      <c r="I186" s="190"/>
      <c r="J186" s="191">
        <f>ROUND(I186*H186,2)</f>
        <v>0</v>
      </c>
      <c r="K186" s="192"/>
      <c r="L186" s="39"/>
      <c r="M186" s="193" t="s">
        <v>1</v>
      </c>
      <c r="N186" s="194" t="s">
        <v>42</v>
      </c>
      <c r="O186" s="71"/>
      <c r="P186" s="195">
        <f>O186*H186</f>
        <v>0</v>
      </c>
      <c r="Q186" s="195">
        <v>0</v>
      </c>
      <c r="R186" s="195">
        <f>Q186*H186</f>
        <v>0</v>
      </c>
      <c r="S186" s="195">
        <v>0</v>
      </c>
      <c r="T186" s="196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7" t="s">
        <v>145</v>
      </c>
      <c r="AT186" s="197" t="s">
        <v>147</v>
      </c>
      <c r="AU186" s="197" t="s">
        <v>85</v>
      </c>
      <c r="AY186" s="17" t="s">
        <v>146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17" t="s">
        <v>85</v>
      </c>
      <c r="BK186" s="198">
        <f>ROUND(I186*H186,2)</f>
        <v>0</v>
      </c>
      <c r="BL186" s="17" t="s">
        <v>145</v>
      </c>
      <c r="BM186" s="197" t="s">
        <v>314</v>
      </c>
    </row>
    <row r="187" spans="1:65" s="12" customFormat="1" ht="25.9" customHeight="1">
      <c r="B187" s="171"/>
      <c r="C187" s="172"/>
      <c r="D187" s="173" t="s">
        <v>76</v>
      </c>
      <c r="E187" s="174" t="s">
        <v>2916</v>
      </c>
      <c r="F187" s="174" t="s">
        <v>2917</v>
      </c>
      <c r="G187" s="172"/>
      <c r="H187" s="172"/>
      <c r="I187" s="175"/>
      <c r="J187" s="176">
        <f>BK187</f>
        <v>0</v>
      </c>
      <c r="K187" s="172"/>
      <c r="L187" s="177"/>
      <c r="M187" s="178"/>
      <c r="N187" s="179"/>
      <c r="O187" s="179"/>
      <c r="P187" s="180">
        <f>P188</f>
        <v>0</v>
      </c>
      <c r="Q187" s="179"/>
      <c r="R187" s="180">
        <f>R188</f>
        <v>0</v>
      </c>
      <c r="S187" s="179"/>
      <c r="T187" s="181">
        <f>T188</f>
        <v>0</v>
      </c>
      <c r="AR187" s="182" t="s">
        <v>85</v>
      </c>
      <c r="AT187" s="183" t="s">
        <v>76</v>
      </c>
      <c r="AU187" s="183" t="s">
        <v>77</v>
      </c>
      <c r="AY187" s="182" t="s">
        <v>146</v>
      </c>
      <c r="BK187" s="184">
        <f>BK188</f>
        <v>0</v>
      </c>
    </row>
    <row r="188" spans="1:65" s="2" customFormat="1" ht="21.75" customHeight="1">
      <c r="A188" s="34"/>
      <c r="B188" s="35"/>
      <c r="C188" s="185" t="s">
        <v>188</v>
      </c>
      <c r="D188" s="185" t="s">
        <v>147</v>
      </c>
      <c r="E188" s="186" t="s">
        <v>2918</v>
      </c>
      <c r="F188" s="187" t="s">
        <v>2919</v>
      </c>
      <c r="G188" s="188" t="s">
        <v>806</v>
      </c>
      <c r="H188" s="189">
        <v>2</v>
      </c>
      <c r="I188" s="190"/>
      <c r="J188" s="191">
        <f>ROUND(I188*H188,2)</f>
        <v>0</v>
      </c>
      <c r="K188" s="192"/>
      <c r="L188" s="39"/>
      <c r="M188" s="193" t="s">
        <v>1</v>
      </c>
      <c r="N188" s="194" t="s">
        <v>42</v>
      </c>
      <c r="O188" s="71"/>
      <c r="P188" s="195">
        <f>O188*H188</f>
        <v>0</v>
      </c>
      <c r="Q188" s="195">
        <v>0</v>
      </c>
      <c r="R188" s="195">
        <f>Q188*H188</f>
        <v>0</v>
      </c>
      <c r="S188" s="195">
        <v>0</v>
      </c>
      <c r="T188" s="196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7" t="s">
        <v>145</v>
      </c>
      <c r="AT188" s="197" t="s">
        <v>147</v>
      </c>
      <c r="AU188" s="197" t="s">
        <v>85</v>
      </c>
      <c r="AY188" s="17" t="s">
        <v>146</v>
      </c>
      <c r="BE188" s="198">
        <f>IF(N188="základní",J188,0)</f>
        <v>0</v>
      </c>
      <c r="BF188" s="198">
        <f>IF(N188="snížená",J188,0)</f>
        <v>0</v>
      </c>
      <c r="BG188" s="198">
        <f>IF(N188="zákl. přenesená",J188,0)</f>
        <v>0</v>
      </c>
      <c r="BH188" s="198">
        <f>IF(N188="sníž. přenesená",J188,0)</f>
        <v>0</v>
      </c>
      <c r="BI188" s="198">
        <f>IF(N188="nulová",J188,0)</f>
        <v>0</v>
      </c>
      <c r="BJ188" s="17" t="s">
        <v>85</v>
      </c>
      <c r="BK188" s="198">
        <f>ROUND(I188*H188,2)</f>
        <v>0</v>
      </c>
      <c r="BL188" s="17" t="s">
        <v>145</v>
      </c>
      <c r="BM188" s="197" t="s">
        <v>238</v>
      </c>
    </row>
    <row r="189" spans="1:65" s="12" customFormat="1" ht="25.9" customHeight="1">
      <c r="B189" s="171"/>
      <c r="C189" s="172"/>
      <c r="D189" s="173" t="s">
        <v>76</v>
      </c>
      <c r="E189" s="174" t="s">
        <v>2920</v>
      </c>
      <c r="F189" s="174" t="s">
        <v>2921</v>
      </c>
      <c r="G189" s="172"/>
      <c r="H189" s="172"/>
      <c r="I189" s="175"/>
      <c r="J189" s="176">
        <f>BK189</f>
        <v>0</v>
      </c>
      <c r="K189" s="172"/>
      <c r="L189" s="177"/>
      <c r="M189" s="178"/>
      <c r="N189" s="179"/>
      <c r="O189" s="179"/>
      <c r="P189" s="180">
        <f>SUM(P190:P195)</f>
        <v>0</v>
      </c>
      <c r="Q189" s="179"/>
      <c r="R189" s="180">
        <f>SUM(R190:R195)</f>
        <v>0</v>
      </c>
      <c r="S189" s="179"/>
      <c r="T189" s="181">
        <f>SUM(T190:T195)</f>
        <v>0</v>
      </c>
      <c r="AR189" s="182" t="s">
        <v>85</v>
      </c>
      <c r="AT189" s="183" t="s">
        <v>76</v>
      </c>
      <c r="AU189" s="183" t="s">
        <v>77</v>
      </c>
      <c r="AY189" s="182" t="s">
        <v>146</v>
      </c>
      <c r="BK189" s="184">
        <f>SUM(BK190:BK195)</f>
        <v>0</v>
      </c>
    </row>
    <row r="190" spans="1:65" s="2" customFormat="1" ht="16.5" customHeight="1">
      <c r="A190" s="34"/>
      <c r="B190" s="35"/>
      <c r="C190" s="185" t="s">
        <v>234</v>
      </c>
      <c r="D190" s="185" t="s">
        <v>147</v>
      </c>
      <c r="E190" s="186" t="s">
        <v>2922</v>
      </c>
      <c r="F190" s="187" t="s">
        <v>2923</v>
      </c>
      <c r="G190" s="188" t="s">
        <v>249</v>
      </c>
      <c r="H190" s="189">
        <v>10</v>
      </c>
      <c r="I190" s="190"/>
      <c r="J190" s="191">
        <f t="shared" ref="J190:J195" si="0">ROUND(I190*H190,2)</f>
        <v>0</v>
      </c>
      <c r="K190" s="192"/>
      <c r="L190" s="39"/>
      <c r="M190" s="193" t="s">
        <v>1</v>
      </c>
      <c r="N190" s="194" t="s">
        <v>42</v>
      </c>
      <c r="O190" s="71"/>
      <c r="P190" s="195">
        <f t="shared" ref="P190:P195" si="1">O190*H190</f>
        <v>0</v>
      </c>
      <c r="Q190" s="195">
        <v>0</v>
      </c>
      <c r="R190" s="195">
        <f t="shared" ref="R190:R195" si="2">Q190*H190</f>
        <v>0</v>
      </c>
      <c r="S190" s="195">
        <v>0</v>
      </c>
      <c r="T190" s="196">
        <f t="shared" ref="T190:T195" si="3"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7" t="s">
        <v>145</v>
      </c>
      <c r="AT190" s="197" t="s">
        <v>147</v>
      </c>
      <c r="AU190" s="197" t="s">
        <v>85</v>
      </c>
      <c r="AY190" s="17" t="s">
        <v>146</v>
      </c>
      <c r="BE190" s="198">
        <f t="shared" ref="BE190:BE195" si="4">IF(N190="základní",J190,0)</f>
        <v>0</v>
      </c>
      <c r="BF190" s="198">
        <f t="shared" ref="BF190:BF195" si="5">IF(N190="snížená",J190,0)</f>
        <v>0</v>
      </c>
      <c r="BG190" s="198">
        <f t="shared" ref="BG190:BG195" si="6">IF(N190="zákl. přenesená",J190,0)</f>
        <v>0</v>
      </c>
      <c r="BH190" s="198">
        <f t="shared" ref="BH190:BH195" si="7">IF(N190="sníž. přenesená",J190,0)</f>
        <v>0</v>
      </c>
      <c r="BI190" s="198">
        <f t="shared" ref="BI190:BI195" si="8">IF(N190="nulová",J190,0)</f>
        <v>0</v>
      </c>
      <c r="BJ190" s="17" t="s">
        <v>85</v>
      </c>
      <c r="BK190" s="198">
        <f t="shared" ref="BK190:BK195" si="9">ROUND(I190*H190,2)</f>
        <v>0</v>
      </c>
      <c r="BL190" s="17" t="s">
        <v>145</v>
      </c>
      <c r="BM190" s="197" t="s">
        <v>334</v>
      </c>
    </row>
    <row r="191" spans="1:65" s="2" customFormat="1" ht="16.5" customHeight="1">
      <c r="A191" s="34"/>
      <c r="B191" s="35"/>
      <c r="C191" s="185" t="s">
        <v>240</v>
      </c>
      <c r="D191" s="185" t="s">
        <v>147</v>
      </c>
      <c r="E191" s="186" t="s">
        <v>2924</v>
      </c>
      <c r="F191" s="187" t="s">
        <v>2925</v>
      </c>
      <c r="G191" s="188" t="s">
        <v>249</v>
      </c>
      <c r="H191" s="189">
        <v>540</v>
      </c>
      <c r="I191" s="190"/>
      <c r="J191" s="191">
        <f t="shared" si="0"/>
        <v>0</v>
      </c>
      <c r="K191" s="192"/>
      <c r="L191" s="39"/>
      <c r="M191" s="193" t="s">
        <v>1</v>
      </c>
      <c r="N191" s="194" t="s">
        <v>42</v>
      </c>
      <c r="O191" s="71"/>
      <c r="P191" s="195">
        <f t="shared" si="1"/>
        <v>0</v>
      </c>
      <c r="Q191" s="195">
        <v>0</v>
      </c>
      <c r="R191" s="195">
        <f t="shared" si="2"/>
        <v>0</v>
      </c>
      <c r="S191" s="195">
        <v>0</v>
      </c>
      <c r="T191" s="196">
        <f t="shared" si="3"/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7" t="s">
        <v>145</v>
      </c>
      <c r="AT191" s="197" t="s">
        <v>147</v>
      </c>
      <c r="AU191" s="197" t="s">
        <v>85</v>
      </c>
      <c r="AY191" s="17" t="s">
        <v>146</v>
      </c>
      <c r="BE191" s="198">
        <f t="shared" si="4"/>
        <v>0</v>
      </c>
      <c r="BF191" s="198">
        <f t="shared" si="5"/>
        <v>0</v>
      </c>
      <c r="BG191" s="198">
        <f t="shared" si="6"/>
        <v>0</v>
      </c>
      <c r="BH191" s="198">
        <f t="shared" si="7"/>
        <v>0</v>
      </c>
      <c r="BI191" s="198">
        <f t="shared" si="8"/>
        <v>0</v>
      </c>
      <c r="BJ191" s="17" t="s">
        <v>85</v>
      </c>
      <c r="BK191" s="198">
        <f t="shared" si="9"/>
        <v>0</v>
      </c>
      <c r="BL191" s="17" t="s">
        <v>145</v>
      </c>
      <c r="BM191" s="197" t="s">
        <v>344</v>
      </c>
    </row>
    <row r="192" spans="1:65" s="2" customFormat="1" ht="16.5" customHeight="1">
      <c r="A192" s="34"/>
      <c r="B192" s="35"/>
      <c r="C192" s="185" t="s">
        <v>246</v>
      </c>
      <c r="D192" s="185" t="s">
        <v>147</v>
      </c>
      <c r="E192" s="186" t="s">
        <v>2926</v>
      </c>
      <c r="F192" s="187" t="s">
        <v>2927</v>
      </c>
      <c r="G192" s="188" t="s">
        <v>249</v>
      </c>
      <c r="H192" s="189">
        <v>310</v>
      </c>
      <c r="I192" s="190"/>
      <c r="J192" s="191">
        <f t="shared" si="0"/>
        <v>0</v>
      </c>
      <c r="K192" s="192"/>
      <c r="L192" s="39"/>
      <c r="M192" s="193" t="s">
        <v>1</v>
      </c>
      <c r="N192" s="194" t="s">
        <v>42</v>
      </c>
      <c r="O192" s="71"/>
      <c r="P192" s="195">
        <f t="shared" si="1"/>
        <v>0</v>
      </c>
      <c r="Q192" s="195">
        <v>0</v>
      </c>
      <c r="R192" s="195">
        <f t="shared" si="2"/>
        <v>0</v>
      </c>
      <c r="S192" s="195">
        <v>0</v>
      </c>
      <c r="T192" s="196">
        <f t="shared" si="3"/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7" t="s">
        <v>145</v>
      </c>
      <c r="AT192" s="197" t="s">
        <v>147</v>
      </c>
      <c r="AU192" s="197" t="s">
        <v>85</v>
      </c>
      <c r="AY192" s="17" t="s">
        <v>146</v>
      </c>
      <c r="BE192" s="198">
        <f t="shared" si="4"/>
        <v>0</v>
      </c>
      <c r="BF192" s="198">
        <f t="shared" si="5"/>
        <v>0</v>
      </c>
      <c r="BG192" s="198">
        <f t="shared" si="6"/>
        <v>0</v>
      </c>
      <c r="BH192" s="198">
        <f t="shared" si="7"/>
        <v>0</v>
      </c>
      <c r="BI192" s="198">
        <f t="shared" si="8"/>
        <v>0</v>
      </c>
      <c r="BJ192" s="17" t="s">
        <v>85</v>
      </c>
      <c r="BK192" s="198">
        <f t="shared" si="9"/>
        <v>0</v>
      </c>
      <c r="BL192" s="17" t="s">
        <v>145</v>
      </c>
      <c r="BM192" s="197" t="s">
        <v>354</v>
      </c>
    </row>
    <row r="193" spans="1:65" s="2" customFormat="1" ht="16.5" customHeight="1">
      <c r="A193" s="34"/>
      <c r="B193" s="35"/>
      <c r="C193" s="185" t="s">
        <v>255</v>
      </c>
      <c r="D193" s="185" t="s">
        <v>147</v>
      </c>
      <c r="E193" s="186" t="s">
        <v>2928</v>
      </c>
      <c r="F193" s="187" t="s">
        <v>2929</v>
      </c>
      <c r="G193" s="188" t="s">
        <v>249</v>
      </c>
      <c r="H193" s="189">
        <v>75</v>
      </c>
      <c r="I193" s="190"/>
      <c r="J193" s="191">
        <f t="shared" si="0"/>
        <v>0</v>
      </c>
      <c r="K193" s="192"/>
      <c r="L193" s="39"/>
      <c r="M193" s="193" t="s">
        <v>1</v>
      </c>
      <c r="N193" s="194" t="s">
        <v>42</v>
      </c>
      <c r="O193" s="71"/>
      <c r="P193" s="195">
        <f t="shared" si="1"/>
        <v>0</v>
      </c>
      <c r="Q193" s="195">
        <v>0</v>
      </c>
      <c r="R193" s="195">
        <f t="shared" si="2"/>
        <v>0</v>
      </c>
      <c r="S193" s="195">
        <v>0</v>
      </c>
      <c r="T193" s="196">
        <f t="shared" si="3"/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7" t="s">
        <v>145</v>
      </c>
      <c r="AT193" s="197" t="s">
        <v>147</v>
      </c>
      <c r="AU193" s="197" t="s">
        <v>85</v>
      </c>
      <c r="AY193" s="17" t="s">
        <v>146</v>
      </c>
      <c r="BE193" s="198">
        <f t="shared" si="4"/>
        <v>0</v>
      </c>
      <c r="BF193" s="198">
        <f t="shared" si="5"/>
        <v>0</v>
      </c>
      <c r="BG193" s="198">
        <f t="shared" si="6"/>
        <v>0</v>
      </c>
      <c r="BH193" s="198">
        <f t="shared" si="7"/>
        <v>0</v>
      </c>
      <c r="BI193" s="198">
        <f t="shared" si="8"/>
        <v>0</v>
      </c>
      <c r="BJ193" s="17" t="s">
        <v>85</v>
      </c>
      <c r="BK193" s="198">
        <f t="shared" si="9"/>
        <v>0</v>
      </c>
      <c r="BL193" s="17" t="s">
        <v>145</v>
      </c>
      <c r="BM193" s="197" t="s">
        <v>365</v>
      </c>
    </row>
    <row r="194" spans="1:65" s="2" customFormat="1" ht="16.5" customHeight="1">
      <c r="A194" s="34"/>
      <c r="B194" s="35"/>
      <c r="C194" s="185" t="s">
        <v>7</v>
      </c>
      <c r="D194" s="185" t="s">
        <v>147</v>
      </c>
      <c r="E194" s="186" t="s">
        <v>2930</v>
      </c>
      <c r="F194" s="187" t="s">
        <v>2931</v>
      </c>
      <c r="G194" s="188" t="s">
        <v>249</v>
      </c>
      <c r="H194" s="189">
        <v>120</v>
      </c>
      <c r="I194" s="190"/>
      <c r="J194" s="191">
        <f t="shared" si="0"/>
        <v>0</v>
      </c>
      <c r="K194" s="192"/>
      <c r="L194" s="39"/>
      <c r="M194" s="193" t="s">
        <v>1</v>
      </c>
      <c r="N194" s="194" t="s">
        <v>42</v>
      </c>
      <c r="O194" s="71"/>
      <c r="P194" s="195">
        <f t="shared" si="1"/>
        <v>0</v>
      </c>
      <c r="Q194" s="195">
        <v>0</v>
      </c>
      <c r="R194" s="195">
        <f t="shared" si="2"/>
        <v>0</v>
      </c>
      <c r="S194" s="195">
        <v>0</v>
      </c>
      <c r="T194" s="196">
        <f t="shared" si="3"/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7" t="s">
        <v>145</v>
      </c>
      <c r="AT194" s="197" t="s">
        <v>147</v>
      </c>
      <c r="AU194" s="197" t="s">
        <v>85</v>
      </c>
      <c r="AY194" s="17" t="s">
        <v>146</v>
      </c>
      <c r="BE194" s="198">
        <f t="shared" si="4"/>
        <v>0</v>
      </c>
      <c r="BF194" s="198">
        <f t="shared" si="5"/>
        <v>0</v>
      </c>
      <c r="BG194" s="198">
        <f t="shared" si="6"/>
        <v>0</v>
      </c>
      <c r="BH194" s="198">
        <f t="shared" si="7"/>
        <v>0</v>
      </c>
      <c r="BI194" s="198">
        <f t="shared" si="8"/>
        <v>0</v>
      </c>
      <c r="BJ194" s="17" t="s">
        <v>85</v>
      </c>
      <c r="BK194" s="198">
        <f t="shared" si="9"/>
        <v>0</v>
      </c>
      <c r="BL194" s="17" t="s">
        <v>145</v>
      </c>
      <c r="BM194" s="197" t="s">
        <v>375</v>
      </c>
    </row>
    <row r="195" spans="1:65" s="2" customFormat="1" ht="16.5" customHeight="1">
      <c r="A195" s="34"/>
      <c r="B195" s="35"/>
      <c r="C195" s="185" t="s">
        <v>267</v>
      </c>
      <c r="D195" s="185" t="s">
        <v>147</v>
      </c>
      <c r="E195" s="186" t="s">
        <v>2932</v>
      </c>
      <c r="F195" s="187" t="s">
        <v>2933</v>
      </c>
      <c r="G195" s="188" t="s">
        <v>249</v>
      </c>
      <c r="H195" s="189">
        <v>70</v>
      </c>
      <c r="I195" s="190"/>
      <c r="J195" s="191">
        <f t="shared" si="0"/>
        <v>0</v>
      </c>
      <c r="K195" s="192"/>
      <c r="L195" s="39"/>
      <c r="M195" s="193" t="s">
        <v>1</v>
      </c>
      <c r="N195" s="194" t="s">
        <v>42</v>
      </c>
      <c r="O195" s="71"/>
      <c r="P195" s="195">
        <f t="shared" si="1"/>
        <v>0</v>
      </c>
      <c r="Q195" s="195">
        <v>0</v>
      </c>
      <c r="R195" s="195">
        <f t="shared" si="2"/>
        <v>0</v>
      </c>
      <c r="S195" s="195">
        <v>0</v>
      </c>
      <c r="T195" s="196">
        <f t="shared" si="3"/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7" t="s">
        <v>145</v>
      </c>
      <c r="AT195" s="197" t="s">
        <v>147</v>
      </c>
      <c r="AU195" s="197" t="s">
        <v>85</v>
      </c>
      <c r="AY195" s="17" t="s">
        <v>146</v>
      </c>
      <c r="BE195" s="198">
        <f t="shared" si="4"/>
        <v>0</v>
      </c>
      <c r="BF195" s="198">
        <f t="shared" si="5"/>
        <v>0</v>
      </c>
      <c r="BG195" s="198">
        <f t="shared" si="6"/>
        <v>0</v>
      </c>
      <c r="BH195" s="198">
        <f t="shared" si="7"/>
        <v>0</v>
      </c>
      <c r="BI195" s="198">
        <f t="shared" si="8"/>
        <v>0</v>
      </c>
      <c r="BJ195" s="17" t="s">
        <v>85</v>
      </c>
      <c r="BK195" s="198">
        <f t="shared" si="9"/>
        <v>0</v>
      </c>
      <c r="BL195" s="17" t="s">
        <v>145</v>
      </c>
      <c r="BM195" s="197" t="s">
        <v>388</v>
      </c>
    </row>
    <row r="196" spans="1:65" s="12" customFormat="1" ht="25.9" customHeight="1">
      <c r="B196" s="171"/>
      <c r="C196" s="172"/>
      <c r="D196" s="173" t="s">
        <v>76</v>
      </c>
      <c r="E196" s="174" t="s">
        <v>2934</v>
      </c>
      <c r="F196" s="174" t="s">
        <v>2935</v>
      </c>
      <c r="G196" s="172"/>
      <c r="H196" s="172"/>
      <c r="I196" s="175"/>
      <c r="J196" s="176">
        <f>BK196</f>
        <v>0</v>
      </c>
      <c r="K196" s="172"/>
      <c r="L196" s="177"/>
      <c r="M196" s="178"/>
      <c r="N196" s="179"/>
      <c r="O196" s="179"/>
      <c r="P196" s="180">
        <f>P197</f>
        <v>0</v>
      </c>
      <c r="Q196" s="179"/>
      <c r="R196" s="180">
        <f>R197</f>
        <v>0</v>
      </c>
      <c r="S196" s="179"/>
      <c r="T196" s="181">
        <f>T197</f>
        <v>0</v>
      </c>
      <c r="AR196" s="182" t="s">
        <v>85</v>
      </c>
      <c r="AT196" s="183" t="s">
        <v>76</v>
      </c>
      <c r="AU196" s="183" t="s">
        <v>77</v>
      </c>
      <c r="AY196" s="182" t="s">
        <v>146</v>
      </c>
      <c r="BK196" s="184">
        <f>BK197</f>
        <v>0</v>
      </c>
    </row>
    <row r="197" spans="1:65" s="2" customFormat="1" ht="16.5" customHeight="1">
      <c r="A197" s="34"/>
      <c r="B197" s="35"/>
      <c r="C197" s="185" t="s">
        <v>271</v>
      </c>
      <c r="D197" s="185" t="s">
        <v>147</v>
      </c>
      <c r="E197" s="186" t="s">
        <v>2936</v>
      </c>
      <c r="F197" s="187" t="s">
        <v>2937</v>
      </c>
      <c r="G197" s="188" t="s">
        <v>806</v>
      </c>
      <c r="H197" s="189">
        <v>1</v>
      </c>
      <c r="I197" s="190"/>
      <c r="J197" s="191">
        <f>ROUND(I197*H197,2)</f>
        <v>0</v>
      </c>
      <c r="K197" s="192"/>
      <c r="L197" s="39"/>
      <c r="M197" s="193" t="s">
        <v>1</v>
      </c>
      <c r="N197" s="194" t="s">
        <v>42</v>
      </c>
      <c r="O197" s="71"/>
      <c r="P197" s="195">
        <f>O197*H197</f>
        <v>0</v>
      </c>
      <c r="Q197" s="195">
        <v>0</v>
      </c>
      <c r="R197" s="195">
        <f>Q197*H197</f>
        <v>0</v>
      </c>
      <c r="S197" s="195">
        <v>0</v>
      </c>
      <c r="T197" s="196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7" t="s">
        <v>145</v>
      </c>
      <c r="AT197" s="197" t="s">
        <v>147</v>
      </c>
      <c r="AU197" s="197" t="s">
        <v>85</v>
      </c>
      <c r="AY197" s="17" t="s">
        <v>146</v>
      </c>
      <c r="BE197" s="198">
        <f>IF(N197="základní",J197,0)</f>
        <v>0</v>
      </c>
      <c r="BF197" s="198">
        <f>IF(N197="snížená",J197,0)</f>
        <v>0</v>
      </c>
      <c r="BG197" s="198">
        <f>IF(N197="zákl. přenesená",J197,0)</f>
        <v>0</v>
      </c>
      <c r="BH197" s="198">
        <f>IF(N197="sníž. přenesená",J197,0)</f>
        <v>0</v>
      </c>
      <c r="BI197" s="198">
        <f>IF(N197="nulová",J197,0)</f>
        <v>0</v>
      </c>
      <c r="BJ197" s="17" t="s">
        <v>85</v>
      </c>
      <c r="BK197" s="198">
        <f>ROUND(I197*H197,2)</f>
        <v>0</v>
      </c>
      <c r="BL197" s="17" t="s">
        <v>145</v>
      </c>
      <c r="BM197" s="197" t="s">
        <v>398</v>
      </c>
    </row>
    <row r="198" spans="1:65" s="12" customFormat="1" ht="25.9" customHeight="1">
      <c r="B198" s="171"/>
      <c r="C198" s="172"/>
      <c r="D198" s="173" t="s">
        <v>76</v>
      </c>
      <c r="E198" s="174" t="s">
        <v>2938</v>
      </c>
      <c r="F198" s="174" t="s">
        <v>2939</v>
      </c>
      <c r="G198" s="172"/>
      <c r="H198" s="172"/>
      <c r="I198" s="175"/>
      <c r="J198" s="176">
        <f>BK198</f>
        <v>0</v>
      </c>
      <c r="K198" s="172"/>
      <c r="L198" s="177"/>
      <c r="M198" s="178"/>
      <c r="N198" s="179"/>
      <c r="O198" s="179"/>
      <c r="P198" s="180">
        <f>P199</f>
        <v>0</v>
      </c>
      <c r="Q198" s="179"/>
      <c r="R198" s="180">
        <f>R199</f>
        <v>0</v>
      </c>
      <c r="S198" s="179"/>
      <c r="T198" s="181">
        <f>T199</f>
        <v>0</v>
      </c>
      <c r="AR198" s="182" t="s">
        <v>85</v>
      </c>
      <c r="AT198" s="183" t="s">
        <v>76</v>
      </c>
      <c r="AU198" s="183" t="s">
        <v>77</v>
      </c>
      <c r="AY198" s="182" t="s">
        <v>146</v>
      </c>
      <c r="BK198" s="184">
        <f>BK199</f>
        <v>0</v>
      </c>
    </row>
    <row r="199" spans="1:65" s="2" customFormat="1" ht="16.5" customHeight="1">
      <c r="A199" s="34"/>
      <c r="B199" s="35"/>
      <c r="C199" s="185" t="s">
        <v>277</v>
      </c>
      <c r="D199" s="185" t="s">
        <v>147</v>
      </c>
      <c r="E199" s="186" t="s">
        <v>2940</v>
      </c>
      <c r="F199" s="187" t="s">
        <v>2941</v>
      </c>
      <c r="G199" s="188" t="s">
        <v>249</v>
      </c>
      <c r="H199" s="189">
        <v>50</v>
      </c>
      <c r="I199" s="190"/>
      <c r="J199" s="191">
        <f>ROUND(I199*H199,2)</f>
        <v>0</v>
      </c>
      <c r="K199" s="192"/>
      <c r="L199" s="39"/>
      <c r="M199" s="193" t="s">
        <v>1</v>
      </c>
      <c r="N199" s="194" t="s">
        <v>42</v>
      </c>
      <c r="O199" s="71"/>
      <c r="P199" s="195">
        <f>O199*H199</f>
        <v>0</v>
      </c>
      <c r="Q199" s="195">
        <v>0</v>
      </c>
      <c r="R199" s="195">
        <f>Q199*H199</f>
        <v>0</v>
      </c>
      <c r="S199" s="195">
        <v>0</v>
      </c>
      <c r="T199" s="196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7" t="s">
        <v>145</v>
      </c>
      <c r="AT199" s="197" t="s">
        <v>147</v>
      </c>
      <c r="AU199" s="197" t="s">
        <v>85</v>
      </c>
      <c r="AY199" s="17" t="s">
        <v>146</v>
      </c>
      <c r="BE199" s="198">
        <f>IF(N199="základní",J199,0)</f>
        <v>0</v>
      </c>
      <c r="BF199" s="198">
        <f>IF(N199="snížená",J199,0)</f>
        <v>0</v>
      </c>
      <c r="BG199" s="198">
        <f>IF(N199="zákl. přenesená",J199,0)</f>
        <v>0</v>
      </c>
      <c r="BH199" s="198">
        <f>IF(N199="sníž. přenesená",J199,0)</f>
        <v>0</v>
      </c>
      <c r="BI199" s="198">
        <f>IF(N199="nulová",J199,0)</f>
        <v>0</v>
      </c>
      <c r="BJ199" s="17" t="s">
        <v>85</v>
      </c>
      <c r="BK199" s="198">
        <f>ROUND(I199*H199,2)</f>
        <v>0</v>
      </c>
      <c r="BL199" s="17" t="s">
        <v>145</v>
      </c>
      <c r="BM199" s="197" t="s">
        <v>406</v>
      </c>
    </row>
    <row r="200" spans="1:65" s="12" customFormat="1" ht="25.9" customHeight="1">
      <c r="B200" s="171"/>
      <c r="C200" s="172"/>
      <c r="D200" s="173" t="s">
        <v>76</v>
      </c>
      <c r="E200" s="174" t="s">
        <v>2942</v>
      </c>
      <c r="F200" s="174" t="s">
        <v>2943</v>
      </c>
      <c r="G200" s="172"/>
      <c r="H200" s="172"/>
      <c r="I200" s="175"/>
      <c r="J200" s="176">
        <f>BK200</f>
        <v>0</v>
      </c>
      <c r="K200" s="172"/>
      <c r="L200" s="177"/>
      <c r="M200" s="178"/>
      <c r="N200" s="179"/>
      <c r="O200" s="179"/>
      <c r="P200" s="180">
        <f>SUM(P201:P202)</f>
        <v>0</v>
      </c>
      <c r="Q200" s="179"/>
      <c r="R200" s="180">
        <f>SUM(R201:R202)</f>
        <v>0</v>
      </c>
      <c r="S200" s="179"/>
      <c r="T200" s="181">
        <f>SUM(T201:T202)</f>
        <v>0</v>
      </c>
      <c r="AR200" s="182" t="s">
        <v>85</v>
      </c>
      <c r="AT200" s="183" t="s">
        <v>76</v>
      </c>
      <c r="AU200" s="183" t="s">
        <v>77</v>
      </c>
      <c r="AY200" s="182" t="s">
        <v>146</v>
      </c>
      <c r="BK200" s="184">
        <f>SUM(BK201:BK202)</f>
        <v>0</v>
      </c>
    </row>
    <row r="201" spans="1:65" s="2" customFormat="1" ht="16.5" customHeight="1">
      <c r="A201" s="34"/>
      <c r="B201" s="35"/>
      <c r="C201" s="185" t="s">
        <v>285</v>
      </c>
      <c r="D201" s="185" t="s">
        <v>147</v>
      </c>
      <c r="E201" s="186" t="s">
        <v>2944</v>
      </c>
      <c r="F201" s="187" t="s">
        <v>2945</v>
      </c>
      <c r="G201" s="188" t="s">
        <v>806</v>
      </c>
      <c r="H201" s="189">
        <v>35</v>
      </c>
      <c r="I201" s="190"/>
      <c r="J201" s="191">
        <f>ROUND(I201*H201,2)</f>
        <v>0</v>
      </c>
      <c r="K201" s="192"/>
      <c r="L201" s="39"/>
      <c r="M201" s="193" t="s">
        <v>1</v>
      </c>
      <c r="N201" s="194" t="s">
        <v>42</v>
      </c>
      <c r="O201" s="71"/>
      <c r="P201" s="195">
        <f>O201*H201</f>
        <v>0</v>
      </c>
      <c r="Q201" s="195">
        <v>0</v>
      </c>
      <c r="R201" s="195">
        <f>Q201*H201</f>
        <v>0</v>
      </c>
      <c r="S201" s="195">
        <v>0</v>
      </c>
      <c r="T201" s="196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7" t="s">
        <v>145</v>
      </c>
      <c r="AT201" s="197" t="s">
        <v>147</v>
      </c>
      <c r="AU201" s="197" t="s">
        <v>85</v>
      </c>
      <c r="AY201" s="17" t="s">
        <v>146</v>
      </c>
      <c r="BE201" s="198">
        <f>IF(N201="základní",J201,0)</f>
        <v>0</v>
      </c>
      <c r="BF201" s="198">
        <f>IF(N201="snížená",J201,0)</f>
        <v>0</v>
      </c>
      <c r="BG201" s="198">
        <f>IF(N201="zákl. přenesená",J201,0)</f>
        <v>0</v>
      </c>
      <c r="BH201" s="198">
        <f>IF(N201="sníž. přenesená",J201,0)</f>
        <v>0</v>
      </c>
      <c r="BI201" s="198">
        <f>IF(N201="nulová",J201,0)</f>
        <v>0</v>
      </c>
      <c r="BJ201" s="17" t="s">
        <v>85</v>
      </c>
      <c r="BK201" s="198">
        <f>ROUND(I201*H201,2)</f>
        <v>0</v>
      </c>
      <c r="BL201" s="17" t="s">
        <v>145</v>
      </c>
      <c r="BM201" s="197" t="s">
        <v>414</v>
      </c>
    </row>
    <row r="202" spans="1:65" s="2" customFormat="1" ht="16.5" customHeight="1">
      <c r="A202" s="34"/>
      <c r="B202" s="35"/>
      <c r="C202" s="185" t="s">
        <v>290</v>
      </c>
      <c r="D202" s="185" t="s">
        <v>147</v>
      </c>
      <c r="E202" s="186" t="s">
        <v>2946</v>
      </c>
      <c r="F202" s="187" t="s">
        <v>2947</v>
      </c>
      <c r="G202" s="188" t="s">
        <v>806</v>
      </c>
      <c r="H202" s="189">
        <v>10</v>
      </c>
      <c r="I202" s="190"/>
      <c r="J202" s="191">
        <f>ROUND(I202*H202,2)</f>
        <v>0</v>
      </c>
      <c r="K202" s="192"/>
      <c r="L202" s="39"/>
      <c r="M202" s="193" t="s">
        <v>1</v>
      </c>
      <c r="N202" s="194" t="s">
        <v>42</v>
      </c>
      <c r="O202" s="71"/>
      <c r="P202" s="195">
        <f>O202*H202</f>
        <v>0</v>
      </c>
      <c r="Q202" s="195">
        <v>0</v>
      </c>
      <c r="R202" s="195">
        <f>Q202*H202</f>
        <v>0</v>
      </c>
      <c r="S202" s="195">
        <v>0</v>
      </c>
      <c r="T202" s="196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7" t="s">
        <v>145</v>
      </c>
      <c r="AT202" s="197" t="s">
        <v>147</v>
      </c>
      <c r="AU202" s="197" t="s">
        <v>85</v>
      </c>
      <c r="AY202" s="17" t="s">
        <v>146</v>
      </c>
      <c r="BE202" s="198">
        <f>IF(N202="základní",J202,0)</f>
        <v>0</v>
      </c>
      <c r="BF202" s="198">
        <f>IF(N202="snížená",J202,0)</f>
        <v>0</v>
      </c>
      <c r="BG202" s="198">
        <f>IF(N202="zákl. přenesená",J202,0)</f>
        <v>0</v>
      </c>
      <c r="BH202" s="198">
        <f>IF(N202="sníž. přenesená",J202,0)</f>
        <v>0</v>
      </c>
      <c r="BI202" s="198">
        <f>IF(N202="nulová",J202,0)</f>
        <v>0</v>
      </c>
      <c r="BJ202" s="17" t="s">
        <v>85</v>
      </c>
      <c r="BK202" s="198">
        <f>ROUND(I202*H202,2)</f>
        <v>0</v>
      </c>
      <c r="BL202" s="17" t="s">
        <v>145</v>
      </c>
      <c r="BM202" s="197" t="s">
        <v>424</v>
      </c>
    </row>
    <row r="203" spans="1:65" s="12" customFormat="1" ht="25.9" customHeight="1">
      <c r="B203" s="171"/>
      <c r="C203" s="172"/>
      <c r="D203" s="173" t="s">
        <v>76</v>
      </c>
      <c r="E203" s="174" t="s">
        <v>2948</v>
      </c>
      <c r="F203" s="174" t="s">
        <v>2949</v>
      </c>
      <c r="G203" s="172"/>
      <c r="H203" s="172"/>
      <c r="I203" s="175"/>
      <c r="J203" s="176">
        <f>BK203</f>
        <v>0</v>
      </c>
      <c r="K203" s="172"/>
      <c r="L203" s="177"/>
      <c r="M203" s="178"/>
      <c r="N203" s="179"/>
      <c r="O203" s="179"/>
      <c r="P203" s="180">
        <f>SUM(P204:P206)</f>
        <v>0</v>
      </c>
      <c r="Q203" s="179"/>
      <c r="R203" s="180">
        <f>SUM(R204:R206)</f>
        <v>0</v>
      </c>
      <c r="S203" s="179"/>
      <c r="T203" s="181">
        <f>SUM(T204:T206)</f>
        <v>0</v>
      </c>
      <c r="AR203" s="182" t="s">
        <v>85</v>
      </c>
      <c r="AT203" s="183" t="s">
        <v>76</v>
      </c>
      <c r="AU203" s="183" t="s">
        <v>77</v>
      </c>
      <c r="AY203" s="182" t="s">
        <v>146</v>
      </c>
      <c r="BK203" s="184">
        <f>SUM(BK204:BK206)</f>
        <v>0</v>
      </c>
    </row>
    <row r="204" spans="1:65" s="2" customFormat="1" ht="21.75" customHeight="1">
      <c r="A204" s="34"/>
      <c r="B204" s="35"/>
      <c r="C204" s="185" t="s">
        <v>297</v>
      </c>
      <c r="D204" s="185" t="s">
        <v>147</v>
      </c>
      <c r="E204" s="186" t="s">
        <v>2950</v>
      </c>
      <c r="F204" s="187" t="s">
        <v>2951</v>
      </c>
      <c r="G204" s="188" t="s">
        <v>806</v>
      </c>
      <c r="H204" s="189">
        <v>4</v>
      </c>
      <c r="I204" s="190"/>
      <c r="J204" s="191">
        <f>ROUND(I204*H204,2)</f>
        <v>0</v>
      </c>
      <c r="K204" s="192"/>
      <c r="L204" s="39"/>
      <c r="M204" s="193" t="s">
        <v>1</v>
      </c>
      <c r="N204" s="194" t="s">
        <v>42</v>
      </c>
      <c r="O204" s="71"/>
      <c r="P204" s="195">
        <f>O204*H204</f>
        <v>0</v>
      </c>
      <c r="Q204" s="195">
        <v>0</v>
      </c>
      <c r="R204" s="195">
        <f>Q204*H204</f>
        <v>0</v>
      </c>
      <c r="S204" s="195">
        <v>0</v>
      </c>
      <c r="T204" s="196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7" t="s">
        <v>145</v>
      </c>
      <c r="AT204" s="197" t="s">
        <v>147</v>
      </c>
      <c r="AU204" s="197" t="s">
        <v>85</v>
      </c>
      <c r="AY204" s="17" t="s">
        <v>146</v>
      </c>
      <c r="BE204" s="198">
        <f>IF(N204="základní",J204,0)</f>
        <v>0</v>
      </c>
      <c r="BF204" s="198">
        <f>IF(N204="snížená",J204,0)</f>
        <v>0</v>
      </c>
      <c r="BG204" s="198">
        <f>IF(N204="zákl. přenesená",J204,0)</f>
        <v>0</v>
      </c>
      <c r="BH204" s="198">
        <f>IF(N204="sníž. přenesená",J204,0)</f>
        <v>0</v>
      </c>
      <c r="BI204" s="198">
        <f>IF(N204="nulová",J204,0)</f>
        <v>0</v>
      </c>
      <c r="BJ204" s="17" t="s">
        <v>85</v>
      </c>
      <c r="BK204" s="198">
        <f>ROUND(I204*H204,2)</f>
        <v>0</v>
      </c>
      <c r="BL204" s="17" t="s">
        <v>145</v>
      </c>
      <c r="BM204" s="197" t="s">
        <v>433</v>
      </c>
    </row>
    <row r="205" spans="1:65" s="2" customFormat="1" ht="21.75" customHeight="1">
      <c r="A205" s="34"/>
      <c r="B205" s="35"/>
      <c r="C205" s="185" t="s">
        <v>301</v>
      </c>
      <c r="D205" s="185" t="s">
        <v>147</v>
      </c>
      <c r="E205" s="186" t="s">
        <v>2952</v>
      </c>
      <c r="F205" s="187" t="s">
        <v>2953</v>
      </c>
      <c r="G205" s="188" t="s">
        <v>187</v>
      </c>
      <c r="H205" s="189">
        <v>11</v>
      </c>
      <c r="I205" s="190"/>
      <c r="J205" s="191">
        <f>ROUND(I205*H205,2)</f>
        <v>0</v>
      </c>
      <c r="K205" s="192"/>
      <c r="L205" s="39"/>
      <c r="M205" s="193" t="s">
        <v>1</v>
      </c>
      <c r="N205" s="194" t="s">
        <v>42</v>
      </c>
      <c r="O205" s="71"/>
      <c r="P205" s="195">
        <f>O205*H205</f>
        <v>0</v>
      </c>
      <c r="Q205" s="195">
        <v>0</v>
      </c>
      <c r="R205" s="195">
        <f>Q205*H205</f>
        <v>0</v>
      </c>
      <c r="S205" s="195">
        <v>0</v>
      </c>
      <c r="T205" s="196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7" t="s">
        <v>145</v>
      </c>
      <c r="AT205" s="197" t="s">
        <v>147</v>
      </c>
      <c r="AU205" s="197" t="s">
        <v>85</v>
      </c>
      <c r="AY205" s="17" t="s">
        <v>146</v>
      </c>
      <c r="BE205" s="198">
        <f>IF(N205="základní",J205,0)</f>
        <v>0</v>
      </c>
      <c r="BF205" s="198">
        <f>IF(N205="snížená",J205,0)</f>
        <v>0</v>
      </c>
      <c r="BG205" s="198">
        <f>IF(N205="zákl. přenesená",J205,0)</f>
        <v>0</v>
      </c>
      <c r="BH205" s="198">
        <f>IF(N205="sníž. přenesená",J205,0)</f>
        <v>0</v>
      </c>
      <c r="BI205" s="198">
        <f>IF(N205="nulová",J205,0)</f>
        <v>0</v>
      </c>
      <c r="BJ205" s="17" t="s">
        <v>85</v>
      </c>
      <c r="BK205" s="198">
        <f>ROUND(I205*H205,2)</f>
        <v>0</v>
      </c>
      <c r="BL205" s="17" t="s">
        <v>145</v>
      </c>
      <c r="BM205" s="197" t="s">
        <v>2954</v>
      </c>
    </row>
    <row r="206" spans="1:65" s="2" customFormat="1" ht="19.5">
      <c r="A206" s="34"/>
      <c r="B206" s="35"/>
      <c r="C206" s="36"/>
      <c r="D206" s="199" t="s">
        <v>151</v>
      </c>
      <c r="E206" s="36"/>
      <c r="F206" s="200" t="s">
        <v>2955</v>
      </c>
      <c r="G206" s="36"/>
      <c r="H206" s="36"/>
      <c r="I206" s="201"/>
      <c r="J206" s="36"/>
      <c r="K206" s="36"/>
      <c r="L206" s="39"/>
      <c r="M206" s="202"/>
      <c r="N206" s="203"/>
      <c r="O206" s="71"/>
      <c r="P206" s="71"/>
      <c r="Q206" s="71"/>
      <c r="R206" s="71"/>
      <c r="S206" s="71"/>
      <c r="T206" s="72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151</v>
      </c>
      <c r="AU206" s="17" t="s">
        <v>85</v>
      </c>
    </row>
    <row r="207" spans="1:65" s="12" customFormat="1" ht="25.9" customHeight="1">
      <c r="B207" s="171"/>
      <c r="C207" s="172"/>
      <c r="D207" s="173" t="s">
        <v>76</v>
      </c>
      <c r="E207" s="174" t="s">
        <v>2956</v>
      </c>
      <c r="F207" s="174" t="s">
        <v>2957</v>
      </c>
      <c r="G207" s="172"/>
      <c r="H207" s="172"/>
      <c r="I207" s="175"/>
      <c r="J207" s="176">
        <f>BK207</f>
        <v>0</v>
      </c>
      <c r="K207" s="172"/>
      <c r="L207" s="177"/>
      <c r="M207" s="178"/>
      <c r="N207" s="179"/>
      <c r="O207" s="179"/>
      <c r="P207" s="180">
        <f>P208</f>
        <v>0</v>
      </c>
      <c r="Q207" s="179"/>
      <c r="R207" s="180">
        <f>R208</f>
        <v>0</v>
      </c>
      <c r="S207" s="179"/>
      <c r="T207" s="181">
        <f>T208</f>
        <v>0</v>
      </c>
      <c r="AR207" s="182" t="s">
        <v>85</v>
      </c>
      <c r="AT207" s="183" t="s">
        <v>76</v>
      </c>
      <c r="AU207" s="183" t="s">
        <v>77</v>
      </c>
      <c r="AY207" s="182" t="s">
        <v>146</v>
      </c>
      <c r="BK207" s="184">
        <f>BK208</f>
        <v>0</v>
      </c>
    </row>
    <row r="208" spans="1:65" s="2" customFormat="1" ht="16.5" customHeight="1">
      <c r="A208" s="34"/>
      <c r="B208" s="35"/>
      <c r="C208" s="185" t="s">
        <v>310</v>
      </c>
      <c r="D208" s="185" t="s">
        <v>147</v>
      </c>
      <c r="E208" s="186" t="s">
        <v>2958</v>
      </c>
      <c r="F208" s="187" t="s">
        <v>2959</v>
      </c>
      <c r="G208" s="188" t="s">
        <v>806</v>
      </c>
      <c r="H208" s="189">
        <v>4</v>
      </c>
      <c r="I208" s="190"/>
      <c r="J208" s="191">
        <f>ROUND(I208*H208,2)</f>
        <v>0</v>
      </c>
      <c r="K208" s="192"/>
      <c r="L208" s="39"/>
      <c r="M208" s="193" t="s">
        <v>1</v>
      </c>
      <c r="N208" s="194" t="s">
        <v>42</v>
      </c>
      <c r="O208" s="71"/>
      <c r="P208" s="195">
        <f>O208*H208</f>
        <v>0</v>
      </c>
      <c r="Q208" s="195">
        <v>0</v>
      </c>
      <c r="R208" s="195">
        <f>Q208*H208</f>
        <v>0</v>
      </c>
      <c r="S208" s="195">
        <v>0</v>
      </c>
      <c r="T208" s="196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7" t="s">
        <v>145</v>
      </c>
      <c r="AT208" s="197" t="s">
        <v>147</v>
      </c>
      <c r="AU208" s="197" t="s">
        <v>85</v>
      </c>
      <c r="AY208" s="17" t="s">
        <v>146</v>
      </c>
      <c r="BE208" s="198">
        <f>IF(N208="základní",J208,0)</f>
        <v>0</v>
      </c>
      <c r="BF208" s="198">
        <f>IF(N208="snížená",J208,0)</f>
        <v>0</v>
      </c>
      <c r="BG208" s="198">
        <f>IF(N208="zákl. přenesená",J208,0)</f>
        <v>0</v>
      </c>
      <c r="BH208" s="198">
        <f>IF(N208="sníž. přenesená",J208,0)</f>
        <v>0</v>
      </c>
      <c r="BI208" s="198">
        <f>IF(N208="nulová",J208,0)</f>
        <v>0</v>
      </c>
      <c r="BJ208" s="17" t="s">
        <v>85</v>
      </c>
      <c r="BK208" s="198">
        <f>ROUND(I208*H208,2)</f>
        <v>0</v>
      </c>
      <c r="BL208" s="17" t="s">
        <v>145</v>
      </c>
      <c r="BM208" s="197" t="s">
        <v>441</v>
      </c>
    </row>
    <row r="209" spans="1:65" s="12" customFormat="1" ht="25.9" customHeight="1">
      <c r="B209" s="171"/>
      <c r="C209" s="172"/>
      <c r="D209" s="173" t="s">
        <v>76</v>
      </c>
      <c r="E209" s="174" t="s">
        <v>2960</v>
      </c>
      <c r="F209" s="174" t="s">
        <v>2961</v>
      </c>
      <c r="G209" s="172"/>
      <c r="H209" s="172"/>
      <c r="I209" s="175"/>
      <c r="J209" s="176">
        <f>BK209</f>
        <v>0</v>
      </c>
      <c r="K209" s="172"/>
      <c r="L209" s="177"/>
      <c r="M209" s="178"/>
      <c r="N209" s="179"/>
      <c r="O209" s="179"/>
      <c r="P209" s="180">
        <f>P210</f>
        <v>0</v>
      </c>
      <c r="Q209" s="179"/>
      <c r="R209" s="180">
        <f>R210</f>
        <v>0</v>
      </c>
      <c r="S209" s="179"/>
      <c r="T209" s="181">
        <f>T210</f>
        <v>0</v>
      </c>
      <c r="AR209" s="182" t="s">
        <v>85</v>
      </c>
      <c r="AT209" s="183" t="s">
        <v>76</v>
      </c>
      <c r="AU209" s="183" t="s">
        <v>77</v>
      </c>
      <c r="AY209" s="182" t="s">
        <v>146</v>
      </c>
      <c r="BK209" s="184">
        <f>BK210</f>
        <v>0</v>
      </c>
    </row>
    <row r="210" spans="1:65" s="2" customFormat="1" ht="21.75" customHeight="1">
      <c r="A210" s="34"/>
      <c r="B210" s="35"/>
      <c r="C210" s="185" t="s">
        <v>314</v>
      </c>
      <c r="D210" s="185" t="s">
        <v>147</v>
      </c>
      <c r="E210" s="186" t="s">
        <v>2962</v>
      </c>
      <c r="F210" s="187" t="s">
        <v>2963</v>
      </c>
      <c r="G210" s="188" t="s">
        <v>806</v>
      </c>
      <c r="H210" s="189">
        <v>7</v>
      </c>
      <c r="I210" s="190"/>
      <c r="J210" s="191">
        <f>ROUND(I210*H210,2)</f>
        <v>0</v>
      </c>
      <c r="K210" s="192"/>
      <c r="L210" s="39"/>
      <c r="M210" s="193" t="s">
        <v>1</v>
      </c>
      <c r="N210" s="194" t="s">
        <v>42</v>
      </c>
      <c r="O210" s="71"/>
      <c r="P210" s="195">
        <f>O210*H210</f>
        <v>0</v>
      </c>
      <c r="Q210" s="195">
        <v>0</v>
      </c>
      <c r="R210" s="195">
        <f>Q210*H210</f>
        <v>0</v>
      </c>
      <c r="S210" s="195">
        <v>0</v>
      </c>
      <c r="T210" s="196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7" t="s">
        <v>145</v>
      </c>
      <c r="AT210" s="197" t="s">
        <v>147</v>
      </c>
      <c r="AU210" s="197" t="s">
        <v>85</v>
      </c>
      <c r="AY210" s="17" t="s">
        <v>146</v>
      </c>
      <c r="BE210" s="198">
        <f>IF(N210="základní",J210,0)</f>
        <v>0</v>
      </c>
      <c r="BF210" s="198">
        <f>IF(N210="snížená",J210,0)</f>
        <v>0</v>
      </c>
      <c r="BG210" s="198">
        <f>IF(N210="zákl. přenesená",J210,0)</f>
        <v>0</v>
      </c>
      <c r="BH210" s="198">
        <f>IF(N210="sníž. přenesená",J210,0)</f>
        <v>0</v>
      </c>
      <c r="BI210" s="198">
        <f>IF(N210="nulová",J210,0)</f>
        <v>0</v>
      </c>
      <c r="BJ210" s="17" t="s">
        <v>85</v>
      </c>
      <c r="BK210" s="198">
        <f>ROUND(I210*H210,2)</f>
        <v>0</v>
      </c>
      <c r="BL210" s="17" t="s">
        <v>145</v>
      </c>
      <c r="BM210" s="197" t="s">
        <v>449</v>
      </c>
    </row>
    <row r="211" spans="1:65" s="12" customFormat="1" ht="25.9" customHeight="1">
      <c r="B211" s="171"/>
      <c r="C211" s="172"/>
      <c r="D211" s="173" t="s">
        <v>76</v>
      </c>
      <c r="E211" s="174" t="s">
        <v>2964</v>
      </c>
      <c r="F211" s="174" t="s">
        <v>2965</v>
      </c>
      <c r="G211" s="172"/>
      <c r="H211" s="172"/>
      <c r="I211" s="175"/>
      <c r="J211" s="176">
        <f>BK211</f>
        <v>0</v>
      </c>
      <c r="K211" s="172"/>
      <c r="L211" s="177"/>
      <c r="M211" s="178"/>
      <c r="N211" s="179"/>
      <c r="O211" s="179"/>
      <c r="P211" s="180">
        <f>SUM(P212:P215)</f>
        <v>0</v>
      </c>
      <c r="Q211" s="179"/>
      <c r="R211" s="180">
        <f>SUM(R212:R215)</f>
        <v>0</v>
      </c>
      <c r="S211" s="179"/>
      <c r="T211" s="181">
        <f>SUM(T212:T215)</f>
        <v>0</v>
      </c>
      <c r="AR211" s="182" t="s">
        <v>85</v>
      </c>
      <c r="AT211" s="183" t="s">
        <v>76</v>
      </c>
      <c r="AU211" s="183" t="s">
        <v>77</v>
      </c>
      <c r="AY211" s="182" t="s">
        <v>146</v>
      </c>
      <c r="BK211" s="184">
        <f>SUM(BK212:BK215)</f>
        <v>0</v>
      </c>
    </row>
    <row r="212" spans="1:65" s="2" customFormat="1" ht="16.5" customHeight="1">
      <c r="A212" s="34"/>
      <c r="B212" s="35"/>
      <c r="C212" s="185" t="s">
        <v>317</v>
      </c>
      <c r="D212" s="185" t="s">
        <v>147</v>
      </c>
      <c r="E212" s="186" t="s">
        <v>2966</v>
      </c>
      <c r="F212" s="187" t="s">
        <v>2967</v>
      </c>
      <c r="G212" s="188" t="s">
        <v>806</v>
      </c>
      <c r="H212" s="189">
        <v>3</v>
      </c>
      <c r="I212" s="190"/>
      <c r="J212" s="191">
        <f>ROUND(I212*H212,2)</f>
        <v>0</v>
      </c>
      <c r="K212" s="192"/>
      <c r="L212" s="39"/>
      <c r="M212" s="193" t="s">
        <v>1</v>
      </c>
      <c r="N212" s="194" t="s">
        <v>42</v>
      </c>
      <c r="O212" s="71"/>
      <c r="P212" s="195">
        <f>O212*H212</f>
        <v>0</v>
      </c>
      <c r="Q212" s="195">
        <v>0</v>
      </c>
      <c r="R212" s="195">
        <f>Q212*H212</f>
        <v>0</v>
      </c>
      <c r="S212" s="195">
        <v>0</v>
      </c>
      <c r="T212" s="196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7" t="s">
        <v>145</v>
      </c>
      <c r="AT212" s="197" t="s">
        <v>147</v>
      </c>
      <c r="AU212" s="197" t="s">
        <v>85</v>
      </c>
      <c r="AY212" s="17" t="s">
        <v>146</v>
      </c>
      <c r="BE212" s="198">
        <f>IF(N212="základní",J212,0)</f>
        <v>0</v>
      </c>
      <c r="BF212" s="198">
        <f>IF(N212="snížená",J212,0)</f>
        <v>0</v>
      </c>
      <c r="BG212" s="198">
        <f>IF(N212="zákl. přenesená",J212,0)</f>
        <v>0</v>
      </c>
      <c r="BH212" s="198">
        <f>IF(N212="sníž. přenesená",J212,0)</f>
        <v>0</v>
      </c>
      <c r="BI212" s="198">
        <f>IF(N212="nulová",J212,0)</f>
        <v>0</v>
      </c>
      <c r="BJ212" s="17" t="s">
        <v>85</v>
      </c>
      <c r="BK212" s="198">
        <f>ROUND(I212*H212,2)</f>
        <v>0</v>
      </c>
      <c r="BL212" s="17" t="s">
        <v>145</v>
      </c>
      <c r="BM212" s="197" t="s">
        <v>459</v>
      </c>
    </row>
    <row r="213" spans="1:65" s="2" customFormat="1" ht="21.75" customHeight="1">
      <c r="A213" s="34"/>
      <c r="B213" s="35"/>
      <c r="C213" s="185" t="s">
        <v>238</v>
      </c>
      <c r="D213" s="185" t="s">
        <v>147</v>
      </c>
      <c r="E213" s="186" t="s">
        <v>2968</v>
      </c>
      <c r="F213" s="187" t="s">
        <v>2969</v>
      </c>
      <c r="G213" s="188" t="s">
        <v>806</v>
      </c>
      <c r="H213" s="189">
        <v>10</v>
      </c>
      <c r="I213" s="190"/>
      <c r="J213" s="191">
        <f>ROUND(I213*H213,2)</f>
        <v>0</v>
      </c>
      <c r="K213" s="192"/>
      <c r="L213" s="39"/>
      <c r="M213" s="193" t="s">
        <v>1</v>
      </c>
      <c r="N213" s="194" t="s">
        <v>42</v>
      </c>
      <c r="O213" s="71"/>
      <c r="P213" s="195">
        <f>O213*H213</f>
        <v>0</v>
      </c>
      <c r="Q213" s="195">
        <v>0</v>
      </c>
      <c r="R213" s="195">
        <f>Q213*H213</f>
        <v>0</v>
      </c>
      <c r="S213" s="195">
        <v>0</v>
      </c>
      <c r="T213" s="196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7" t="s">
        <v>145</v>
      </c>
      <c r="AT213" s="197" t="s">
        <v>147</v>
      </c>
      <c r="AU213" s="197" t="s">
        <v>85</v>
      </c>
      <c r="AY213" s="17" t="s">
        <v>146</v>
      </c>
      <c r="BE213" s="198">
        <f>IF(N213="základní",J213,0)</f>
        <v>0</v>
      </c>
      <c r="BF213" s="198">
        <f>IF(N213="snížená",J213,0)</f>
        <v>0</v>
      </c>
      <c r="BG213" s="198">
        <f>IF(N213="zákl. přenesená",J213,0)</f>
        <v>0</v>
      </c>
      <c r="BH213" s="198">
        <f>IF(N213="sníž. přenesená",J213,0)</f>
        <v>0</v>
      </c>
      <c r="BI213" s="198">
        <f>IF(N213="nulová",J213,0)</f>
        <v>0</v>
      </c>
      <c r="BJ213" s="17" t="s">
        <v>85</v>
      </c>
      <c r="BK213" s="198">
        <f>ROUND(I213*H213,2)</f>
        <v>0</v>
      </c>
      <c r="BL213" s="17" t="s">
        <v>145</v>
      </c>
      <c r="BM213" s="197" t="s">
        <v>469</v>
      </c>
    </row>
    <row r="214" spans="1:65" s="2" customFormat="1" ht="21.75" customHeight="1">
      <c r="A214" s="34"/>
      <c r="B214" s="35"/>
      <c r="C214" s="185" t="s">
        <v>328</v>
      </c>
      <c r="D214" s="185" t="s">
        <v>147</v>
      </c>
      <c r="E214" s="186" t="s">
        <v>2970</v>
      </c>
      <c r="F214" s="187" t="s">
        <v>2971</v>
      </c>
      <c r="G214" s="188" t="s">
        <v>187</v>
      </c>
      <c r="H214" s="189">
        <v>11</v>
      </c>
      <c r="I214" s="190"/>
      <c r="J214" s="191">
        <f>ROUND(I214*H214,2)</f>
        <v>0</v>
      </c>
      <c r="K214" s="192"/>
      <c r="L214" s="39"/>
      <c r="M214" s="193" t="s">
        <v>1</v>
      </c>
      <c r="N214" s="194" t="s">
        <v>42</v>
      </c>
      <c r="O214" s="71"/>
      <c r="P214" s="195">
        <f>O214*H214</f>
        <v>0</v>
      </c>
      <c r="Q214" s="195">
        <v>0</v>
      </c>
      <c r="R214" s="195">
        <f>Q214*H214</f>
        <v>0</v>
      </c>
      <c r="S214" s="195">
        <v>0</v>
      </c>
      <c r="T214" s="196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7" t="s">
        <v>145</v>
      </c>
      <c r="AT214" s="197" t="s">
        <v>147</v>
      </c>
      <c r="AU214" s="197" t="s">
        <v>85</v>
      </c>
      <c r="AY214" s="17" t="s">
        <v>146</v>
      </c>
      <c r="BE214" s="198">
        <f>IF(N214="základní",J214,0)</f>
        <v>0</v>
      </c>
      <c r="BF214" s="198">
        <f>IF(N214="snížená",J214,0)</f>
        <v>0</v>
      </c>
      <c r="BG214" s="198">
        <f>IF(N214="zákl. přenesená",J214,0)</f>
        <v>0</v>
      </c>
      <c r="BH214" s="198">
        <f>IF(N214="sníž. přenesená",J214,0)</f>
        <v>0</v>
      </c>
      <c r="BI214" s="198">
        <f>IF(N214="nulová",J214,0)</f>
        <v>0</v>
      </c>
      <c r="BJ214" s="17" t="s">
        <v>85</v>
      </c>
      <c r="BK214" s="198">
        <f>ROUND(I214*H214,2)</f>
        <v>0</v>
      </c>
      <c r="BL214" s="17" t="s">
        <v>145</v>
      </c>
      <c r="BM214" s="197" t="s">
        <v>2972</v>
      </c>
    </row>
    <row r="215" spans="1:65" s="2" customFormat="1" ht="19.5">
      <c r="A215" s="34"/>
      <c r="B215" s="35"/>
      <c r="C215" s="36"/>
      <c r="D215" s="199" t="s">
        <v>151</v>
      </c>
      <c r="E215" s="36"/>
      <c r="F215" s="200" t="s">
        <v>2955</v>
      </c>
      <c r="G215" s="36"/>
      <c r="H215" s="36"/>
      <c r="I215" s="201"/>
      <c r="J215" s="36"/>
      <c r="K215" s="36"/>
      <c r="L215" s="39"/>
      <c r="M215" s="202"/>
      <c r="N215" s="203"/>
      <c r="O215" s="71"/>
      <c r="P215" s="71"/>
      <c r="Q215" s="71"/>
      <c r="R215" s="71"/>
      <c r="S215" s="71"/>
      <c r="T215" s="72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151</v>
      </c>
      <c r="AU215" s="17" t="s">
        <v>85</v>
      </c>
    </row>
    <row r="216" spans="1:65" s="12" customFormat="1" ht="25.9" customHeight="1">
      <c r="B216" s="171"/>
      <c r="C216" s="172"/>
      <c r="D216" s="173" t="s">
        <v>76</v>
      </c>
      <c r="E216" s="174" t="s">
        <v>2973</v>
      </c>
      <c r="F216" s="174" t="s">
        <v>2974</v>
      </c>
      <c r="G216" s="172"/>
      <c r="H216" s="172"/>
      <c r="I216" s="175"/>
      <c r="J216" s="176">
        <f>BK216</f>
        <v>0</v>
      </c>
      <c r="K216" s="172"/>
      <c r="L216" s="177"/>
      <c r="M216" s="178"/>
      <c r="N216" s="179"/>
      <c r="O216" s="179"/>
      <c r="P216" s="180">
        <f>P217+P218</f>
        <v>0</v>
      </c>
      <c r="Q216" s="179"/>
      <c r="R216" s="180">
        <f>R217+R218</f>
        <v>0</v>
      </c>
      <c r="S216" s="179"/>
      <c r="T216" s="181">
        <f>T217+T218</f>
        <v>0</v>
      </c>
      <c r="AR216" s="182" t="s">
        <v>85</v>
      </c>
      <c r="AT216" s="183" t="s">
        <v>76</v>
      </c>
      <c r="AU216" s="183" t="s">
        <v>77</v>
      </c>
      <c r="AY216" s="182" t="s">
        <v>146</v>
      </c>
      <c r="BK216" s="184">
        <f>BK217+BK218</f>
        <v>0</v>
      </c>
    </row>
    <row r="217" spans="1:65" s="2" customFormat="1" ht="16.5" customHeight="1">
      <c r="A217" s="34"/>
      <c r="B217" s="35"/>
      <c r="C217" s="185" t="s">
        <v>334</v>
      </c>
      <c r="D217" s="185" t="s">
        <v>147</v>
      </c>
      <c r="E217" s="186" t="s">
        <v>2975</v>
      </c>
      <c r="F217" s="187" t="s">
        <v>2976</v>
      </c>
      <c r="G217" s="188" t="s">
        <v>806</v>
      </c>
      <c r="H217" s="189">
        <v>300</v>
      </c>
      <c r="I217" s="190"/>
      <c r="J217" s="191">
        <f>ROUND(I217*H217,2)</f>
        <v>0</v>
      </c>
      <c r="K217" s="192"/>
      <c r="L217" s="39"/>
      <c r="M217" s="193" t="s">
        <v>1</v>
      </c>
      <c r="N217" s="194" t="s">
        <v>42</v>
      </c>
      <c r="O217" s="71"/>
      <c r="P217" s="195">
        <f>O217*H217</f>
        <v>0</v>
      </c>
      <c r="Q217" s="195">
        <v>0</v>
      </c>
      <c r="R217" s="195">
        <f>Q217*H217</f>
        <v>0</v>
      </c>
      <c r="S217" s="195">
        <v>0</v>
      </c>
      <c r="T217" s="196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7" t="s">
        <v>145</v>
      </c>
      <c r="AT217" s="197" t="s">
        <v>147</v>
      </c>
      <c r="AU217" s="197" t="s">
        <v>85</v>
      </c>
      <c r="AY217" s="17" t="s">
        <v>146</v>
      </c>
      <c r="BE217" s="198">
        <f>IF(N217="základní",J217,0)</f>
        <v>0</v>
      </c>
      <c r="BF217" s="198">
        <f>IF(N217="snížená",J217,0)</f>
        <v>0</v>
      </c>
      <c r="BG217" s="198">
        <f>IF(N217="zákl. přenesená",J217,0)</f>
        <v>0</v>
      </c>
      <c r="BH217" s="198">
        <f>IF(N217="sníž. přenesená",J217,0)</f>
        <v>0</v>
      </c>
      <c r="BI217" s="198">
        <f>IF(N217="nulová",J217,0)</f>
        <v>0</v>
      </c>
      <c r="BJ217" s="17" t="s">
        <v>85</v>
      </c>
      <c r="BK217" s="198">
        <f>ROUND(I217*H217,2)</f>
        <v>0</v>
      </c>
      <c r="BL217" s="17" t="s">
        <v>145</v>
      </c>
      <c r="BM217" s="197" t="s">
        <v>478</v>
      </c>
    </row>
    <row r="218" spans="1:65" s="12" customFormat="1" ht="22.9" customHeight="1">
      <c r="B218" s="171"/>
      <c r="C218" s="172"/>
      <c r="D218" s="173" t="s">
        <v>76</v>
      </c>
      <c r="E218" s="204" t="s">
        <v>2977</v>
      </c>
      <c r="F218" s="204" t="s">
        <v>2978</v>
      </c>
      <c r="G218" s="172"/>
      <c r="H218" s="172"/>
      <c r="I218" s="175"/>
      <c r="J218" s="205">
        <f>BK218</f>
        <v>0</v>
      </c>
      <c r="K218" s="172"/>
      <c r="L218" s="177"/>
      <c r="M218" s="178"/>
      <c r="N218" s="179"/>
      <c r="O218" s="179"/>
      <c r="P218" s="180">
        <f>SUM(P219:P224)</f>
        <v>0</v>
      </c>
      <c r="Q218" s="179"/>
      <c r="R218" s="180">
        <f>SUM(R219:R224)</f>
        <v>0</v>
      </c>
      <c r="S218" s="179"/>
      <c r="T218" s="181">
        <f>SUM(T219:T224)</f>
        <v>0</v>
      </c>
      <c r="AR218" s="182" t="s">
        <v>85</v>
      </c>
      <c r="AT218" s="183" t="s">
        <v>76</v>
      </c>
      <c r="AU218" s="183" t="s">
        <v>85</v>
      </c>
      <c r="AY218" s="182" t="s">
        <v>146</v>
      </c>
      <c r="BK218" s="184">
        <f>SUM(BK219:BK224)</f>
        <v>0</v>
      </c>
    </row>
    <row r="219" spans="1:65" s="2" customFormat="1" ht="21.75" customHeight="1">
      <c r="A219" s="34"/>
      <c r="B219" s="35"/>
      <c r="C219" s="185" t="s">
        <v>339</v>
      </c>
      <c r="D219" s="185" t="s">
        <v>147</v>
      </c>
      <c r="E219" s="186" t="s">
        <v>2979</v>
      </c>
      <c r="F219" s="187" t="s">
        <v>2980</v>
      </c>
      <c r="G219" s="188" t="s">
        <v>165</v>
      </c>
      <c r="H219" s="189">
        <v>1</v>
      </c>
      <c r="I219" s="190"/>
      <c r="J219" s="191">
        <f t="shared" ref="J219:J224" si="10">ROUND(I219*H219,2)</f>
        <v>0</v>
      </c>
      <c r="K219" s="192"/>
      <c r="L219" s="39"/>
      <c r="M219" s="193" t="s">
        <v>1</v>
      </c>
      <c r="N219" s="194" t="s">
        <v>42</v>
      </c>
      <c r="O219" s="71"/>
      <c r="P219" s="195">
        <f t="shared" ref="P219:P224" si="11">O219*H219</f>
        <v>0</v>
      </c>
      <c r="Q219" s="195">
        <v>0</v>
      </c>
      <c r="R219" s="195">
        <f t="shared" ref="R219:R224" si="12">Q219*H219</f>
        <v>0</v>
      </c>
      <c r="S219" s="195">
        <v>0</v>
      </c>
      <c r="T219" s="196">
        <f t="shared" ref="T219:T224" si="13"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7" t="s">
        <v>145</v>
      </c>
      <c r="AT219" s="197" t="s">
        <v>147</v>
      </c>
      <c r="AU219" s="197" t="s">
        <v>87</v>
      </c>
      <c r="AY219" s="17" t="s">
        <v>146</v>
      </c>
      <c r="BE219" s="198">
        <f t="shared" ref="BE219:BE224" si="14">IF(N219="základní",J219,0)</f>
        <v>0</v>
      </c>
      <c r="BF219" s="198">
        <f t="shared" ref="BF219:BF224" si="15">IF(N219="snížená",J219,0)</f>
        <v>0</v>
      </c>
      <c r="BG219" s="198">
        <f t="shared" ref="BG219:BG224" si="16">IF(N219="zákl. přenesená",J219,0)</f>
        <v>0</v>
      </c>
      <c r="BH219" s="198">
        <f t="shared" ref="BH219:BH224" si="17">IF(N219="sníž. přenesená",J219,0)</f>
        <v>0</v>
      </c>
      <c r="BI219" s="198">
        <f t="shared" ref="BI219:BI224" si="18">IF(N219="nulová",J219,0)</f>
        <v>0</v>
      </c>
      <c r="BJ219" s="17" t="s">
        <v>85</v>
      </c>
      <c r="BK219" s="198">
        <f t="shared" ref="BK219:BK224" si="19">ROUND(I219*H219,2)</f>
        <v>0</v>
      </c>
      <c r="BL219" s="17" t="s">
        <v>145</v>
      </c>
      <c r="BM219" s="197" t="s">
        <v>488</v>
      </c>
    </row>
    <row r="220" spans="1:65" s="2" customFormat="1" ht="16.5" customHeight="1">
      <c r="A220" s="34"/>
      <c r="B220" s="35"/>
      <c r="C220" s="185" t="s">
        <v>344</v>
      </c>
      <c r="D220" s="185" t="s">
        <v>147</v>
      </c>
      <c r="E220" s="186" t="s">
        <v>2981</v>
      </c>
      <c r="F220" s="187" t="s">
        <v>2982</v>
      </c>
      <c r="G220" s="188" t="s">
        <v>165</v>
      </c>
      <c r="H220" s="189">
        <v>1</v>
      </c>
      <c r="I220" s="190"/>
      <c r="J220" s="191">
        <f t="shared" si="10"/>
        <v>0</v>
      </c>
      <c r="K220" s="192"/>
      <c r="L220" s="39"/>
      <c r="M220" s="193" t="s">
        <v>1</v>
      </c>
      <c r="N220" s="194" t="s">
        <v>42</v>
      </c>
      <c r="O220" s="71"/>
      <c r="P220" s="195">
        <f t="shared" si="11"/>
        <v>0</v>
      </c>
      <c r="Q220" s="195">
        <v>0</v>
      </c>
      <c r="R220" s="195">
        <f t="shared" si="12"/>
        <v>0</v>
      </c>
      <c r="S220" s="195">
        <v>0</v>
      </c>
      <c r="T220" s="196">
        <f t="shared" si="13"/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7" t="s">
        <v>145</v>
      </c>
      <c r="AT220" s="197" t="s">
        <v>147</v>
      </c>
      <c r="AU220" s="197" t="s">
        <v>87</v>
      </c>
      <c r="AY220" s="17" t="s">
        <v>146</v>
      </c>
      <c r="BE220" s="198">
        <f t="shared" si="14"/>
        <v>0</v>
      </c>
      <c r="BF220" s="198">
        <f t="shared" si="15"/>
        <v>0</v>
      </c>
      <c r="BG220" s="198">
        <f t="shared" si="16"/>
        <v>0</v>
      </c>
      <c r="BH220" s="198">
        <f t="shared" si="17"/>
        <v>0</v>
      </c>
      <c r="BI220" s="198">
        <f t="shared" si="18"/>
        <v>0</v>
      </c>
      <c r="BJ220" s="17" t="s">
        <v>85</v>
      </c>
      <c r="BK220" s="198">
        <f t="shared" si="19"/>
        <v>0</v>
      </c>
      <c r="BL220" s="17" t="s">
        <v>145</v>
      </c>
      <c r="BM220" s="197" t="s">
        <v>496</v>
      </c>
    </row>
    <row r="221" spans="1:65" s="2" customFormat="1" ht="21.75" customHeight="1">
      <c r="A221" s="34"/>
      <c r="B221" s="35"/>
      <c r="C221" s="185" t="s">
        <v>349</v>
      </c>
      <c r="D221" s="185" t="s">
        <v>147</v>
      </c>
      <c r="E221" s="186" t="s">
        <v>2983</v>
      </c>
      <c r="F221" s="187" t="s">
        <v>2984</v>
      </c>
      <c r="G221" s="188" t="s">
        <v>165</v>
      </c>
      <c r="H221" s="189">
        <v>1</v>
      </c>
      <c r="I221" s="190"/>
      <c r="J221" s="191">
        <f t="shared" si="10"/>
        <v>0</v>
      </c>
      <c r="K221" s="192"/>
      <c r="L221" s="39"/>
      <c r="M221" s="193" t="s">
        <v>1</v>
      </c>
      <c r="N221" s="194" t="s">
        <v>42</v>
      </c>
      <c r="O221" s="71"/>
      <c r="P221" s="195">
        <f t="shared" si="11"/>
        <v>0</v>
      </c>
      <c r="Q221" s="195">
        <v>0</v>
      </c>
      <c r="R221" s="195">
        <f t="shared" si="12"/>
        <v>0</v>
      </c>
      <c r="S221" s="195">
        <v>0</v>
      </c>
      <c r="T221" s="196">
        <f t="shared" si="13"/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7" t="s">
        <v>145</v>
      </c>
      <c r="AT221" s="197" t="s">
        <v>147</v>
      </c>
      <c r="AU221" s="197" t="s">
        <v>87</v>
      </c>
      <c r="AY221" s="17" t="s">
        <v>146</v>
      </c>
      <c r="BE221" s="198">
        <f t="shared" si="14"/>
        <v>0</v>
      </c>
      <c r="BF221" s="198">
        <f t="shared" si="15"/>
        <v>0</v>
      </c>
      <c r="BG221" s="198">
        <f t="shared" si="16"/>
        <v>0</v>
      </c>
      <c r="BH221" s="198">
        <f t="shared" si="17"/>
        <v>0</v>
      </c>
      <c r="BI221" s="198">
        <f t="shared" si="18"/>
        <v>0</v>
      </c>
      <c r="BJ221" s="17" t="s">
        <v>85</v>
      </c>
      <c r="BK221" s="198">
        <f t="shared" si="19"/>
        <v>0</v>
      </c>
      <c r="BL221" s="17" t="s">
        <v>145</v>
      </c>
      <c r="BM221" s="197" t="s">
        <v>505</v>
      </c>
    </row>
    <row r="222" spans="1:65" s="2" customFormat="1" ht="21.75" customHeight="1">
      <c r="A222" s="34"/>
      <c r="B222" s="35"/>
      <c r="C222" s="185" t="s">
        <v>354</v>
      </c>
      <c r="D222" s="185" t="s">
        <v>147</v>
      </c>
      <c r="E222" s="186" t="s">
        <v>2985</v>
      </c>
      <c r="F222" s="187" t="s">
        <v>2986</v>
      </c>
      <c r="G222" s="188" t="s">
        <v>165</v>
      </c>
      <c r="H222" s="189">
        <v>1</v>
      </c>
      <c r="I222" s="190"/>
      <c r="J222" s="191">
        <f t="shared" si="10"/>
        <v>0</v>
      </c>
      <c r="K222" s="192"/>
      <c r="L222" s="39"/>
      <c r="M222" s="193" t="s">
        <v>1</v>
      </c>
      <c r="N222" s="194" t="s">
        <v>42</v>
      </c>
      <c r="O222" s="71"/>
      <c r="P222" s="195">
        <f t="shared" si="11"/>
        <v>0</v>
      </c>
      <c r="Q222" s="195">
        <v>0</v>
      </c>
      <c r="R222" s="195">
        <f t="shared" si="12"/>
        <v>0</v>
      </c>
      <c r="S222" s="195">
        <v>0</v>
      </c>
      <c r="T222" s="196">
        <f t="shared" si="13"/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7" t="s">
        <v>145</v>
      </c>
      <c r="AT222" s="197" t="s">
        <v>147</v>
      </c>
      <c r="AU222" s="197" t="s">
        <v>87</v>
      </c>
      <c r="AY222" s="17" t="s">
        <v>146</v>
      </c>
      <c r="BE222" s="198">
        <f t="shared" si="14"/>
        <v>0</v>
      </c>
      <c r="BF222" s="198">
        <f t="shared" si="15"/>
        <v>0</v>
      </c>
      <c r="BG222" s="198">
        <f t="shared" si="16"/>
        <v>0</v>
      </c>
      <c r="BH222" s="198">
        <f t="shared" si="17"/>
        <v>0</v>
      </c>
      <c r="BI222" s="198">
        <f t="shared" si="18"/>
        <v>0</v>
      </c>
      <c r="BJ222" s="17" t="s">
        <v>85</v>
      </c>
      <c r="BK222" s="198">
        <f t="shared" si="19"/>
        <v>0</v>
      </c>
      <c r="BL222" s="17" t="s">
        <v>145</v>
      </c>
      <c r="BM222" s="197" t="s">
        <v>516</v>
      </c>
    </row>
    <row r="223" spans="1:65" s="2" customFormat="1" ht="16.5" customHeight="1">
      <c r="A223" s="34"/>
      <c r="B223" s="35"/>
      <c r="C223" s="185" t="s">
        <v>359</v>
      </c>
      <c r="D223" s="185" t="s">
        <v>147</v>
      </c>
      <c r="E223" s="186" t="s">
        <v>2987</v>
      </c>
      <c r="F223" s="187" t="s">
        <v>2988</v>
      </c>
      <c r="G223" s="188" t="s">
        <v>165</v>
      </c>
      <c r="H223" s="189">
        <v>1</v>
      </c>
      <c r="I223" s="190"/>
      <c r="J223" s="191">
        <f t="shared" si="10"/>
        <v>0</v>
      </c>
      <c r="K223" s="192"/>
      <c r="L223" s="39"/>
      <c r="M223" s="193" t="s">
        <v>1</v>
      </c>
      <c r="N223" s="194" t="s">
        <v>42</v>
      </c>
      <c r="O223" s="71"/>
      <c r="P223" s="195">
        <f t="shared" si="11"/>
        <v>0</v>
      </c>
      <c r="Q223" s="195">
        <v>0</v>
      </c>
      <c r="R223" s="195">
        <f t="shared" si="12"/>
        <v>0</v>
      </c>
      <c r="S223" s="195">
        <v>0</v>
      </c>
      <c r="T223" s="196">
        <f t="shared" si="13"/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7" t="s">
        <v>145</v>
      </c>
      <c r="AT223" s="197" t="s">
        <v>147</v>
      </c>
      <c r="AU223" s="197" t="s">
        <v>87</v>
      </c>
      <c r="AY223" s="17" t="s">
        <v>146</v>
      </c>
      <c r="BE223" s="198">
        <f t="shared" si="14"/>
        <v>0</v>
      </c>
      <c r="BF223" s="198">
        <f t="shared" si="15"/>
        <v>0</v>
      </c>
      <c r="BG223" s="198">
        <f t="shared" si="16"/>
        <v>0</v>
      </c>
      <c r="BH223" s="198">
        <f t="shared" si="17"/>
        <v>0</v>
      </c>
      <c r="BI223" s="198">
        <f t="shared" si="18"/>
        <v>0</v>
      </c>
      <c r="BJ223" s="17" t="s">
        <v>85</v>
      </c>
      <c r="BK223" s="198">
        <f t="shared" si="19"/>
        <v>0</v>
      </c>
      <c r="BL223" s="17" t="s">
        <v>145</v>
      </c>
      <c r="BM223" s="197" t="s">
        <v>753</v>
      </c>
    </row>
    <row r="224" spans="1:65" s="2" customFormat="1" ht="16.5" customHeight="1">
      <c r="A224" s="34"/>
      <c r="B224" s="35"/>
      <c r="C224" s="185" t="s">
        <v>365</v>
      </c>
      <c r="D224" s="185" t="s">
        <v>147</v>
      </c>
      <c r="E224" s="186" t="s">
        <v>2989</v>
      </c>
      <c r="F224" s="187" t="s">
        <v>2990</v>
      </c>
      <c r="G224" s="188" t="s">
        <v>165</v>
      </c>
      <c r="H224" s="189">
        <v>1</v>
      </c>
      <c r="I224" s="190"/>
      <c r="J224" s="191">
        <f t="shared" si="10"/>
        <v>0</v>
      </c>
      <c r="K224" s="192"/>
      <c r="L224" s="39"/>
      <c r="M224" s="193" t="s">
        <v>1</v>
      </c>
      <c r="N224" s="194" t="s">
        <v>42</v>
      </c>
      <c r="O224" s="71"/>
      <c r="P224" s="195">
        <f t="shared" si="11"/>
        <v>0</v>
      </c>
      <c r="Q224" s="195">
        <v>0</v>
      </c>
      <c r="R224" s="195">
        <f t="shared" si="12"/>
        <v>0</v>
      </c>
      <c r="S224" s="195">
        <v>0</v>
      </c>
      <c r="T224" s="196">
        <f t="shared" si="13"/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7" t="s">
        <v>145</v>
      </c>
      <c r="AT224" s="197" t="s">
        <v>147</v>
      </c>
      <c r="AU224" s="197" t="s">
        <v>87</v>
      </c>
      <c r="AY224" s="17" t="s">
        <v>146</v>
      </c>
      <c r="BE224" s="198">
        <f t="shared" si="14"/>
        <v>0</v>
      </c>
      <c r="BF224" s="198">
        <f t="shared" si="15"/>
        <v>0</v>
      </c>
      <c r="BG224" s="198">
        <f t="shared" si="16"/>
        <v>0</v>
      </c>
      <c r="BH224" s="198">
        <f t="shared" si="17"/>
        <v>0</v>
      </c>
      <c r="BI224" s="198">
        <f t="shared" si="18"/>
        <v>0</v>
      </c>
      <c r="BJ224" s="17" t="s">
        <v>85</v>
      </c>
      <c r="BK224" s="198">
        <f t="shared" si="19"/>
        <v>0</v>
      </c>
      <c r="BL224" s="17" t="s">
        <v>145</v>
      </c>
      <c r="BM224" s="197" t="s">
        <v>759</v>
      </c>
    </row>
    <row r="225" spans="1:65" s="12" customFormat="1" ht="25.9" customHeight="1">
      <c r="B225" s="171"/>
      <c r="C225" s="172"/>
      <c r="D225" s="173" t="s">
        <v>76</v>
      </c>
      <c r="E225" s="174" t="s">
        <v>2991</v>
      </c>
      <c r="F225" s="174" t="s">
        <v>2505</v>
      </c>
      <c r="G225" s="172"/>
      <c r="H225" s="172"/>
      <c r="I225" s="175"/>
      <c r="J225" s="176">
        <f>BK225</f>
        <v>0</v>
      </c>
      <c r="K225" s="172"/>
      <c r="L225" s="177"/>
      <c r="M225" s="178"/>
      <c r="N225" s="179"/>
      <c r="O225" s="179"/>
      <c r="P225" s="180">
        <f>SUM(P226:P231)</f>
        <v>0</v>
      </c>
      <c r="Q225" s="179"/>
      <c r="R225" s="180">
        <f>SUM(R226:R231)</f>
        <v>0</v>
      </c>
      <c r="S225" s="179"/>
      <c r="T225" s="181">
        <f>SUM(T226:T231)</f>
        <v>0</v>
      </c>
      <c r="AR225" s="182" t="s">
        <v>85</v>
      </c>
      <c r="AT225" s="183" t="s">
        <v>76</v>
      </c>
      <c r="AU225" s="183" t="s">
        <v>77</v>
      </c>
      <c r="AY225" s="182" t="s">
        <v>146</v>
      </c>
      <c r="BK225" s="184">
        <f>SUM(BK226:BK231)</f>
        <v>0</v>
      </c>
    </row>
    <row r="226" spans="1:65" s="2" customFormat="1" ht="16.5" customHeight="1">
      <c r="A226" s="34"/>
      <c r="B226" s="35"/>
      <c r="C226" s="185" t="s">
        <v>369</v>
      </c>
      <c r="D226" s="185" t="s">
        <v>147</v>
      </c>
      <c r="E226" s="186" t="s">
        <v>2992</v>
      </c>
      <c r="F226" s="187" t="s">
        <v>2993</v>
      </c>
      <c r="G226" s="188" t="s">
        <v>2349</v>
      </c>
      <c r="H226" s="189">
        <v>8</v>
      </c>
      <c r="I226" s="190"/>
      <c r="J226" s="191">
        <f t="shared" ref="J226:J231" si="20">ROUND(I226*H226,2)</f>
        <v>0</v>
      </c>
      <c r="K226" s="192"/>
      <c r="L226" s="39"/>
      <c r="M226" s="193" t="s">
        <v>1</v>
      </c>
      <c r="N226" s="194" t="s">
        <v>42</v>
      </c>
      <c r="O226" s="71"/>
      <c r="P226" s="195">
        <f t="shared" ref="P226:P231" si="21">O226*H226</f>
        <v>0</v>
      </c>
      <c r="Q226" s="195">
        <v>0</v>
      </c>
      <c r="R226" s="195">
        <f t="shared" ref="R226:R231" si="22">Q226*H226</f>
        <v>0</v>
      </c>
      <c r="S226" s="195">
        <v>0</v>
      </c>
      <c r="T226" s="196">
        <f t="shared" ref="T226:T231" si="23"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7" t="s">
        <v>145</v>
      </c>
      <c r="AT226" s="197" t="s">
        <v>147</v>
      </c>
      <c r="AU226" s="197" t="s">
        <v>85</v>
      </c>
      <c r="AY226" s="17" t="s">
        <v>146</v>
      </c>
      <c r="BE226" s="198">
        <f t="shared" ref="BE226:BE231" si="24">IF(N226="základní",J226,0)</f>
        <v>0</v>
      </c>
      <c r="BF226" s="198">
        <f t="shared" ref="BF226:BF231" si="25">IF(N226="snížená",J226,0)</f>
        <v>0</v>
      </c>
      <c r="BG226" s="198">
        <f t="shared" ref="BG226:BG231" si="26">IF(N226="zákl. přenesená",J226,0)</f>
        <v>0</v>
      </c>
      <c r="BH226" s="198">
        <f t="shared" ref="BH226:BH231" si="27">IF(N226="sníž. přenesená",J226,0)</f>
        <v>0</v>
      </c>
      <c r="BI226" s="198">
        <f t="shared" ref="BI226:BI231" si="28">IF(N226="nulová",J226,0)</f>
        <v>0</v>
      </c>
      <c r="BJ226" s="17" t="s">
        <v>85</v>
      </c>
      <c r="BK226" s="198">
        <f t="shared" ref="BK226:BK231" si="29">ROUND(I226*H226,2)</f>
        <v>0</v>
      </c>
      <c r="BL226" s="17" t="s">
        <v>145</v>
      </c>
      <c r="BM226" s="197" t="s">
        <v>768</v>
      </c>
    </row>
    <row r="227" spans="1:65" s="2" customFormat="1" ht="16.5" customHeight="1">
      <c r="A227" s="34"/>
      <c r="B227" s="35"/>
      <c r="C227" s="185" t="s">
        <v>375</v>
      </c>
      <c r="D227" s="185" t="s">
        <v>147</v>
      </c>
      <c r="E227" s="186" t="s">
        <v>2994</v>
      </c>
      <c r="F227" s="187" t="s">
        <v>2995</v>
      </c>
      <c r="G227" s="188" t="s">
        <v>2349</v>
      </c>
      <c r="H227" s="189">
        <v>8</v>
      </c>
      <c r="I227" s="190"/>
      <c r="J227" s="191">
        <f t="shared" si="20"/>
        <v>0</v>
      </c>
      <c r="K227" s="192"/>
      <c r="L227" s="39"/>
      <c r="M227" s="193" t="s">
        <v>1</v>
      </c>
      <c r="N227" s="194" t="s">
        <v>42</v>
      </c>
      <c r="O227" s="71"/>
      <c r="P227" s="195">
        <f t="shared" si="21"/>
        <v>0</v>
      </c>
      <c r="Q227" s="195">
        <v>0</v>
      </c>
      <c r="R227" s="195">
        <f t="shared" si="22"/>
        <v>0</v>
      </c>
      <c r="S227" s="195">
        <v>0</v>
      </c>
      <c r="T227" s="196">
        <f t="shared" si="23"/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7" t="s">
        <v>145</v>
      </c>
      <c r="AT227" s="197" t="s">
        <v>147</v>
      </c>
      <c r="AU227" s="197" t="s">
        <v>85</v>
      </c>
      <c r="AY227" s="17" t="s">
        <v>146</v>
      </c>
      <c r="BE227" s="198">
        <f t="shared" si="24"/>
        <v>0</v>
      </c>
      <c r="BF227" s="198">
        <f t="shared" si="25"/>
        <v>0</v>
      </c>
      <c r="BG227" s="198">
        <f t="shared" si="26"/>
        <v>0</v>
      </c>
      <c r="BH227" s="198">
        <f t="shared" si="27"/>
        <v>0</v>
      </c>
      <c r="BI227" s="198">
        <f t="shared" si="28"/>
        <v>0</v>
      </c>
      <c r="BJ227" s="17" t="s">
        <v>85</v>
      </c>
      <c r="BK227" s="198">
        <f t="shared" si="29"/>
        <v>0</v>
      </c>
      <c r="BL227" s="17" t="s">
        <v>145</v>
      </c>
      <c r="BM227" s="197" t="s">
        <v>780</v>
      </c>
    </row>
    <row r="228" spans="1:65" s="2" customFormat="1" ht="16.5" customHeight="1">
      <c r="A228" s="34"/>
      <c r="B228" s="35"/>
      <c r="C228" s="185" t="s">
        <v>379</v>
      </c>
      <c r="D228" s="185" t="s">
        <v>147</v>
      </c>
      <c r="E228" s="186" t="s">
        <v>2996</v>
      </c>
      <c r="F228" s="187" t="s">
        <v>2997</v>
      </c>
      <c r="G228" s="188" t="s">
        <v>2349</v>
      </c>
      <c r="H228" s="189">
        <v>10</v>
      </c>
      <c r="I228" s="190"/>
      <c r="J228" s="191">
        <f t="shared" si="20"/>
        <v>0</v>
      </c>
      <c r="K228" s="192"/>
      <c r="L228" s="39"/>
      <c r="M228" s="193" t="s">
        <v>1</v>
      </c>
      <c r="N228" s="194" t="s">
        <v>42</v>
      </c>
      <c r="O228" s="71"/>
      <c r="P228" s="195">
        <f t="shared" si="21"/>
        <v>0</v>
      </c>
      <c r="Q228" s="195">
        <v>0</v>
      </c>
      <c r="R228" s="195">
        <f t="shared" si="22"/>
        <v>0</v>
      </c>
      <c r="S228" s="195">
        <v>0</v>
      </c>
      <c r="T228" s="196">
        <f t="shared" si="23"/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7" t="s">
        <v>145</v>
      </c>
      <c r="AT228" s="197" t="s">
        <v>147</v>
      </c>
      <c r="AU228" s="197" t="s">
        <v>85</v>
      </c>
      <c r="AY228" s="17" t="s">
        <v>146</v>
      </c>
      <c r="BE228" s="198">
        <f t="shared" si="24"/>
        <v>0</v>
      </c>
      <c r="BF228" s="198">
        <f t="shared" si="25"/>
        <v>0</v>
      </c>
      <c r="BG228" s="198">
        <f t="shared" si="26"/>
        <v>0</v>
      </c>
      <c r="BH228" s="198">
        <f t="shared" si="27"/>
        <v>0</v>
      </c>
      <c r="BI228" s="198">
        <f t="shared" si="28"/>
        <v>0</v>
      </c>
      <c r="BJ228" s="17" t="s">
        <v>85</v>
      </c>
      <c r="BK228" s="198">
        <f t="shared" si="29"/>
        <v>0</v>
      </c>
      <c r="BL228" s="17" t="s">
        <v>145</v>
      </c>
      <c r="BM228" s="197" t="s">
        <v>789</v>
      </c>
    </row>
    <row r="229" spans="1:65" s="2" customFormat="1" ht="16.5" customHeight="1">
      <c r="A229" s="34"/>
      <c r="B229" s="35"/>
      <c r="C229" s="185" t="s">
        <v>388</v>
      </c>
      <c r="D229" s="185" t="s">
        <v>147</v>
      </c>
      <c r="E229" s="186" t="s">
        <v>2998</v>
      </c>
      <c r="F229" s="187" t="s">
        <v>2999</v>
      </c>
      <c r="G229" s="188" t="s">
        <v>2349</v>
      </c>
      <c r="H229" s="189">
        <v>16</v>
      </c>
      <c r="I229" s="190"/>
      <c r="J229" s="191">
        <f t="shared" si="20"/>
        <v>0</v>
      </c>
      <c r="K229" s="192"/>
      <c r="L229" s="39"/>
      <c r="M229" s="193" t="s">
        <v>1</v>
      </c>
      <c r="N229" s="194" t="s">
        <v>42</v>
      </c>
      <c r="O229" s="71"/>
      <c r="P229" s="195">
        <f t="shared" si="21"/>
        <v>0</v>
      </c>
      <c r="Q229" s="195">
        <v>0</v>
      </c>
      <c r="R229" s="195">
        <f t="shared" si="22"/>
        <v>0</v>
      </c>
      <c r="S229" s="195">
        <v>0</v>
      </c>
      <c r="T229" s="196">
        <f t="shared" si="23"/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7" t="s">
        <v>145</v>
      </c>
      <c r="AT229" s="197" t="s">
        <v>147</v>
      </c>
      <c r="AU229" s="197" t="s">
        <v>85</v>
      </c>
      <c r="AY229" s="17" t="s">
        <v>146</v>
      </c>
      <c r="BE229" s="198">
        <f t="shared" si="24"/>
        <v>0</v>
      </c>
      <c r="BF229" s="198">
        <f t="shared" si="25"/>
        <v>0</v>
      </c>
      <c r="BG229" s="198">
        <f t="shared" si="26"/>
        <v>0</v>
      </c>
      <c r="BH229" s="198">
        <f t="shared" si="27"/>
        <v>0</v>
      </c>
      <c r="BI229" s="198">
        <f t="shared" si="28"/>
        <v>0</v>
      </c>
      <c r="BJ229" s="17" t="s">
        <v>85</v>
      </c>
      <c r="BK229" s="198">
        <f t="shared" si="29"/>
        <v>0</v>
      </c>
      <c r="BL229" s="17" t="s">
        <v>145</v>
      </c>
      <c r="BM229" s="197" t="s">
        <v>799</v>
      </c>
    </row>
    <row r="230" spans="1:65" s="2" customFormat="1" ht="16.5" customHeight="1">
      <c r="A230" s="34"/>
      <c r="B230" s="35"/>
      <c r="C230" s="185" t="s">
        <v>392</v>
      </c>
      <c r="D230" s="185" t="s">
        <v>147</v>
      </c>
      <c r="E230" s="186" t="s">
        <v>3000</v>
      </c>
      <c r="F230" s="187" t="s">
        <v>3001</v>
      </c>
      <c r="G230" s="188" t="s">
        <v>2349</v>
      </c>
      <c r="H230" s="189">
        <v>4</v>
      </c>
      <c r="I230" s="190"/>
      <c r="J230" s="191">
        <f t="shared" si="20"/>
        <v>0</v>
      </c>
      <c r="K230" s="192"/>
      <c r="L230" s="39"/>
      <c r="M230" s="193" t="s">
        <v>1</v>
      </c>
      <c r="N230" s="194" t="s">
        <v>42</v>
      </c>
      <c r="O230" s="71"/>
      <c r="P230" s="195">
        <f t="shared" si="21"/>
        <v>0</v>
      </c>
      <c r="Q230" s="195">
        <v>0</v>
      </c>
      <c r="R230" s="195">
        <f t="shared" si="22"/>
        <v>0</v>
      </c>
      <c r="S230" s="195">
        <v>0</v>
      </c>
      <c r="T230" s="196">
        <f t="shared" si="23"/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7" t="s">
        <v>145</v>
      </c>
      <c r="AT230" s="197" t="s">
        <v>147</v>
      </c>
      <c r="AU230" s="197" t="s">
        <v>85</v>
      </c>
      <c r="AY230" s="17" t="s">
        <v>146</v>
      </c>
      <c r="BE230" s="198">
        <f t="shared" si="24"/>
        <v>0</v>
      </c>
      <c r="BF230" s="198">
        <f t="shared" si="25"/>
        <v>0</v>
      </c>
      <c r="BG230" s="198">
        <f t="shared" si="26"/>
        <v>0</v>
      </c>
      <c r="BH230" s="198">
        <f t="shared" si="27"/>
        <v>0</v>
      </c>
      <c r="BI230" s="198">
        <f t="shared" si="28"/>
        <v>0</v>
      </c>
      <c r="BJ230" s="17" t="s">
        <v>85</v>
      </c>
      <c r="BK230" s="198">
        <f t="shared" si="29"/>
        <v>0</v>
      </c>
      <c r="BL230" s="17" t="s">
        <v>145</v>
      </c>
      <c r="BM230" s="197" t="s">
        <v>811</v>
      </c>
    </row>
    <row r="231" spans="1:65" s="2" customFormat="1" ht="16.5" customHeight="1">
      <c r="A231" s="34"/>
      <c r="B231" s="35"/>
      <c r="C231" s="185" t="s">
        <v>398</v>
      </c>
      <c r="D231" s="185" t="s">
        <v>147</v>
      </c>
      <c r="E231" s="186" t="s">
        <v>3002</v>
      </c>
      <c r="F231" s="187" t="s">
        <v>3003</v>
      </c>
      <c r="G231" s="188" t="s">
        <v>2349</v>
      </c>
      <c r="H231" s="189">
        <v>1</v>
      </c>
      <c r="I231" s="190"/>
      <c r="J231" s="191">
        <f t="shared" si="20"/>
        <v>0</v>
      </c>
      <c r="K231" s="192"/>
      <c r="L231" s="39"/>
      <c r="M231" s="193" t="s">
        <v>1</v>
      </c>
      <c r="N231" s="194" t="s">
        <v>42</v>
      </c>
      <c r="O231" s="71"/>
      <c r="P231" s="195">
        <f t="shared" si="21"/>
        <v>0</v>
      </c>
      <c r="Q231" s="195">
        <v>0</v>
      </c>
      <c r="R231" s="195">
        <f t="shared" si="22"/>
        <v>0</v>
      </c>
      <c r="S231" s="195">
        <v>0</v>
      </c>
      <c r="T231" s="196">
        <f t="shared" si="23"/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7" t="s">
        <v>145</v>
      </c>
      <c r="AT231" s="197" t="s">
        <v>147</v>
      </c>
      <c r="AU231" s="197" t="s">
        <v>85</v>
      </c>
      <c r="AY231" s="17" t="s">
        <v>146</v>
      </c>
      <c r="BE231" s="198">
        <f t="shared" si="24"/>
        <v>0</v>
      </c>
      <c r="BF231" s="198">
        <f t="shared" si="25"/>
        <v>0</v>
      </c>
      <c r="BG231" s="198">
        <f t="shared" si="26"/>
        <v>0</v>
      </c>
      <c r="BH231" s="198">
        <f t="shared" si="27"/>
        <v>0</v>
      </c>
      <c r="BI231" s="198">
        <f t="shared" si="28"/>
        <v>0</v>
      </c>
      <c r="BJ231" s="17" t="s">
        <v>85</v>
      </c>
      <c r="BK231" s="198">
        <f t="shared" si="29"/>
        <v>0</v>
      </c>
      <c r="BL231" s="17" t="s">
        <v>145</v>
      </c>
      <c r="BM231" s="197" t="s">
        <v>819</v>
      </c>
    </row>
    <row r="232" spans="1:65" s="12" customFormat="1" ht="25.9" customHeight="1">
      <c r="B232" s="171"/>
      <c r="C232" s="172"/>
      <c r="D232" s="173" t="s">
        <v>76</v>
      </c>
      <c r="E232" s="174" t="s">
        <v>3004</v>
      </c>
      <c r="F232" s="174" t="s">
        <v>3005</v>
      </c>
      <c r="G232" s="172"/>
      <c r="H232" s="172"/>
      <c r="I232" s="175"/>
      <c r="J232" s="176">
        <f>BK232</f>
        <v>0</v>
      </c>
      <c r="K232" s="172"/>
      <c r="L232" s="177"/>
      <c r="M232" s="178"/>
      <c r="N232" s="179"/>
      <c r="O232" s="179"/>
      <c r="P232" s="180">
        <f>P233</f>
        <v>0</v>
      </c>
      <c r="Q232" s="179"/>
      <c r="R232" s="180">
        <f>R233</f>
        <v>0</v>
      </c>
      <c r="S232" s="179"/>
      <c r="T232" s="181">
        <f>T233</f>
        <v>0</v>
      </c>
      <c r="AR232" s="182" t="s">
        <v>85</v>
      </c>
      <c r="AT232" s="183" t="s">
        <v>76</v>
      </c>
      <c r="AU232" s="183" t="s">
        <v>77</v>
      </c>
      <c r="AY232" s="182" t="s">
        <v>146</v>
      </c>
      <c r="BK232" s="184">
        <f>BK233</f>
        <v>0</v>
      </c>
    </row>
    <row r="233" spans="1:65" s="2" customFormat="1" ht="16.5" customHeight="1">
      <c r="A233" s="34"/>
      <c r="B233" s="35"/>
      <c r="C233" s="185" t="s">
        <v>402</v>
      </c>
      <c r="D233" s="185" t="s">
        <v>147</v>
      </c>
      <c r="E233" s="186" t="s">
        <v>3006</v>
      </c>
      <c r="F233" s="187" t="s">
        <v>3007</v>
      </c>
      <c r="G233" s="188" t="s">
        <v>2349</v>
      </c>
      <c r="H233" s="189">
        <v>4</v>
      </c>
      <c r="I233" s="190"/>
      <c r="J233" s="191">
        <f>ROUND(I233*H233,2)</f>
        <v>0</v>
      </c>
      <c r="K233" s="192"/>
      <c r="L233" s="39"/>
      <c r="M233" s="193" t="s">
        <v>1</v>
      </c>
      <c r="N233" s="194" t="s">
        <v>42</v>
      </c>
      <c r="O233" s="71"/>
      <c r="P233" s="195">
        <f>O233*H233</f>
        <v>0</v>
      </c>
      <c r="Q233" s="195">
        <v>0</v>
      </c>
      <c r="R233" s="195">
        <f>Q233*H233</f>
        <v>0</v>
      </c>
      <c r="S233" s="195">
        <v>0</v>
      </c>
      <c r="T233" s="196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7" t="s">
        <v>145</v>
      </c>
      <c r="AT233" s="197" t="s">
        <v>147</v>
      </c>
      <c r="AU233" s="197" t="s">
        <v>85</v>
      </c>
      <c r="AY233" s="17" t="s">
        <v>146</v>
      </c>
      <c r="BE233" s="198">
        <f>IF(N233="základní",J233,0)</f>
        <v>0</v>
      </c>
      <c r="BF233" s="198">
        <f>IF(N233="snížená",J233,0)</f>
        <v>0</v>
      </c>
      <c r="BG233" s="198">
        <f>IF(N233="zákl. přenesená",J233,0)</f>
        <v>0</v>
      </c>
      <c r="BH233" s="198">
        <f>IF(N233="sníž. přenesená",J233,0)</f>
        <v>0</v>
      </c>
      <c r="BI233" s="198">
        <f>IF(N233="nulová",J233,0)</f>
        <v>0</v>
      </c>
      <c r="BJ233" s="17" t="s">
        <v>85</v>
      </c>
      <c r="BK233" s="198">
        <f>ROUND(I233*H233,2)</f>
        <v>0</v>
      </c>
      <c r="BL233" s="17" t="s">
        <v>145</v>
      </c>
      <c r="BM233" s="197" t="s">
        <v>1186</v>
      </c>
    </row>
    <row r="234" spans="1:65" s="12" customFormat="1" ht="25.9" customHeight="1">
      <c r="B234" s="171"/>
      <c r="C234" s="172"/>
      <c r="D234" s="173" t="s">
        <v>76</v>
      </c>
      <c r="E234" s="174" t="s">
        <v>3008</v>
      </c>
      <c r="F234" s="174" t="s">
        <v>3009</v>
      </c>
      <c r="G234" s="172"/>
      <c r="H234" s="172"/>
      <c r="I234" s="175"/>
      <c r="J234" s="176">
        <f>BK234</f>
        <v>0</v>
      </c>
      <c r="K234" s="172"/>
      <c r="L234" s="177"/>
      <c r="M234" s="178"/>
      <c r="N234" s="179"/>
      <c r="O234" s="179"/>
      <c r="P234" s="180">
        <f>P235</f>
        <v>0</v>
      </c>
      <c r="Q234" s="179"/>
      <c r="R234" s="180">
        <f>R235</f>
        <v>0</v>
      </c>
      <c r="S234" s="179"/>
      <c r="T234" s="181">
        <f>T235</f>
        <v>0</v>
      </c>
      <c r="AR234" s="182" t="s">
        <v>85</v>
      </c>
      <c r="AT234" s="183" t="s">
        <v>76</v>
      </c>
      <c r="AU234" s="183" t="s">
        <v>77</v>
      </c>
      <c r="AY234" s="182" t="s">
        <v>146</v>
      </c>
      <c r="BK234" s="184">
        <f>BK235</f>
        <v>0</v>
      </c>
    </row>
    <row r="235" spans="1:65" s="2" customFormat="1" ht="16.5" customHeight="1">
      <c r="A235" s="34"/>
      <c r="B235" s="35"/>
      <c r="C235" s="185" t="s">
        <v>406</v>
      </c>
      <c r="D235" s="185" t="s">
        <v>147</v>
      </c>
      <c r="E235" s="186" t="s">
        <v>3010</v>
      </c>
      <c r="F235" s="187" t="s">
        <v>3011</v>
      </c>
      <c r="G235" s="188" t="s">
        <v>2349</v>
      </c>
      <c r="H235" s="189">
        <v>8</v>
      </c>
      <c r="I235" s="190"/>
      <c r="J235" s="191">
        <f>ROUND(I235*H235,2)</f>
        <v>0</v>
      </c>
      <c r="K235" s="192"/>
      <c r="L235" s="39"/>
      <c r="M235" s="193" t="s">
        <v>1</v>
      </c>
      <c r="N235" s="194" t="s">
        <v>42</v>
      </c>
      <c r="O235" s="71"/>
      <c r="P235" s="195">
        <f>O235*H235</f>
        <v>0</v>
      </c>
      <c r="Q235" s="195">
        <v>0</v>
      </c>
      <c r="R235" s="195">
        <f>Q235*H235</f>
        <v>0</v>
      </c>
      <c r="S235" s="195">
        <v>0</v>
      </c>
      <c r="T235" s="196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7" t="s">
        <v>145</v>
      </c>
      <c r="AT235" s="197" t="s">
        <v>147</v>
      </c>
      <c r="AU235" s="197" t="s">
        <v>85</v>
      </c>
      <c r="AY235" s="17" t="s">
        <v>146</v>
      </c>
      <c r="BE235" s="198">
        <f>IF(N235="základní",J235,0)</f>
        <v>0</v>
      </c>
      <c r="BF235" s="198">
        <f>IF(N235="snížená",J235,0)</f>
        <v>0</v>
      </c>
      <c r="BG235" s="198">
        <f>IF(N235="zákl. přenesená",J235,0)</f>
        <v>0</v>
      </c>
      <c r="BH235" s="198">
        <f>IF(N235="sníž. přenesená",J235,0)</f>
        <v>0</v>
      </c>
      <c r="BI235" s="198">
        <f>IF(N235="nulová",J235,0)</f>
        <v>0</v>
      </c>
      <c r="BJ235" s="17" t="s">
        <v>85</v>
      </c>
      <c r="BK235" s="198">
        <f>ROUND(I235*H235,2)</f>
        <v>0</v>
      </c>
      <c r="BL235" s="17" t="s">
        <v>145</v>
      </c>
      <c r="BM235" s="197" t="s">
        <v>1195</v>
      </c>
    </row>
    <row r="236" spans="1:65" s="12" customFormat="1" ht="25.9" customHeight="1">
      <c r="B236" s="171"/>
      <c r="C236" s="172"/>
      <c r="D236" s="173" t="s">
        <v>76</v>
      </c>
      <c r="E236" s="174" t="s">
        <v>3012</v>
      </c>
      <c r="F236" s="174" t="s">
        <v>3013</v>
      </c>
      <c r="G236" s="172"/>
      <c r="H236" s="172"/>
      <c r="I236" s="175"/>
      <c r="J236" s="176">
        <f>BK236</f>
        <v>0</v>
      </c>
      <c r="K236" s="172"/>
      <c r="L236" s="177"/>
      <c r="M236" s="178"/>
      <c r="N236" s="179"/>
      <c r="O236" s="179"/>
      <c r="P236" s="180">
        <f>SUM(P237:P238)</f>
        <v>0</v>
      </c>
      <c r="Q236" s="179"/>
      <c r="R236" s="180">
        <f>SUM(R237:R238)</f>
        <v>0</v>
      </c>
      <c r="S236" s="179"/>
      <c r="T236" s="181">
        <f>SUM(T237:T238)</f>
        <v>0</v>
      </c>
      <c r="AR236" s="182" t="s">
        <v>85</v>
      </c>
      <c r="AT236" s="183" t="s">
        <v>76</v>
      </c>
      <c r="AU236" s="183" t="s">
        <v>77</v>
      </c>
      <c r="AY236" s="182" t="s">
        <v>146</v>
      </c>
      <c r="BK236" s="184">
        <f>SUM(BK237:BK238)</f>
        <v>0</v>
      </c>
    </row>
    <row r="237" spans="1:65" s="2" customFormat="1" ht="21.75" customHeight="1">
      <c r="A237" s="34"/>
      <c r="B237" s="35"/>
      <c r="C237" s="185" t="s">
        <v>410</v>
      </c>
      <c r="D237" s="185" t="s">
        <v>147</v>
      </c>
      <c r="E237" s="186" t="s">
        <v>3014</v>
      </c>
      <c r="F237" s="187" t="s">
        <v>3015</v>
      </c>
      <c r="G237" s="188" t="s">
        <v>165</v>
      </c>
      <c r="H237" s="189">
        <v>1</v>
      </c>
      <c r="I237" s="190"/>
      <c r="J237" s="191">
        <f>ROUND(I237*H237,2)</f>
        <v>0</v>
      </c>
      <c r="K237" s="192"/>
      <c r="L237" s="39"/>
      <c r="M237" s="193" t="s">
        <v>1</v>
      </c>
      <c r="N237" s="194" t="s">
        <v>42</v>
      </c>
      <c r="O237" s="71"/>
      <c r="P237" s="195">
        <f>O237*H237</f>
        <v>0</v>
      </c>
      <c r="Q237" s="195">
        <v>0</v>
      </c>
      <c r="R237" s="195">
        <f>Q237*H237</f>
        <v>0</v>
      </c>
      <c r="S237" s="195">
        <v>0</v>
      </c>
      <c r="T237" s="196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7" t="s">
        <v>145</v>
      </c>
      <c r="AT237" s="197" t="s">
        <v>147</v>
      </c>
      <c r="AU237" s="197" t="s">
        <v>85</v>
      </c>
      <c r="AY237" s="17" t="s">
        <v>146</v>
      </c>
      <c r="BE237" s="198">
        <f>IF(N237="základní",J237,0)</f>
        <v>0</v>
      </c>
      <c r="BF237" s="198">
        <f>IF(N237="snížená",J237,0)</f>
        <v>0</v>
      </c>
      <c r="BG237" s="198">
        <f>IF(N237="zákl. přenesená",J237,0)</f>
        <v>0</v>
      </c>
      <c r="BH237" s="198">
        <f>IF(N237="sníž. přenesená",J237,0)</f>
        <v>0</v>
      </c>
      <c r="BI237" s="198">
        <f>IF(N237="nulová",J237,0)</f>
        <v>0</v>
      </c>
      <c r="BJ237" s="17" t="s">
        <v>85</v>
      </c>
      <c r="BK237" s="198">
        <f>ROUND(I237*H237,2)</f>
        <v>0</v>
      </c>
      <c r="BL237" s="17" t="s">
        <v>145</v>
      </c>
      <c r="BM237" s="197" t="s">
        <v>1207</v>
      </c>
    </row>
    <row r="238" spans="1:65" s="2" customFormat="1" ht="16.5" customHeight="1">
      <c r="A238" s="34"/>
      <c r="B238" s="35"/>
      <c r="C238" s="185" t="s">
        <v>414</v>
      </c>
      <c r="D238" s="185" t="s">
        <v>147</v>
      </c>
      <c r="E238" s="186" t="s">
        <v>3016</v>
      </c>
      <c r="F238" s="187" t="s">
        <v>3017</v>
      </c>
      <c r="G238" s="188" t="s">
        <v>2349</v>
      </c>
      <c r="H238" s="189">
        <v>1</v>
      </c>
      <c r="I238" s="190"/>
      <c r="J238" s="191">
        <f>ROUND(I238*H238,2)</f>
        <v>0</v>
      </c>
      <c r="K238" s="192"/>
      <c r="L238" s="39"/>
      <c r="M238" s="193" t="s">
        <v>1</v>
      </c>
      <c r="N238" s="194" t="s">
        <v>42</v>
      </c>
      <c r="O238" s="71"/>
      <c r="P238" s="195">
        <f>O238*H238</f>
        <v>0</v>
      </c>
      <c r="Q238" s="195">
        <v>0</v>
      </c>
      <c r="R238" s="195">
        <f>Q238*H238</f>
        <v>0</v>
      </c>
      <c r="S238" s="195">
        <v>0</v>
      </c>
      <c r="T238" s="196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7" t="s">
        <v>145</v>
      </c>
      <c r="AT238" s="197" t="s">
        <v>147</v>
      </c>
      <c r="AU238" s="197" t="s">
        <v>85</v>
      </c>
      <c r="AY238" s="17" t="s">
        <v>146</v>
      </c>
      <c r="BE238" s="198">
        <f>IF(N238="základní",J238,0)</f>
        <v>0</v>
      </c>
      <c r="BF238" s="198">
        <f>IF(N238="snížená",J238,0)</f>
        <v>0</v>
      </c>
      <c r="BG238" s="198">
        <f>IF(N238="zákl. přenesená",J238,0)</f>
        <v>0</v>
      </c>
      <c r="BH238" s="198">
        <f>IF(N238="sníž. přenesená",J238,0)</f>
        <v>0</v>
      </c>
      <c r="BI238" s="198">
        <f>IF(N238="nulová",J238,0)</f>
        <v>0</v>
      </c>
      <c r="BJ238" s="17" t="s">
        <v>85</v>
      </c>
      <c r="BK238" s="198">
        <f>ROUND(I238*H238,2)</f>
        <v>0</v>
      </c>
      <c r="BL238" s="17" t="s">
        <v>145</v>
      </c>
      <c r="BM238" s="197" t="s">
        <v>1215</v>
      </c>
    </row>
    <row r="239" spans="1:65" s="12" customFormat="1" ht="25.9" customHeight="1">
      <c r="B239" s="171"/>
      <c r="C239" s="172"/>
      <c r="D239" s="173" t="s">
        <v>76</v>
      </c>
      <c r="E239" s="174" t="s">
        <v>151</v>
      </c>
      <c r="F239" s="174" t="s">
        <v>3018</v>
      </c>
      <c r="G239" s="172"/>
      <c r="H239" s="172"/>
      <c r="I239" s="175"/>
      <c r="J239" s="176">
        <f>BK239</f>
        <v>0</v>
      </c>
      <c r="K239" s="172"/>
      <c r="L239" s="177"/>
      <c r="M239" s="178"/>
      <c r="N239" s="179"/>
      <c r="O239" s="179"/>
      <c r="P239" s="180">
        <f>P240</f>
        <v>0</v>
      </c>
      <c r="Q239" s="179"/>
      <c r="R239" s="180">
        <f>R240</f>
        <v>0</v>
      </c>
      <c r="S239" s="179"/>
      <c r="T239" s="181">
        <f>T240</f>
        <v>0</v>
      </c>
      <c r="AR239" s="182" t="s">
        <v>85</v>
      </c>
      <c r="AT239" s="183" t="s">
        <v>76</v>
      </c>
      <c r="AU239" s="183" t="s">
        <v>77</v>
      </c>
      <c r="AY239" s="182" t="s">
        <v>146</v>
      </c>
      <c r="BK239" s="184">
        <f>BK240</f>
        <v>0</v>
      </c>
    </row>
    <row r="240" spans="1:65" s="2" customFormat="1" ht="16.5" customHeight="1">
      <c r="A240" s="34"/>
      <c r="B240" s="35"/>
      <c r="C240" s="185" t="s">
        <v>418</v>
      </c>
      <c r="D240" s="185" t="s">
        <v>147</v>
      </c>
      <c r="E240" s="186" t="s">
        <v>3019</v>
      </c>
      <c r="F240" s="187" t="s">
        <v>3020</v>
      </c>
      <c r="G240" s="188" t="s">
        <v>165</v>
      </c>
      <c r="H240" s="189">
        <v>1</v>
      </c>
      <c r="I240" s="190"/>
      <c r="J240" s="191">
        <f>ROUND(I240*H240,2)</f>
        <v>0</v>
      </c>
      <c r="K240" s="192"/>
      <c r="L240" s="39"/>
      <c r="M240" s="193" t="s">
        <v>1</v>
      </c>
      <c r="N240" s="194" t="s">
        <v>42</v>
      </c>
      <c r="O240" s="71"/>
      <c r="P240" s="195">
        <f>O240*H240</f>
        <v>0</v>
      </c>
      <c r="Q240" s="195">
        <v>0</v>
      </c>
      <c r="R240" s="195">
        <f>Q240*H240</f>
        <v>0</v>
      </c>
      <c r="S240" s="195">
        <v>0</v>
      </c>
      <c r="T240" s="196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97" t="s">
        <v>145</v>
      </c>
      <c r="AT240" s="197" t="s">
        <v>147</v>
      </c>
      <c r="AU240" s="197" t="s">
        <v>85</v>
      </c>
      <c r="AY240" s="17" t="s">
        <v>146</v>
      </c>
      <c r="BE240" s="198">
        <f>IF(N240="základní",J240,0)</f>
        <v>0</v>
      </c>
      <c r="BF240" s="198">
        <f>IF(N240="snížená",J240,0)</f>
        <v>0</v>
      </c>
      <c r="BG240" s="198">
        <f>IF(N240="zákl. přenesená",J240,0)</f>
        <v>0</v>
      </c>
      <c r="BH240" s="198">
        <f>IF(N240="sníž. přenesená",J240,0)</f>
        <v>0</v>
      </c>
      <c r="BI240" s="198">
        <f>IF(N240="nulová",J240,0)</f>
        <v>0</v>
      </c>
      <c r="BJ240" s="17" t="s">
        <v>85</v>
      </c>
      <c r="BK240" s="198">
        <f>ROUND(I240*H240,2)</f>
        <v>0</v>
      </c>
      <c r="BL240" s="17" t="s">
        <v>145</v>
      </c>
      <c r="BM240" s="197" t="s">
        <v>3021</v>
      </c>
    </row>
    <row r="241" spans="1:65" s="12" customFormat="1" ht="25.9" customHeight="1">
      <c r="B241" s="171"/>
      <c r="C241" s="172"/>
      <c r="D241" s="173" t="s">
        <v>76</v>
      </c>
      <c r="E241" s="174" t="s">
        <v>3022</v>
      </c>
      <c r="F241" s="174" t="s">
        <v>3023</v>
      </c>
      <c r="G241" s="172"/>
      <c r="H241" s="172"/>
      <c r="I241" s="175"/>
      <c r="J241" s="176">
        <f>BK241</f>
        <v>0</v>
      </c>
      <c r="K241" s="172"/>
      <c r="L241" s="177"/>
      <c r="M241" s="178"/>
      <c r="N241" s="179"/>
      <c r="O241" s="179"/>
      <c r="P241" s="180">
        <f>SUM(P242:P243)</f>
        <v>0</v>
      </c>
      <c r="Q241" s="179"/>
      <c r="R241" s="180">
        <f>SUM(R242:R243)</f>
        <v>0</v>
      </c>
      <c r="S241" s="179"/>
      <c r="T241" s="181">
        <f>SUM(T242:T243)</f>
        <v>0</v>
      </c>
      <c r="AR241" s="182" t="s">
        <v>85</v>
      </c>
      <c r="AT241" s="183" t="s">
        <v>76</v>
      </c>
      <c r="AU241" s="183" t="s">
        <v>77</v>
      </c>
      <c r="AY241" s="182" t="s">
        <v>146</v>
      </c>
      <c r="BK241" s="184">
        <f>SUM(BK242:BK243)</f>
        <v>0</v>
      </c>
    </row>
    <row r="242" spans="1:65" s="2" customFormat="1" ht="16.5" customHeight="1">
      <c r="A242" s="34"/>
      <c r="B242" s="35"/>
      <c r="C242" s="185" t="s">
        <v>424</v>
      </c>
      <c r="D242" s="185" t="s">
        <v>147</v>
      </c>
      <c r="E242" s="186" t="s">
        <v>3024</v>
      </c>
      <c r="F242" s="187" t="s">
        <v>3025</v>
      </c>
      <c r="G242" s="188" t="s">
        <v>249</v>
      </c>
      <c r="H242" s="189">
        <v>150</v>
      </c>
      <c r="I242" s="190"/>
      <c r="J242" s="191">
        <f>ROUND(I242*H242,2)</f>
        <v>0</v>
      </c>
      <c r="K242" s="192"/>
      <c r="L242" s="39"/>
      <c r="M242" s="193" t="s">
        <v>1</v>
      </c>
      <c r="N242" s="194" t="s">
        <v>42</v>
      </c>
      <c r="O242" s="71"/>
      <c r="P242" s="195">
        <f>O242*H242</f>
        <v>0</v>
      </c>
      <c r="Q242" s="195">
        <v>0</v>
      </c>
      <c r="R242" s="195">
        <f>Q242*H242</f>
        <v>0</v>
      </c>
      <c r="S242" s="195">
        <v>0</v>
      </c>
      <c r="T242" s="196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7" t="s">
        <v>145</v>
      </c>
      <c r="AT242" s="197" t="s">
        <v>147</v>
      </c>
      <c r="AU242" s="197" t="s">
        <v>85</v>
      </c>
      <c r="AY242" s="17" t="s">
        <v>146</v>
      </c>
      <c r="BE242" s="198">
        <f>IF(N242="základní",J242,0)</f>
        <v>0</v>
      </c>
      <c r="BF242" s="198">
        <f>IF(N242="snížená",J242,0)</f>
        <v>0</v>
      </c>
      <c r="BG242" s="198">
        <f>IF(N242="zákl. přenesená",J242,0)</f>
        <v>0</v>
      </c>
      <c r="BH242" s="198">
        <f>IF(N242="sníž. přenesená",J242,0)</f>
        <v>0</v>
      </c>
      <c r="BI242" s="198">
        <f>IF(N242="nulová",J242,0)</f>
        <v>0</v>
      </c>
      <c r="BJ242" s="17" t="s">
        <v>85</v>
      </c>
      <c r="BK242" s="198">
        <f>ROUND(I242*H242,2)</f>
        <v>0</v>
      </c>
      <c r="BL242" s="17" t="s">
        <v>145</v>
      </c>
      <c r="BM242" s="197" t="s">
        <v>1243</v>
      </c>
    </row>
    <row r="243" spans="1:65" s="2" customFormat="1" ht="16.5" customHeight="1">
      <c r="A243" s="34"/>
      <c r="B243" s="35"/>
      <c r="C243" s="185" t="s">
        <v>429</v>
      </c>
      <c r="D243" s="185" t="s">
        <v>147</v>
      </c>
      <c r="E243" s="186" t="s">
        <v>3026</v>
      </c>
      <c r="F243" s="187" t="s">
        <v>3027</v>
      </c>
      <c r="G243" s="188" t="s">
        <v>249</v>
      </c>
      <c r="H243" s="189">
        <v>24</v>
      </c>
      <c r="I243" s="190"/>
      <c r="J243" s="191">
        <f>ROUND(I243*H243,2)</f>
        <v>0</v>
      </c>
      <c r="K243" s="192"/>
      <c r="L243" s="39"/>
      <c r="M243" s="193" t="s">
        <v>1</v>
      </c>
      <c r="N243" s="194" t="s">
        <v>42</v>
      </c>
      <c r="O243" s="71"/>
      <c r="P243" s="195">
        <f>O243*H243</f>
        <v>0</v>
      </c>
      <c r="Q243" s="195">
        <v>0</v>
      </c>
      <c r="R243" s="195">
        <f>Q243*H243</f>
        <v>0</v>
      </c>
      <c r="S243" s="195">
        <v>0</v>
      </c>
      <c r="T243" s="196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7" t="s">
        <v>145</v>
      </c>
      <c r="AT243" s="197" t="s">
        <v>147</v>
      </c>
      <c r="AU243" s="197" t="s">
        <v>85</v>
      </c>
      <c r="AY243" s="17" t="s">
        <v>146</v>
      </c>
      <c r="BE243" s="198">
        <f>IF(N243="základní",J243,0)</f>
        <v>0</v>
      </c>
      <c r="BF243" s="198">
        <f>IF(N243="snížená",J243,0)</f>
        <v>0</v>
      </c>
      <c r="BG243" s="198">
        <f>IF(N243="zákl. přenesená",J243,0)</f>
        <v>0</v>
      </c>
      <c r="BH243" s="198">
        <f>IF(N243="sníž. přenesená",J243,0)</f>
        <v>0</v>
      </c>
      <c r="BI243" s="198">
        <f>IF(N243="nulová",J243,0)</f>
        <v>0</v>
      </c>
      <c r="BJ243" s="17" t="s">
        <v>85</v>
      </c>
      <c r="BK243" s="198">
        <f>ROUND(I243*H243,2)</f>
        <v>0</v>
      </c>
      <c r="BL243" s="17" t="s">
        <v>145</v>
      </c>
      <c r="BM243" s="197" t="s">
        <v>1252</v>
      </c>
    </row>
    <row r="244" spans="1:65" s="12" customFormat="1" ht="25.9" customHeight="1">
      <c r="B244" s="171"/>
      <c r="C244" s="172"/>
      <c r="D244" s="173" t="s">
        <v>76</v>
      </c>
      <c r="E244" s="174" t="s">
        <v>3028</v>
      </c>
      <c r="F244" s="174" t="s">
        <v>3029</v>
      </c>
      <c r="G244" s="172"/>
      <c r="H244" s="172"/>
      <c r="I244" s="175"/>
      <c r="J244" s="176">
        <f>BK244</f>
        <v>0</v>
      </c>
      <c r="K244" s="172"/>
      <c r="L244" s="177"/>
      <c r="M244" s="178"/>
      <c r="N244" s="179"/>
      <c r="O244" s="179"/>
      <c r="P244" s="180">
        <f>SUM(P245:P246)</f>
        <v>0</v>
      </c>
      <c r="Q244" s="179"/>
      <c r="R244" s="180">
        <f>SUM(R245:R246)</f>
        <v>0</v>
      </c>
      <c r="S244" s="179"/>
      <c r="T244" s="181">
        <f>SUM(T245:T246)</f>
        <v>0</v>
      </c>
      <c r="AR244" s="182" t="s">
        <v>85</v>
      </c>
      <c r="AT244" s="183" t="s">
        <v>76</v>
      </c>
      <c r="AU244" s="183" t="s">
        <v>77</v>
      </c>
      <c r="AY244" s="182" t="s">
        <v>146</v>
      </c>
      <c r="BK244" s="184">
        <f>SUM(BK245:BK246)</f>
        <v>0</v>
      </c>
    </row>
    <row r="245" spans="1:65" s="2" customFormat="1" ht="16.5" customHeight="1">
      <c r="A245" s="34"/>
      <c r="B245" s="35"/>
      <c r="C245" s="185" t="s">
        <v>433</v>
      </c>
      <c r="D245" s="185" t="s">
        <v>147</v>
      </c>
      <c r="E245" s="186" t="s">
        <v>3030</v>
      </c>
      <c r="F245" s="187" t="s">
        <v>3031</v>
      </c>
      <c r="G245" s="188" t="s">
        <v>806</v>
      </c>
      <c r="H245" s="189">
        <v>8</v>
      </c>
      <c r="I245" s="190"/>
      <c r="J245" s="191">
        <f>ROUND(I245*H245,2)</f>
        <v>0</v>
      </c>
      <c r="K245" s="192"/>
      <c r="L245" s="39"/>
      <c r="M245" s="193" t="s">
        <v>1</v>
      </c>
      <c r="N245" s="194" t="s">
        <v>42</v>
      </c>
      <c r="O245" s="71"/>
      <c r="P245" s="195">
        <f>O245*H245</f>
        <v>0</v>
      </c>
      <c r="Q245" s="195">
        <v>0</v>
      </c>
      <c r="R245" s="195">
        <f>Q245*H245</f>
        <v>0</v>
      </c>
      <c r="S245" s="195">
        <v>0</v>
      </c>
      <c r="T245" s="196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7" t="s">
        <v>145</v>
      </c>
      <c r="AT245" s="197" t="s">
        <v>147</v>
      </c>
      <c r="AU245" s="197" t="s">
        <v>85</v>
      </c>
      <c r="AY245" s="17" t="s">
        <v>146</v>
      </c>
      <c r="BE245" s="198">
        <f>IF(N245="základní",J245,0)</f>
        <v>0</v>
      </c>
      <c r="BF245" s="198">
        <f>IF(N245="snížená",J245,0)</f>
        <v>0</v>
      </c>
      <c r="BG245" s="198">
        <f>IF(N245="zákl. přenesená",J245,0)</f>
        <v>0</v>
      </c>
      <c r="BH245" s="198">
        <f>IF(N245="sníž. přenesená",J245,0)</f>
        <v>0</v>
      </c>
      <c r="BI245" s="198">
        <f>IF(N245="nulová",J245,0)</f>
        <v>0</v>
      </c>
      <c r="BJ245" s="17" t="s">
        <v>85</v>
      </c>
      <c r="BK245" s="198">
        <f>ROUND(I245*H245,2)</f>
        <v>0</v>
      </c>
      <c r="BL245" s="17" t="s">
        <v>145</v>
      </c>
      <c r="BM245" s="197" t="s">
        <v>1262</v>
      </c>
    </row>
    <row r="246" spans="1:65" s="2" customFormat="1" ht="16.5" customHeight="1">
      <c r="A246" s="34"/>
      <c r="B246" s="35"/>
      <c r="C246" s="185" t="s">
        <v>437</v>
      </c>
      <c r="D246" s="185" t="s">
        <v>147</v>
      </c>
      <c r="E246" s="186" t="s">
        <v>3032</v>
      </c>
      <c r="F246" s="187" t="s">
        <v>3033</v>
      </c>
      <c r="G246" s="188" t="s">
        <v>806</v>
      </c>
      <c r="H246" s="189">
        <v>6</v>
      </c>
      <c r="I246" s="190"/>
      <c r="J246" s="191">
        <f>ROUND(I246*H246,2)</f>
        <v>0</v>
      </c>
      <c r="K246" s="192"/>
      <c r="L246" s="39"/>
      <c r="M246" s="193" t="s">
        <v>1</v>
      </c>
      <c r="N246" s="194" t="s">
        <v>42</v>
      </c>
      <c r="O246" s="71"/>
      <c r="P246" s="195">
        <f>O246*H246</f>
        <v>0</v>
      </c>
      <c r="Q246" s="195">
        <v>0</v>
      </c>
      <c r="R246" s="195">
        <f>Q246*H246</f>
        <v>0</v>
      </c>
      <c r="S246" s="195">
        <v>0</v>
      </c>
      <c r="T246" s="196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7" t="s">
        <v>145</v>
      </c>
      <c r="AT246" s="197" t="s">
        <v>147</v>
      </c>
      <c r="AU246" s="197" t="s">
        <v>85</v>
      </c>
      <c r="AY246" s="17" t="s">
        <v>146</v>
      </c>
      <c r="BE246" s="198">
        <f>IF(N246="základní",J246,0)</f>
        <v>0</v>
      </c>
      <c r="BF246" s="198">
        <f>IF(N246="snížená",J246,0)</f>
        <v>0</v>
      </c>
      <c r="BG246" s="198">
        <f>IF(N246="zákl. přenesená",J246,0)</f>
        <v>0</v>
      </c>
      <c r="BH246" s="198">
        <f>IF(N246="sníž. přenesená",J246,0)</f>
        <v>0</v>
      </c>
      <c r="BI246" s="198">
        <f>IF(N246="nulová",J246,0)</f>
        <v>0</v>
      </c>
      <c r="BJ246" s="17" t="s">
        <v>85</v>
      </c>
      <c r="BK246" s="198">
        <f>ROUND(I246*H246,2)</f>
        <v>0</v>
      </c>
      <c r="BL246" s="17" t="s">
        <v>145</v>
      </c>
      <c r="BM246" s="197" t="s">
        <v>1272</v>
      </c>
    </row>
    <row r="247" spans="1:65" s="12" customFormat="1" ht="25.9" customHeight="1">
      <c r="B247" s="171"/>
      <c r="C247" s="172"/>
      <c r="D247" s="173" t="s">
        <v>76</v>
      </c>
      <c r="E247" s="174" t="s">
        <v>3034</v>
      </c>
      <c r="F247" s="174" t="s">
        <v>3035</v>
      </c>
      <c r="G247" s="172"/>
      <c r="H247" s="172"/>
      <c r="I247" s="175"/>
      <c r="J247" s="176">
        <f>BK247</f>
        <v>0</v>
      </c>
      <c r="K247" s="172"/>
      <c r="L247" s="177"/>
      <c r="M247" s="178"/>
      <c r="N247" s="179"/>
      <c r="O247" s="179"/>
      <c r="P247" s="180">
        <f>SUM(P248:P249)</f>
        <v>0</v>
      </c>
      <c r="Q247" s="179"/>
      <c r="R247" s="180">
        <f>SUM(R248:R249)</f>
        <v>0</v>
      </c>
      <c r="S247" s="179"/>
      <c r="T247" s="181">
        <f>SUM(T248:T249)</f>
        <v>0</v>
      </c>
      <c r="AR247" s="182" t="s">
        <v>85</v>
      </c>
      <c r="AT247" s="183" t="s">
        <v>76</v>
      </c>
      <c r="AU247" s="183" t="s">
        <v>77</v>
      </c>
      <c r="AY247" s="182" t="s">
        <v>146</v>
      </c>
      <c r="BK247" s="184">
        <f>SUM(BK248:BK249)</f>
        <v>0</v>
      </c>
    </row>
    <row r="248" spans="1:65" s="2" customFormat="1" ht="16.5" customHeight="1">
      <c r="A248" s="34"/>
      <c r="B248" s="35"/>
      <c r="C248" s="185" t="s">
        <v>441</v>
      </c>
      <c r="D248" s="185" t="s">
        <v>147</v>
      </c>
      <c r="E248" s="186" t="s">
        <v>3036</v>
      </c>
      <c r="F248" s="187" t="s">
        <v>3037</v>
      </c>
      <c r="G248" s="188" t="s">
        <v>806</v>
      </c>
      <c r="H248" s="189">
        <v>6</v>
      </c>
      <c r="I248" s="190"/>
      <c r="J248" s="191">
        <f>ROUND(I248*H248,2)</f>
        <v>0</v>
      </c>
      <c r="K248" s="192"/>
      <c r="L248" s="39"/>
      <c r="M248" s="193" t="s">
        <v>1</v>
      </c>
      <c r="N248" s="194" t="s">
        <v>42</v>
      </c>
      <c r="O248" s="71"/>
      <c r="P248" s="195">
        <f>O248*H248</f>
        <v>0</v>
      </c>
      <c r="Q248" s="195">
        <v>0</v>
      </c>
      <c r="R248" s="195">
        <f>Q248*H248</f>
        <v>0</v>
      </c>
      <c r="S248" s="195">
        <v>0</v>
      </c>
      <c r="T248" s="196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7" t="s">
        <v>145</v>
      </c>
      <c r="AT248" s="197" t="s">
        <v>147</v>
      </c>
      <c r="AU248" s="197" t="s">
        <v>85</v>
      </c>
      <c r="AY248" s="17" t="s">
        <v>146</v>
      </c>
      <c r="BE248" s="198">
        <f>IF(N248="základní",J248,0)</f>
        <v>0</v>
      </c>
      <c r="BF248" s="198">
        <f>IF(N248="snížená",J248,0)</f>
        <v>0</v>
      </c>
      <c r="BG248" s="198">
        <f>IF(N248="zákl. přenesená",J248,0)</f>
        <v>0</v>
      </c>
      <c r="BH248" s="198">
        <f>IF(N248="sníž. přenesená",J248,0)</f>
        <v>0</v>
      </c>
      <c r="BI248" s="198">
        <f>IF(N248="nulová",J248,0)</f>
        <v>0</v>
      </c>
      <c r="BJ248" s="17" t="s">
        <v>85</v>
      </c>
      <c r="BK248" s="198">
        <f>ROUND(I248*H248,2)</f>
        <v>0</v>
      </c>
      <c r="BL248" s="17" t="s">
        <v>145</v>
      </c>
      <c r="BM248" s="197" t="s">
        <v>1279</v>
      </c>
    </row>
    <row r="249" spans="1:65" s="2" customFormat="1" ht="21.75" customHeight="1">
      <c r="A249" s="34"/>
      <c r="B249" s="35"/>
      <c r="C249" s="185" t="s">
        <v>445</v>
      </c>
      <c r="D249" s="185" t="s">
        <v>147</v>
      </c>
      <c r="E249" s="186" t="s">
        <v>3038</v>
      </c>
      <c r="F249" s="187" t="s">
        <v>3039</v>
      </c>
      <c r="G249" s="188" t="s">
        <v>806</v>
      </c>
      <c r="H249" s="189">
        <v>12</v>
      </c>
      <c r="I249" s="190"/>
      <c r="J249" s="191">
        <f>ROUND(I249*H249,2)</f>
        <v>0</v>
      </c>
      <c r="K249" s="192"/>
      <c r="L249" s="39"/>
      <c r="M249" s="193" t="s">
        <v>1</v>
      </c>
      <c r="N249" s="194" t="s">
        <v>42</v>
      </c>
      <c r="O249" s="71"/>
      <c r="P249" s="195">
        <f>O249*H249</f>
        <v>0</v>
      </c>
      <c r="Q249" s="195">
        <v>0</v>
      </c>
      <c r="R249" s="195">
        <f>Q249*H249</f>
        <v>0</v>
      </c>
      <c r="S249" s="195">
        <v>0</v>
      </c>
      <c r="T249" s="196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7" t="s">
        <v>145</v>
      </c>
      <c r="AT249" s="197" t="s">
        <v>147</v>
      </c>
      <c r="AU249" s="197" t="s">
        <v>85</v>
      </c>
      <c r="AY249" s="17" t="s">
        <v>146</v>
      </c>
      <c r="BE249" s="198">
        <f>IF(N249="základní",J249,0)</f>
        <v>0</v>
      </c>
      <c r="BF249" s="198">
        <f>IF(N249="snížená",J249,0)</f>
        <v>0</v>
      </c>
      <c r="BG249" s="198">
        <f>IF(N249="zákl. přenesená",J249,0)</f>
        <v>0</v>
      </c>
      <c r="BH249" s="198">
        <f>IF(N249="sníž. přenesená",J249,0)</f>
        <v>0</v>
      </c>
      <c r="BI249" s="198">
        <f>IF(N249="nulová",J249,0)</f>
        <v>0</v>
      </c>
      <c r="BJ249" s="17" t="s">
        <v>85</v>
      </c>
      <c r="BK249" s="198">
        <f>ROUND(I249*H249,2)</f>
        <v>0</v>
      </c>
      <c r="BL249" s="17" t="s">
        <v>145</v>
      </c>
      <c r="BM249" s="197" t="s">
        <v>1287</v>
      </c>
    </row>
    <row r="250" spans="1:65" s="12" customFormat="1" ht="25.9" customHeight="1">
      <c r="B250" s="171"/>
      <c r="C250" s="172"/>
      <c r="D250" s="173" t="s">
        <v>76</v>
      </c>
      <c r="E250" s="174" t="s">
        <v>3040</v>
      </c>
      <c r="F250" s="174" t="s">
        <v>3041</v>
      </c>
      <c r="G250" s="172"/>
      <c r="H250" s="172"/>
      <c r="I250" s="175"/>
      <c r="J250" s="176">
        <f>BK250</f>
        <v>0</v>
      </c>
      <c r="K250" s="172"/>
      <c r="L250" s="177"/>
      <c r="M250" s="178"/>
      <c r="N250" s="179"/>
      <c r="O250" s="179"/>
      <c r="P250" s="180">
        <f>SUM(P251:P255)</f>
        <v>0</v>
      </c>
      <c r="Q250" s="179"/>
      <c r="R250" s="180">
        <f>SUM(R251:R255)</f>
        <v>0</v>
      </c>
      <c r="S250" s="179"/>
      <c r="T250" s="181">
        <f>SUM(T251:T255)</f>
        <v>0</v>
      </c>
      <c r="AR250" s="182" t="s">
        <v>85</v>
      </c>
      <c r="AT250" s="183" t="s">
        <v>76</v>
      </c>
      <c r="AU250" s="183" t="s">
        <v>77</v>
      </c>
      <c r="AY250" s="182" t="s">
        <v>146</v>
      </c>
      <c r="BK250" s="184">
        <f>SUM(BK251:BK255)</f>
        <v>0</v>
      </c>
    </row>
    <row r="251" spans="1:65" s="2" customFormat="1" ht="16.5" customHeight="1">
      <c r="A251" s="34"/>
      <c r="B251" s="35"/>
      <c r="C251" s="185" t="s">
        <v>449</v>
      </c>
      <c r="D251" s="185" t="s">
        <v>147</v>
      </c>
      <c r="E251" s="186" t="s">
        <v>3042</v>
      </c>
      <c r="F251" s="187" t="s">
        <v>3043</v>
      </c>
      <c r="G251" s="188" t="s">
        <v>806</v>
      </c>
      <c r="H251" s="189">
        <v>8</v>
      </c>
      <c r="I251" s="190"/>
      <c r="J251" s="191">
        <f>ROUND(I251*H251,2)</f>
        <v>0</v>
      </c>
      <c r="K251" s="192"/>
      <c r="L251" s="39"/>
      <c r="M251" s="193" t="s">
        <v>1</v>
      </c>
      <c r="N251" s="194" t="s">
        <v>42</v>
      </c>
      <c r="O251" s="71"/>
      <c r="P251" s="195">
        <f>O251*H251</f>
        <v>0</v>
      </c>
      <c r="Q251" s="195">
        <v>0</v>
      </c>
      <c r="R251" s="195">
        <f>Q251*H251</f>
        <v>0</v>
      </c>
      <c r="S251" s="195">
        <v>0</v>
      </c>
      <c r="T251" s="196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7" t="s">
        <v>145</v>
      </c>
      <c r="AT251" s="197" t="s">
        <v>147</v>
      </c>
      <c r="AU251" s="197" t="s">
        <v>85</v>
      </c>
      <c r="AY251" s="17" t="s">
        <v>146</v>
      </c>
      <c r="BE251" s="198">
        <f>IF(N251="základní",J251,0)</f>
        <v>0</v>
      </c>
      <c r="BF251" s="198">
        <f>IF(N251="snížená",J251,0)</f>
        <v>0</v>
      </c>
      <c r="BG251" s="198">
        <f>IF(N251="zákl. přenesená",J251,0)</f>
        <v>0</v>
      </c>
      <c r="BH251" s="198">
        <f>IF(N251="sníž. přenesená",J251,0)</f>
        <v>0</v>
      </c>
      <c r="BI251" s="198">
        <f>IF(N251="nulová",J251,0)</f>
        <v>0</v>
      </c>
      <c r="BJ251" s="17" t="s">
        <v>85</v>
      </c>
      <c r="BK251" s="198">
        <f>ROUND(I251*H251,2)</f>
        <v>0</v>
      </c>
      <c r="BL251" s="17" t="s">
        <v>145</v>
      </c>
      <c r="BM251" s="197" t="s">
        <v>1296</v>
      </c>
    </row>
    <row r="252" spans="1:65" s="2" customFormat="1" ht="16.5" customHeight="1">
      <c r="A252" s="34"/>
      <c r="B252" s="35"/>
      <c r="C252" s="185" t="s">
        <v>454</v>
      </c>
      <c r="D252" s="185" t="s">
        <v>147</v>
      </c>
      <c r="E252" s="186" t="s">
        <v>3044</v>
      </c>
      <c r="F252" s="187" t="s">
        <v>3045</v>
      </c>
      <c r="G252" s="188" t="s">
        <v>806</v>
      </c>
      <c r="H252" s="189">
        <v>6</v>
      </c>
      <c r="I252" s="190"/>
      <c r="J252" s="191">
        <f>ROUND(I252*H252,2)</f>
        <v>0</v>
      </c>
      <c r="K252" s="192"/>
      <c r="L252" s="39"/>
      <c r="M252" s="193" t="s">
        <v>1</v>
      </c>
      <c r="N252" s="194" t="s">
        <v>42</v>
      </c>
      <c r="O252" s="71"/>
      <c r="P252" s="195">
        <f>O252*H252</f>
        <v>0</v>
      </c>
      <c r="Q252" s="195">
        <v>0</v>
      </c>
      <c r="R252" s="195">
        <f>Q252*H252</f>
        <v>0</v>
      </c>
      <c r="S252" s="195">
        <v>0</v>
      </c>
      <c r="T252" s="196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7" t="s">
        <v>145</v>
      </c>
      <c r="AT252" s="197" t="s">
        <v>147</v>
      </c>
      <c r="AU252" s="197" t="s">
        <v>85</v>
      </c>
      <c r="AY252" s="17" t="s">
        <v>146</v>
      </c>
      <c r="BE252" s="198">
        <f>IF(N252="základní",J252,0)</f>
        <v>0</v>
      </c>
      <c r="BF252" s="198">
        <f>IF(N252="snížená",J252,0)</f>
        <v>0</v>
      </c>
      <c r="BG252" s="198">
        <f>IF(N252="zákl. přenesená",J252,0)</f>
        <v>0</v>
      </c>
      <c r="BH252" s="198">
        <f>IF(N252="sníž. přenesená",J252,0)</f>
        <v>0</v>
      </c>
      <c r="BI252" s="198">
        <f>IF(N252="nulová",J252,0)</f>
        <v>0</v>
      </c>
      <c r="BJ252" s="17" t="s">
        <v>85</v>
      </c>
      <c r="BK252" s="198">
        <f>ROUND(I252*H252,2)</f>
        <v>0</v>
      </c>
      <c r="BL252" s="17" t="s">
        <v>145</v>
      </c>
      <c r="BM252" s="197" t="s">
        <v>1304</v>
      </c>
    </row>
    <row r="253" spans="1:65" s="2" customFormat="1" ht="16.5" customHeight="1">
      <c r="A253" s="34"/>
      <c r="B253" s="35"/>
      <c r="C253" s="185" t="s">
        <v>459</v>
      </c>
      <c r="D253" s="185" t="s">
        <v>147</v>
      </c>
      <c r="E253" s="186" t="s">
        <v>3046</v>
      </c>
      <c r="F253" s="187" t="s">
        <v>3047</v>
      </c>
      <c r="G253" s="188" t="s">
        <v>806</v>
      </c>
      <c r="H253" s="189">
        <v>4</v>
      </c>
      <c r="I253" s="190"/>
      <c r="J253" s="191">
        <f>ROUND(I253*H253,2)</f>
        <v>0</v>
      </c>
      <c r="K253" s="192"/>
      <c r="L253" s="39"/>
      <c r="M253" s="193" t="s">
        <v>1</v>
      </c>
      <c r="N253" s="194" t="s">
        <v>42</v>
      </c>
      <c r="O253" s="71"/>
      <c r="P253" s="195">
        <f>O253*H253</f>
        <v>0</v>
      </c>
      <c r="Q253" s="195">
        <v>0</v>
      </c>
      <c r="R253" s="195">
        <f>Q253*H253</f>
        <v>0</v>
      </c>
      <c r="S253" s="195">
        <v>0</v>
      </c>
      <c r="T253" s="196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97" t="s">
        <v>145</v>
      </c>
      <c r="AT253" s="197" t="s">
        <v>147</v>
      </c>
      <c r="AU253" s="197" t="s">
        <v>85</v>
      </c>
      <c r="AY253" s="17" t="s">
        <v>146</v>
      </c>
      <c r="BE253" s="198">
        <f>IF(N253="základní",J253,0)</f>
        <v>0</v>
      </c>
      <c r="BF253" s="198">
        <f>IF(N253="snížená",J253,0)</f>
        <v>0</v>
      </c>
      <c r="BG253" s="198">
        <f>IF(N253="zákl. přenesená",J253,0)</f>
        <v>0</v>
      </c>
      <c r="BH253" s="198">
        <f>IF(N253="sníž. přenesená",J253,0)</f>
        <v>0</v>
      </c>
      <c r="BI253" s="198">
        <f>IF(N253="nulová",J253,0)</f>
        <v>0</v>
      </c>
      <c r="BJ253" s="17" t="s">
        <v>85</v>
      </c>
      <c r="BK253" s="198">
        <f>ROUND(I253*H253,2)</f>
        <v>0</v>
      </c>
      <c r="BL253" s="17" t="s">
        <v>145</v>
      </c>
      <c r="BM253" s="197" t="s">
        <v>1316</v>
      </c>
    </row>
    <row r="254" spans="1:65" s="2" customFormat="1" ht="16.5" customHeight="1">
      <c r="A254" s="34"/>
      <c r="B254" s="35"/>
      <c r="C254" s="185" t="s">
        <v>465</v>
      </c>
      <c r="D254" s="185" t="s">
        <v>147</v>
      </c>
      <c r="E254" s="186" t="s">
        <v>3048</v>
      </c>
      <c r="F254" s="187" t="s">
        <v>3049</v>
      </c>
      <c r="G254" s="188" t="s">
        <v>806</v>
      </c>
      <c r="H254" s="189">
        <v>11</v>
      </c>
      <c r="I254" s="190"/>
      <c r="J254" s="191">
        <f>ROUND(I254*H254,2)</f>
        <v>0</v>
      </c>
      <c r="K254" s="192"/>
      <c r="L254" s="39"/>
      <c r="M254" s="193" t="s">
        <v>1</v>
      </c>
      <c r="N254" s="194" t="s">
        <v>42</v>
      </c>
      <c r="O254" s="71"/>
      <c r="P254" s="195">
        <f>O254*H254</f>
        <v>0</v>
      </c>
      <c r="Q254" s="195">
        <v>0</v>
      </c>
      <c r="R254" s="195">
        <f>Q254*H254</f>
        <v>0</v>
      </c>
      <c r="S254" s="195">
        <v>0</v>
      </c>
      <c r="T254" s="196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7" t="s">
        <v>145</v>
      </c>
      <c r="AT254" s="197" t="s">
        <v>147</v>
      </c>
      <c r="AU254" s="197" t="s">
        <v>85</v>
      </c>
      <c r="AY254" s="17" t="s">
        <v>146</v>
      </c>
      <c r="BE254" s="198">
        <f>IF(N254="základní",J254,0)</f>
        <v>0</v>
      </c>
      <c r="BF254" s="198">
        <f>IF(N254="snížená",J254,0)</f>
        <v>0</v>
      </c>
      <c r="BG254" s="198">
        <f>IF(N254="zákl. přenesená",J254,0)</f>
        <v>0</v>
      </c>
      <c r="BH254" s="198">
        <f>IF(N254="sníž. přenesená",J254,0)</f>
        <v>0</v>
      </c>
      <c r="BI254" s="198">
        <f>IF(N254="nulová",J254,0)</f>
        <v>0</v>
      </c>
      <c r="BJ254" s="17" t="s">
        <v>85</v>
      </c>
      <c r="BK254" s="198">
        <f>ROUND(I254*H254,2)</f>
        <v>0</v>
      </c>
      <c r="BL254" s="17" t="s">
        <v>145</v>
      </c>
      <c r="BM254" s="197" t="s">
        <v>1326</v>
      </c>
    </row>
    <row r="255" spans="1:65" s="2" customFormat="1" ht="16.5" customHeight="1">
      <c r="A255" s="34"/>
      <c r="B255" s="35"/>
      <c r="C255" s="185" t="s">
        <v>469</v>
      </c>
      <c r="D255" s="185" t="s">
        <v>147</v>
      </c>
      <c r="E255" s="186" t="s">
        <v>3050</v>
      </c>
      <c r="F255" s="187" t="s">
        <v>3051</v>
      </c>
      <c r="G255" s="188" t="s">
        <v>806</v>
      </c>
      <c r="H255" s="189">
        <v>6</v>
      </c>
      <c r="I255" s="190"/>
      <c r="J255" s="191">
        <f>ROUND(I255*H255,2)</f>
        <v>0</v>
      </c>
      <c r="K255" s="192"/>
      <c r="L255" s="39"/>
      <c r="M255" s="193" t="s">
        <v>1</v>
      </c>
      <c r="N255" s="194" t="s">
        <v>42</v>
      </c>
      <c r="O255" s="71"/>
      <c r="P255" s="195">
        <f>O255*H255</f>
        <v>0</v>
      </c>
      <c r="Q255" s="195">
        <v>0</v>
      </c>
      <c r="R255" s="195">
        <f>Q255*H255</f>
        <v>0</v>
      </c>
      <c r="S255" s="195">
        <v>0</v>
      </c>
      <c r="T255" s="196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7" t="s">
        <v>145</v>
      </c>
      <c r="AT255" s="197" t="s">
        <v>147</v>
      </c>
      <c r="AU255" s="197" t="s">
        <v>85</v>
      </c>
      <c r="AY255" s="17" t="s">
        <v>146</v>
      </c>
      <c r="BE255" s="198">
        <f>IF(N255="základní",J255,0)</f>
        <v>0</v>
      </c>
      <c r="BF255" s="198">
        <f>IF(N255="snížená",J255,0)</f>
        <v>0</v>
      </c>
      <c r="BG255" s="198">
        <f>IF(N255="zákl. přenesená",J255,0)</f>
        <v>0</v>
      </c>
      <c r="BH255" s="198">
        <f>IF(N255="sníž. přenesená",J255,0)</f>
        <v>0</v>
      </c>
      <c r="BI255" s="198">
        <f>IF(N255="nulová",J255,0)</f>
        <v>0</v>
      </c>
      <c r="BJ255" s="17" t="s">
        <v>85</v>
      </c>
      <c r="BK255" s="198">
        <f>ROUND(I255*H255,2)</f>
        <v>0</v>
      </c>
      <c r="BL255" s="17" t="s">
        <v>145</v>
      </c>
      <c r="BM255" s="197" t="s">
        <v>1336</v>
      </c>
    </row>
    <row r="256" spans="1:65" s="12" customFormat="1" ht="25.9" customHeight="1">
      <c r="B256" s="171"/>
      <c r="C256" s="172"/>
      <c r="D256" s="173" t="s">
        <v>76</v>
      </c>
      <c r="E256" s="174" t="s">
        <v>3052</v>
      </c>
      <c r="F256" s="174" t="s">
        <v>3053</v>
      </c>
      <c r="G256" s="172"/>
      <c r="H256" s="172"/>
      <c r="I256" s="175"/>
      <c r="J256" s="176">
        <f>BK256</f>
        <v>0</v>
      </c>
      <c r="K256" s="172"/>
      <c r="L256" s="177"/>
      <c r="M256" s="178"/>
      <c r="N256" s="179"/>
      <c r="O256" s="179"/>
      <c r="P256" s="180">
        <f>SUM(P257:P258)</f>
        <v>0</v>
      </c>
      <c r="Q256" s="179"/>
      <c r="R256" s="180">
        <f>SUM(R257:R258)</f>
        <v>0</v>
      </c>
      <c r="S256" s="179"/>
      <c r="T256" s="181">
        <f>SUM(T257:T258)</f>
        <v>0</v>
      </c>
      <c r="AR256" s="182" t="s">
        <v>85</v>
      </c>
      <c r="AT256" s="183" t="s">
        <v>76</v>
      </c>
      <c r="AU256" s="183" t="s">
        <v>77</v>
      </c>
      <c r="AY256" s="182" t="s">
        <v>146</v>
      </c>
      <c r="BK256" s="184">
        <f>SUM(BK257:BK258)</f>
        <v>0</v>
      </c>
    </row>
    <row r="257" spans="1:65" s="2" customFormat="1" ht="21.75" customHeight="1">
      <c r="A257" s="34"/>
      <c r="B257" s="35"/>
      <c r="C257" s="185" t="s">
        <v>474</v>
      </c>
      <c r="D257" s="185" t="s">
        <v>147</v>
      </c>
      <c r="E257" s="186" t="s">
        <v>3054</v>
      </c>
      <c r="F257" s="187" t="s">
        <v>3055</v>
      </c>
      <c r="G257" s="188" t="s">
        <v>806</v>
      </c>
      <c r="H257" s="189">
        <v>2</v>
      </c>
      <c r="I257" s="190"/>
      <c r="J257" s="191">
        <f>ROUND(I257*H257,2)</f>
        <v>0</v>
      </c>
      <c r="K257" s="192"/>
      <c r="L257" s="39"/>
      <c r="M257" s="193" t="s">
        <v>1</v>
      </c>
      <c r="N257" s="194" t="s">
        <v>42</v>
      </c>
      <c r="O257" s="71"/>
      <c r="P257" s="195">
        <f>O257*H257</f>
        <v>0</v>
      </c>
      <c r="Q257" s="195">
        <v>0</v>
      </c>
      <c r="R257" s="195">
        <f>Q257*H257</f>
        <v>0</v>
      </c>
      <c r="S257" s="195">
        <v>0</v>
      </c>
      <c r="T257" s="196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7" t="s">
        <v>145</v>
      </c>
      <c r="AT257" s="197" t="s">
        <v>147</v>
      </c>
      <c r="AU257" s="197" t="s">
        <v>85</v>
      </c>
      <c r="AY257" s="17" t="s">
        <v>146</v>
      </c>
      <c r="BE257" s="198">
        <f>IF(N257="základní",J257,0)</f>
        <v>0</v>
      </c>
      <c r="BF257" s="198">
        <f>IF(N257="snížená",J257,0)</f>
        <v>0</v>
      </c>
      <c r="BG257" s="198">
        <f>IF(N257="zákl. přenesená",J257,0)</f>
        <v>0</v>
      </c>
      <c r="BH257" s="198">
        <f>IF(N257="sníž. přenesená",J257,0)</f>
        <v>0</v>
      </c>
      <c r="BI257" s="198">
        <f>IF(N257="nulová",J257,0)</f>
        <v>0</v>
      </c>
      <c r="BJ257" s="17" t="s">
        <v>85</v>
      </c>
      <c r="BK257" s="198">
        <f>ROUND(I257*H257,2)</f>
        <v>0</v>
      </c>
      <c r="BL257" s="17" t="s">
        <v>145</v>
      </c>
      <c r="BM257" s="197" t="s">
        <v>1345</v>
      </c>
    </row>
    <row r="258" spans="1:65" s="2" customFormat="1" ht="16.5" customHeight="1">
      <c r="A258" s="34"/>
      <c r="B258" s="35"/>
      <c r="C258" s="185" t="s">
        <v>478</v>
      </c>
      <c r="D258" s="185" t="s">
        <v>147</v>
      </c>
      <c r="E258" s="186" t="s">
        <v>3056</v>
      </c>
      <c r="F258" s="187" t="s">
        <v>3057</v>
      </c>
      <c r="G258" s="188" t="s">
        <v>806</v>
      </c>
      <c r="H258" s="189">
        <v>2</v>
      </c>
      <c r="I258" s="190"/>
      <c r="J258" s="191">
        <f>ROUND(I258*H258,2)</f>
        <v>0</v>
      </c>
      <c r="K258" s="192"/>
      <c r="L258" s="39"/>
      <c r="M258" s="193" t="s">
        <v>1</v>
      </c>
      <c r="N258" s="194" t="s">
        <v>42</v>
      </c>
      <c r="O258" s="71"/>
      <c r="P258" s="195">
        <f>O258*H258</f>
        <v>0</v>
      </c>
      <c r="Q258" s="195">
        <v>0</v>
      </c>
      <c r="R258" s="195">
        <f>Q258*H258</f>
        <v>0</v>
      </c>
      <c r="S258" s="195">
        <v>0</v>
      </c>
      <c r="T258" s="196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7" t="s">
        <v>145</v>
      </c>
      <c r="AT258" s="197" t="s">
        <v>147</v>
      </c>
      <c r="AU258" s="197" t="s">
        <v>85</v>
      </c>
      <c r="AY258" s="17" t="s">
        <v>146</v>
      </c>
      <c r="BE258" s="198">
        <f>IF(N258="základní",J258,0)</f>
        <v>0</v>
      </c>
      <c r="BF258" s="198">
        <f>IF(N258="snížená",J258,0)</f>
        <v>0</v>
      </c>
      <c r="BG258" s="198">
        <f>IF(N258="zákl. přenesená",J258,0)</f>
        <v>0</v>
      </c>
      <c r="BH258" s="198">
        <f>IF(N258="sníž. přenesená",J258,0)</f>
        <v>0</v>
      </c>
      <c r="BI258" s="198">
        <f>IF(N258="nulová",J258,0)</f>
        <v>0</v>
      </c>
      <c r="BJ258" s="17" t="s">
        <v>85</v>
      </c>
      <c r="BK258" s="198">
        <f>ROUND(I258*H258,2)</f>
        <v>0</v>
      </c>
      <c r="BL258" s="17" t="s">
        <v>145</v>
      </c>
      <c r="BM258" s="197" t="s">
        <v>1354</v>
      </c>
    </row>
    <row r="259" spans="1:65" s="12" customFormat="1" ht="25.9" customHeight="1">
      <c r="B259" s="171"/>
      <c r="C259" s="172"/>
      <c r="D259" s="173" t="s">
        <v>76</v>
      </c>
      <c r="E259" s="174" t="s">
        <v>3058</v>
      </c>
      <c r="F259" s="174" t="s">
        <v>3059</v>
      </c>
      <c r="G259" s="172"/>
      <c r="H259" s="172"/>
      <c r="I259" s="175"/>
      <c r="J259" s="176">
        <f>BK259</f>
        <v>0</v>
      </c>
      <c r="K259" s="172"/>
      <c r="L259" s="177"/>
      <c r="M259" s="178"/>
      <c r="N259" s="179"/>
      <c r="O259" s="179"/>
      <c r="P259" s="180">
        <f>SUM(P260:P264)</f>
        <v>0</v>
      </c>
      <c r="Q259" s="179"/>
      <c r="R259" s="180">
        <f>SUM(R260:R264)</f>
        <v>0</v>
      </c>
      <c r="S259" s="179"/>
      <c r="T259" s="181">
        <f>SUM(T260:T264)</f>
        <v>0</v>
      </c>
      <c r="AR259" s="182" t="s">
        <v>85</v>
      </c>
      <c r="AT259" s="183" t="s">
        <v>76</v>
      </c>
      <c r="AU259" s="183" t="s">
        <v>77</v>
      </c>
      <c r="AY259" s="182" t="s">
        <v>146</v>
      </c>
      <c r="BK259" s="184">
        <f>SUM(BK260:BK264)</f>
        <v>0</v>
      </c>
    </row>
    <row r="260" spans="1:65" s="2" customFormat="1" ht="16.5" customHeight="1">
      <c r="A260" s="34"/>
      <c r="B260" s="35"/>
      <c r="C260" s="185" t="s">
        <v>482</v>
      </c>
      <c r="D260" s="185" t="s">
        <v>147</v>
      </c>
      <c r="E260" s="186" t="s">
        <v>3060</v>
      </c>
      <c r="F260" s="187" t="s">
        <v>3061</v>
      </c>
      <c r="G260" s="188" t="s">
        <v>806</v>
      </c>
      <c r="H260" s="189">
        <v>45</v>
      </c>
      <c r="I260" s="190"/>
      <c r="J260" s="191">
        <f>ROUND(I260*H260,2)</f>
        <v>0</v>
      </c>
      <c r="K260" s="192"/>
      <c r="L260" s="39"/>
      <c r="M260" s="193" t="s">
        <v>1</v>
      </c>
      <c r="N260" s="194" t="s">
        <v>42</v>
      </c>
      <c r="O260" s="71"/>
      <c r="P260" s="195">
        <f>O260*H260</f>
        <v>0</v>
      </c>
      <c r="Q260" s="195">
        <v>0</v>
      </c>
      <c r="R260" s="195">
        <f>Q260*H260</f>
        <v>0</v>
      </c>
      <c r="S260" s="195">
        <v>0</v>
      </c>
      <c r="T260" s="196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7" t="s">
        <v>145</v>
      </c>
      <c r="AT260" s="197" t="s">
        <v>147</v>
      </c>
      <c r="AU260" s="197" t="s">
        <v>85</v>
      </c>
      <c r="AY260" s="17" t="s">
        <v>146</v>
      </c>
      <c r="BE260" s="198">
        <f>IF(N260="základní",J260,0)</f>
        <v>0</v>
      </c>
      <c r="BF260" s="198">
        <f>IF(N260="snížená",J260,0)</f>
        <v>0</v>
      </c>
      <c r="BG260" s="198">
        <f>IF(N260="zákl. přenesená",J260,0)</f>
        <v>0</v>
      </c>
      <c r="BH260" s="198">
        <f>IF(N260="sníž. přenesená",J260,0)</f>
        <v>0</v>
      </c>
      <c r="BI260" s="198">
        <f>IF(N260="nulová",J260,0)</f>
        <v>0</v>
      </c>
      <c r="BJ260" s="17" t="s">
        <v>85</v>
      </c>
      <c r="BK260" s="198">
        <f>ROUND(I260*H260,2)</f>
        <v>0</v>
      </c>
      <c r="BL260" s="17" t="s">
        <v>145</v>
      </c>
      <c r="BM260" s="197" t="s">
        <v>1073</v>
      </c>
    </row>
    <row r="261" spans="1:65" s="2" customFormat="1" ht="16.5" customHeight="1">
      <c r="A261" s="34"/>
      <c r="B261" s="35"/>
      <c r="C261" s="185" t="s">
        <v>488</v>
      </c>
      <c r="D261" s="185" t="s">
        <v>147</v>
      </c>
      <c r="E261" s="186" t="s">
        <v>3062</v>
      </c>
      <c r="F261" s="187" t="s">
        <v>3063</v>
      </c>
      <c r="G261" s="188" t="s">
        <v>806</v>
      </c>
      <c r="H261" s="189">
        <v>24</v>
      </c>
      <c r="I261" s="190"/>
      <c r="J261" s="191">
        <f>ROUND(I261*H261,2)</f>
        <v>0</v>
      </c>
      <c r="K261" s="192"/>
      <c r="L261" s="39"/>
      <c r="M261" s="193" t="s">
        <v>1</v>
      </c>
      <c r="N261" s="194" t="s">
        <v>42</v>
      </c>
      <c r="O261" s="71"/>
      <c r="P261" s="195">
        <f>O261*H261</f>
        <v>0</v>
      </c>
      <c r="Q261" s="195">
        <v>0</v>
      </c>
      <c r="R261" s="195">
        <f>Q261*H261</f>
        <v>0</v>
      </c>
      <c r="S261" s="195">
        <v>0</v>
      </c>
      <c r="T261" s="196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7" t="s">
        <v>145</v>
      </c>
      <c r="AT261" s="197" t="s">
        <v>147</v>
      </c>
      <c r="AU261" s="197" t="s">
        <v>85</v>
      </c>
      <c r="AY261" s="17" t="s">
        <v>146</v>
      </c>
      <c r="BE261" s="198">
        <f>IF(N261="základní",J261,0)</f>
        <v>0</v>
      </c>
      <c r="BF261" s="198">
        <f>IF(N261="snížená",J261,0)</f>
        <v>0</v>
      </c>
      <c r="BG261" s="198">
        <f>IF(N261="zákl. přenesená",J261,0)</f>
        <v>0</v>
      </c>
      <c r="BH261" s="198">
        <f>IF(N261="sníž. přenesená",J261,0)</f>
        <v>0</v>
      </c>
      <c r="BI261" s="198">
        <f>IF(N261="nulová",J261,0)</f>
        <v>0</v>
      </c>
      <c r="BJ261" s="17" t="s">
        <v>85</v>
      </c>
      <c r="BK261" s="198">
        <f>ROUND(I261*H261,2)</f>
        <v>0</v>
      </c>
      <c r="BL261" s="17" t="s">
        <v>145</v>
      </c>
      <c r="BM261" s="197" t="s">
        <v>2445</v>
      </c>
    </row>
    <row r="262" spans="1:65" s="2" customFormat="1" ht="16.5" customHeight="1">
      <c r="A262" s="34"/>
      <c r="B262" s="35"/>
      <c r="C262" s="185" t="s">
        <v>492</v>
      </c>
      <c r="D262" s="185" t="s">
        <v>147</v>
      </c>
      <c r="E262" s="186" t="s">
        <v>3064</v>
      </c>
      <c r="F262" s="187" t="s">
        <v>3065</v>
      </c>
      <c r="G262" s="188" t="s">
        <v>806</v>
      </c>
      <c r="H262" s="189">
        <v>45</v>
      </c>
      <c r="I262" s="190"/>
      <c r="J262" s="191">
        <f>ROUND(I262*H262,2)</f>
        <v>0</v>
      </c>
      <c r="K262" s="192"/>
      <c r="L262" s="39"/>
      <c r="M262" s="193" t="s">
        <v>1</v>
      </c>
      <c r="N262" s="194" t="s">
        <v>42</v>
      </c>
      <c r="O262" s="71"/>
      <c r="P262" s="195">
        <f>O262*H262</f>
        <v>0</v>
      </c>
      <c r="Q262" s="195">
        <v>0</v>
      </c>
      <c r="R262" s="195">
        <f>Q262*H262</f>
        <v>0</v>
      </c>
      <c r="S262" s="195">
        <v>0</v>
      </c>
      <c r="T262" s="196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97" t="s">
        <v>145</v>
      </c>
      <c r="AT262" s="197" t="s">
        <v>147</v>
      </c>
      <c r="AU262" s="197" t="s">
        <v>85</v>
      </c>
      <c r="AY262" s="17" t="s">
        <v>146</v>
      </c>
      <c r="BE262" s="198">
        <f>IF(N262="základní",J262,0)</f>
        <v>0</v>
      </c>
      <c r="BF262" s="198">
        <f>IF(N262="snížená",J262,0)</f>
        <v>0</v>
      </c>
      <c r="BG262" s="198">
        <f>IF(N262="zákl. přenesená",J262,0)</f>
        <v>0</v>
      </c>
      <c r="BH262" s="198">
        <f>IF(N262="sníž. přenesená",J262,0)</f>
        <v>0</v>
      </c>
      <c r="BI262" s="198">
        <f>IF(N262="nulová",J262,0)</f>
        <v>0</v>
      </c>
      <c r="BJ262" s="17" t="s">
        <v>85</v>
      </c>
      <c r="BK262" s="198">
        <f>ROUND(I262*H262,2)</f>
        <v>0</v>
      </c>
      <c r="BL262" s="17" t="s">
        <v>145</v>
      </c>
      <c r="BM262" s="197" t="s">
        <v>2453</v>
      </c>
    </row>
    <row r="263" spans="1:65" s="2" customFormat="1" ht="16.5" customHeight="1">
      <c r="A263" s="34"/>
      <c r="B263" s="35"/>
      <c r="C263" s="185" t="s">
        <v>496</v>
      </c>
      <c r="D263" s="185" t="s">
        <v>147</v>
      </c>
      <c r="E263" s="186" t="s">
        <v>3066</v>
      </c>
      <c r="F263" s="187" t="s">
        <v>3067</v>
      </c>
      <c r="G263" s="188" t="s">
        <v>806</v>
      </c>
      <c r="H263" s="189">
        <v>8</v>
      </c>
      <c r="I263" s="190"/>
      <c r="J263" s="191">
        <f>ROUND(I263*H263,2)</f>
        <v>0</v>
      </c>
      <c r="K263" s="192"/>
      <c r="L263" s="39"/>
      <c r="M263" s="193" t="s">
        <v>1</v>
      </c>
      <c r="N263" s="194" t="s">
        <v>42</v>
      </c>
      <c r="O263" s="71"/>
      <c r="P263" s="195">
        <f>O263*H263</f>
        <v>0</v>
      </c>
      <c r="Q263" s="195">
        <v>0</v>
      </c>
      <c r="R263" s="195">
        <f>Q263*H263</f>
        <v>0</v>
      </c>
      <c r="S263" s="195">
        <v>0</v>
      </c>
      <c r="T263" s="196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97" t="s">
        <v>145</v>
      </c>
      <c r="AT263" s="197" t="s">
        <v>147</v>
      </c>
      <c r="AU263" s="197" t="s">
        <v>85</v>
      </c>
      <c r="AY263" s="17" t="s">
        <v>146</v>
      </c>
      <c r="BE263" s="198">
        <f>IF(N263="základní",J263,0)</f>
        <v>0</v>
      </c>
      <c r="BF263" s="198">
        <f>IF(N263="snížená",J263,0)</f>
        <v>0</v>
      </c>
      <c r="BG263" s="198">
        <f>IF(N263="zákl. přenesená",J263,0)</f>
        <v>0</v>
      </c>
      <c r="BH263" s="198">
        <f>IF(N263="sníž. přenesená",J263,0)</f>
        <v>0</v>
      </c>
      <c r="BI263" s="198">
        <f>IF(N263="nulová",J263,0)</f>
        <v>0</v>
      </c>
      <c r="BJ263" s="17" t="s">
        <v>85</v>
      </c>
      <c r="BK263" s="198">
        <f>ROUND(I263*H263,2)</f>
        <v>0</v>
      </c>
      <c r="BL263" s="17" t="s">
        <v>145</v>
      </c>
      <c r="BM263" s="197" t="s">
        <v>2468</v>
      </c>
    </row>
    <row r="264" spans="1:65" s="2" customFormat="1" ht="16.5" customHeight="1">
      <c r="A264" s="34"/>
      <c r="B264" s="35"/>
      <c r="C264" s="185" t="s">
        <v>501</v>
      </c>
      <c r="D264" s="185" t="s">
        <v>147</v>
      </c>
      <c r="E264" s="186" t="s">
        <v>3068</v>
      </c>
      <c r="F264" s="187" t="s">
        <v>3069</v>
      </c>
      <c r="G264" s="188" t="s">
        <v>806</v>
      </c>
      <c r="H264" s="189">
        <v>40</v>
      </c>
      <c r="I264" s="190"/>
      <c r="J264" s="191">
        <f>ROUND(I264*H264,2)</f>
        <v>0</v>
      </c>
      <c r="K264" s="192"/>
      <c r="L264" s="39"/>
      <c r="M264" s="193" t="s">
        <v>1</v>
      </c>
      <c r="N264" s="194" t="s">
        <v>42</v>
      </c>
      <c r="O264" s="71"/>
      <c r="P264" s="195">
        <f>O264*H264</f>
        <v>0</v>
      </c>
      <c r="Q264" s="195">
        <v>0</v>
      </c>
      <c r="R264" s="195">
        <f>Q264*H264</f>
        <v>0</v>
      </c>
      <c r="S264" s="195">
        <v>0</v>
      </c>
      <c r="T264" s="196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97" t="s">
        <v>145</v>
      </c>
      <c r="AT264" s="197" t="s">
        <v>147</v>
      </c>
      <c r="AU264" s="197" t="s">
        <v>85</v>
      </c>
      <c r="AY264" s="17" t="s">
        <v>146</v>
      </c>
      <c r="BE264" s="198">
        <f>IF(N264="základní",J264,0)</f>
        <v>0</v>
      </c>
      <c r="BF264" s="198">
        <f>IF(N264="snížená",J264,0)</f>
        <v>0</v>
      </c>
      <c r="BG264" s="198">
        <f>IF(N264="zákl. přenesená",J264,0)</f>
        <v>0</v>
      </c>
      <c r="BH264" s="198">
        <f>IF(N264="sníž. přenesená",J264,0)</f>
        <v>0</v>
      </c>
      <c r="BI264" s="198">
        <f>IF(N264="nulová",J264,0)</f>
        <v>0</v>
      </c>
      <c r="BJ264" s="17" t="s">
        <v>85</v>
      </c>
      <c r="BK264" s="198">
        <f>ROUND(I264*H264,2)</f>
        <v>0</v>
      </c>
      <c r="BL264" s="17" t="s">
        <v>145</v>
      </c>
      <c r="BM264" s="197" t="s">
        <v>2479</v>
      </c>
    </row>
    <row r="265" spans="1:65" s="12" customFormat="1" ht="25.9" customHeight="1">
      <c r="B265" s="171"/>
      <c r="C265" s="172"/>
      <c r="D265" s="173" t="s">
        <v>76</v>
      </c>
      <c r="E265" s="174" t="s">
        <v>3070</v>
      </c>
      <c r="F265" s="174" t="s">
        <v>3071</v>
      </c>
      <c r="G265" s="172"/>
      <c r="H265" s="172"/>
      <c r="I265" s="175"/>
      <c r="J265" s="176">
        <f>BK265</f>
        <v>0</v>
      </c>
      <c r="K265" s="172"/>
      <c r="L265" s="177"/>
      <c r="M265" s="178"/>
      <c r="N265" s="179"/>
      <c r="O265" s="179"/>
      <c r="P265" s="180">
        <f>P266</f>
        <v>0</v>
      </c>
      <c r="Q265" s="179"/>
      <c r="R265" s="180">
        <f>R266</f>
        <v>0</v>
      </c>
      <c r="S265" s="179"/>
      <c r="T265" s="181">
        <f>T266</f>
        <v>0</v>
      </c>
      <c r="AR265" s="182" t="s">
        <v>85</v>
      </c>
      <c r="AT265" s="183" t="s">
        <v>76</v>
      </c>
      <c r="AU265" s="183" t="s">
        <v>77</v>
      </c>
      <c r="AY265" s="182" t="s">
        <v>146</v>
      </c>
      <c r="BK265" s="184">
        <f>BK266</f>
        <v>0</v>
      </c>
    </row>
    <row r="266" spans="1:65" s="2" customFormat="1" ht="16.5" customHeight="1">
      <c r="A266" s="34"/>
      <c r="B266" s="35"/>
      <c r="C266" s="185" t="s">
        <v>505</v>
      </c>
      <c r="D266" s="185" t="s">
        <v>147</v>
      </c>
      <c r="E266" s="186" t="s">
        <v>3072</v>
      </c>
      <c r="F266" s="187" t="s">
        <v>3073</v>
      </c>
      <c r="G266" s="188" t="s">
        <v>249</v>
      </c>
      <c r="H266" s="189">
        <v>150</v>
      </c>
      <c r="I266" s="190"/>
      <c r="J266" s="191">
        <f>ROUND(I266*H266,2)</f>
        <v>0</v>
      </c>
      <c r="K266" s="192"/>
      <c r="L266" s="39"/>
      <c r="M266" s="193" t="s">
        <v>1</v>
      </c>
      <c r="N266" s="194" t="s">
        <v>42</v>
      </c>
      <c r="O266" s="71"/>
      <c r="P266" s="195">
        <f>O266*H266</f>
        <v>0</v>
      </c>
      <c r="Q266" s="195">
        <v>0</v>
      </c>
      <c r="R266" s="195">
        <f>Q266*H266</f>
        <v>0</v>
      </c>
      <c r="S266" s="195">
        <v>0</v>
      </c>
      <c r="T266" s="196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97" t="s">
        <v>145</v>
      </c>
      <c r="AT266" s="197" t="s">
        <v>147</v>
      </c>
      <c r="AU266" s="197" t="s">
        <v>85</v>
      </c>
      <c r="AY266" s="17" t="s">
        <v>146</v>
      </c>
      <c r="BE266" s="198">
        <f>IF(N266="základní",J266,0)</f>
        <v>0</v>
      </c>
      <c r="BF266" s="198">
        <f>IF(N266="snížená",J266,0)</f>
        <v>0</v>
      </c>
      <c r="BG266" s="198">
        <f>IF(N266="zákl. přenesená",J266,0)</f>
        <v>0</v>
      </c>
      <c r="BH266" s="198">
        <f>IF(N266="sníž. přenesená",J266,0)</f>
        <v>0</v>
      </c>
      <c r="BI266" s="198">
        <f>IF(N266="nulová",J266,0)</f>
        <v>0</v>
      </c>
      <c r="BJ266" s="17" t="s">
        <v>85</v>
      </c>
      <c r="BK266" s="198">
        <f>ROUND(I266*H266,2)</f>
        <v>0</v>
      </c>
      <c r="BL266" s="17" t="s">
        <v>145</v>
      </c>
      <c r="BM266" s="197" t="s">
        <v>2489</v>
      </c>
    </row>
    <row r="267" spans="1:65" s="12" customFormat="1" ht="25.9" customHeight="1">
      <c r="B267" s="171"/>
      <c r="C267" s="172"/>
      <c r="D267" s="173" t="s">
        <v>76</v>
      </c>
      <c r="E267" s="174" t="s">
        <v>3074</v>
      </c>
      <c r="F267" s="174" t="s">
        <v>3075</v>
      </c>
      <c r="G267" s="172"/>
      <c r="H267" s="172"/>
      <c r="I267" s="175"/>
      <c r="J267" s="176">
        <f>BK267</f>
        <v>0</v>
      </c>
      <c r="K267" s="172"/>
      <c r="L267" s="177"/>
      <c r="M267" s="178"/>
      <c r="N267" s="179"/>
      <c r="O267" s="179"/>
      <c r="P267" s="180">
        <f>P268</f>
        <v>0</v>
      </c>
      <c r="Q267" s="179"/>
      <c r="R267" s="180">
        <f>R268</f>
        <v>0</v>
      </c>
      <c r="S267" s="179"/>
      <c r="T267" s="181">
        <f>T268</f>
        <v>0</v>
      </c>
      <c r="AR267" s="182" t="s">
        <v>85</v>
      </c>
      <c r="AT267" s="183" t="s">
        <v>76</v>
      </c>
      <c r="AU267" s="183" t="s">
        <v>77</v>
      </c>
      <c r="AY267" s="182" t="s">
        <v>146</v>
      </c>
      <c r="BK267" s="184">
        <f>BK268</f>
        <v>0</v>
      </c>
    </row>
    <row r="268" spans="1:65" s="2" customFormat="1" ht="16.5" customHeight="1">
      <c r="A268" s="34"/>
      <c r="B268" s="35"/>
      <c r="C268" s="185" t="s">
        <v>511</v>
      </c>
      <c r="D268" s="185" t="s">
        <v>147</v>
      </c>
      <c r="E268" s="186" t="s">
        <v>3076</v>
      </c>
      <c r="F268" s="187" t="s">
        <v>3077</v>
      </c>
      <c r="G268" s="188" t="s">
        <v>806</v>
      </c>
      <c r="H268" s="189">
        <v>8</v>
      </c>
      <c r="I268" s="190"/>
      <c r="J268" s="191">
        <f>ROUND(I268*H268,2)</f>
        <v>0</v>
      </c>
      <c r="K268" s="192"/>
      <c r="L268" s="39"/>
      <c r="M268" s="193" t="s">
        <v>1</v>
      </c>
      <c r="N268" s="194" t="s">
        <v>42</v>
      </c>
      <c r="O268" s="71"/>
      <c r="P268" s="195">
        <f>O268*H268</f>
        <v>0</v>
      </c>
      <c r="Q268" s="195">
        <v>0</v>
      </c>
      <c r="R268" s="195">
        <f>Q268*H268</f>
        <v>0</v>
      </c>
      <c r="S268" s="195">
        <v>0</v>
      </c>
      <c r="T268" s="196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97" t="s">
        <v>145</v>
      </c>
      <c r="AT268" s="197" t="s">
        <v>147</v>
      </c>
      <c r="AU268" s="197" t="s">
        <v>85</v>
      </c>
      <c r="AY268" s="17" t="s">
        <v>146</v>
      </c>
      <c r="BE268" s="198">
        <f>IF(N268="základní",J268,0)</f>
        <v>0</v>
      </c>
      <c r="BF268" s="198">
        <f>IF(N268="snížená",J268,0)</f>
        <v>0</v>
      </c>
      <c r="BG268" s="198">
        <f>IF(N268="zákl. přenesená",J268,0)</f>
        <v>0</v>
      </c>
      <c r="BH268" s="198">
        <f>IF(N268="sníž. přenesená",J268,0)</f>
        <v>0</v>
      </c>
      <c r="BI268" s="198">
        <f>IF(N268="nulová",J268,0)</f>
        <v>0</v>
      </c>
      <c r="BJ268" s="17" t="s">
        <v>85</v>
      </c>
      <c r="BK268" s="198">
        <f>ROUND(I268*H268,2)</f>
        <v>0</v>
      </c>
      <c r="BL268" s="17" t="s">
        <v>145</v>
      </c>
      <c r="BM268" s="197" t="s">
        <v>2498</v>
      </c>
    </row>
    <row r="269" spans="1:65" s="12" customFormat="1" ht="25.9" customHeight="1">
      <c r="B269" s="171"/>
      <c r="C269" s="172"/>
      <c r="D269" s="173" t="s">
        <v>76</v>
      </c>
      <c r="E269" s="174" t="s">
        <v>3012</v>
      </c>
      <c r="F269" s="174" t="s">
        <v>3013</v>
      </c>
      <c r="G269" s="172"/>
      <c r="H269" s="172"/>
      <c r="I269" s="175"/>
      <c r="J269" s="176">
        <f>BK269</f>
        <v>0</v>
      </c>
      <c r="K269" s="172"/>
      <c r="L269" s="177"/>
      <c r="M269" s="178"/>
      <c r="N269" s="179"/>
      <c r="O269" s="179"/>
      <c r="P269" s="180">
        <f>SUM(P270:P271)</f>
        <v>0</v>
      </c>
      <c r="Q269" s="179"/>
      <c r="R269" s="180">
        <f>SUM(R270:R271)</f>
        <v>0</v>
      </c>
      <c r="S269" s="179"/>
      <c r="T269" s="181">
        <f>SUM(T270:T271)</f>
        <v>0</v>
      </c>
      <c r="AR269" s="182" t="s">
        <v>85</v>
      </c>
      <c r="AT269" s="183" t="s">
        <v>76</v>
      </c>
      <c r="AU269" s="183" t="s">
        <v>77</v>
      </c>
      <c r="AY269" s="182" t="s">
        <v>146</v>
      </c>
      <c r="BK269" s="184">
        <f>SUM(BK270:BK271)</f>
        <v>0</v>
      </c>
    </row>
    <row r="270" spans="1:65" s="2" customFormat="1" ht="16.5" customHeight="1">
      <c r="A270" s="34"/>
      <c r="B270" s="35"/>
      <c r="C270" s="185" t="s">
        <v>516</v>
      </c>
      <c r="D270" s="185" t="s">
        <v>147</v>
      </c>
      <c r="E270" s="186" t="s">
        <v>3078</v>
      </c>
      <c r="F270" s="187" t="s">
        <v>3079</v>
      </c>
      <c r="G270" s="188" t="s">
        <v>3080</v>
      </c>
      <c r="H270" s="189">
        <v>8</v>
      </c>
      <c r="I270" s="190"/>
      <c r="J270" s="191">
        <f>ROUND(I270*H270,2)</f>
        <v>0</v>
      </c>
      <c r="K270" s="192"/>
      <c r="L270" s="39"/>
      <c r="M270" s="193" t="s">
        <v>1</v>
      </c>
      <c r="N270" s="194" t="s">
        <v>42</v>
      </c>
      <c r="O270" s="71"/>
      <c r="P270" s="195">
        <f>O270*H270</f>
        <v>0</v>
      </c>
      <c r="Q270" s="195">
        <v>0</v>
      </c>
      <c r="R270" s="195">
        <f>Q270*H270</f>
        <v>0</v>
      </c>
      <c r="S270" s="195">
        <v>0</v>
      </c>
      <c r="T270" s="196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97" t="s">
        <v>145</v>
      </c>
      <c r="AT270" s="197" t="s">
        <v>147</v>
      </c>
      <c r="AU270" s="197" t="s">
        <v>85</v>
      </c>
      <c r="AY270" s="17" t="s">
        <v>146</v>
      </c>
      <c r="BE270" s="198">
        <f>IF(N270="základní",J270,0)</f>
        <v>0</v>
      </c>
      <c r="BF270" s="198">
        <f>IF(N270="snížená",J270,0)</f>
        <v>0</v>
      </c>
      <c r="BG270" s="198">
        <f>IF(N270="zákl. přenesená",J270,0)</f>
        <v>0</v>
      </c>
      <c r="BH270" s="198">
        <f>IF(N270="sníž. přenesená",J270,0)</f>
        <v>0</v>
      </c>
      <c r="BI270" s="198">
        <f>IF(N270="nulová",J270,0)</f>
        <v>0</v>
      </c>
      <c r="BJ270" s="17" t="s">
        <v>85</v>
      </c>
      <c r="BK270" s="198">
        <f>ROUND(I270*H270,2)</f>
        <v>0</v>
      </c>
      <c r="BL270" s="17" t="s">
        <v>145</v>
      </c>
      <c r="BM270" s="197" t="s">
        <v>2507</v>
      </c>
    </row>
    <row r="271" spans="1:65" s="2" customFormat="1" ht="16.5" customHeight="1">
      <c r="A271" s="34"/>
      <c r="B271" s="35"/>
      <c r="C271" s="185" t="s">
        <v>749</v>
      </c>
      <c r="D271" s="185" t="s">
        <v>147</v>
      </c>
      <c r="E271" s="186" t="s">
        <v>3081</v>
      </c>
      <c r="F271" s="187" t="s">
        <v>3082</v>
      </c>
      <c r="G271" s="188" t="s">
        <v>806</v>
      </c>
      <c r="H271" s="189">
        <v>1</v>
      </c>
      <c r="I271" s="190"/>
      <c r="J271" s="191">
        <f>ROUND(I271*H271,2)</f>
        <v>0</v>
      </c>
      <c r="K271" s="192"/>
      <c r="L271" s="39"/>
      <c r="M271" s="193" t="s">
        <v>1</v>
      </c>
      <c r="N271" s="194" t="s">
        <v>42</v>
      </c>
      <c r="O271" s="71"/>
      <c r="P271" s="195">
        <f>O271*H271</f>
        <v>0</v>
      </c>
      <c r="Q271" s="195">
        <v>0</v>
      </c>
      <c r="R271" s="195">
        <f>Q271*H271</f>
        <v>0</v>
      </c>
      <c r="S271" s="195">
        <v>0</v>
      </c>
      <c r="T271" s="196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97" t="s">
        <v>145</v>
      </c>
      <c r="AT271" s="197" t="s">
        <v>147</v>
      </c>
      <c r="AU271" s="197" t="s">
        <v>85</v>
      </c>
      <c r="AY271" s="17" t="s">
        <v>146</v>
      </c>
      <c r="BE271" s="198">
        <f>IF(N271="základní",J271,0)</f>
        <v>0</v>
      </c>
      <c r="BF271" s="198">
        <f>IF(N271="snížená",J271,0)</f>
        <v>0</v>
      </c>
      <c r="BG271" s="198">
        <f>IF(N271="zákl. přenesená",J271,0)</f>
        <v>0</v>
      </c>
      <c r="BH271" s="198">
        <f>IF(N271="sníž. přenesená",J271,0)</f>
        <v>0</v>
      </c>
      <c r="BI271" s="198">
        <f>IF(N271="nulová",J271,0)</f>
        <v>0</v>
      </c>
      <c r="BJ271" s="17" t="s">
        <v>85</v>
      </c>
      <c r="BK271" s="198">
        <f>ROUND(I271*H271,2)</f>
        <v>0</v>
      </c>
      <c r="BL271" s="17" t="s">
        <v>145</v>
      </c>
      <c r="BM271" s="197" t="s">
        <v>2515</v>
      </c>
    </row>
    <row r="272" spans="1:65" s="12" customFormat="1" ht="25.9" customHeight="1">
      <c r="B272" s="171"/>
      <c r="C272" s="172"/>
      <c r="D272" s="173" t="s">
        <v>76</v>
      </c>
      <c r="E272" s="174" t="s">
        <v>151</v>
      </c>
      <c r="F272" s="174" t="s">
        <v>3018</v>
      </c>
      <c r="G272" s="172"/>
      <c r="H272" s="172"/>
      <c r="I272" s="175"/>
      <c r="J272" s="176">
        <f>BK272</f>
        <v>0</v>
      </c>
      <c r="K272" s="172"/>
      <c r="L272" s="177"/>
      <c r="M272" s="178"/>
      <c r="N272" s="179"/>
      <c r="O272" s="179"/>
      <c r="P272" s="180">
        <f>P273</f>
        <v>0</v>
      </c>
      <c r="Q272" s="179"/>
      <c r="R272" s="180">
        <f>R273</f>
        <v>0</v>
      </c>
      <c r="S272" s="179"/>
      <c r="T272" s="181">
        <f>T273</f>
        <v>0</v>
      </c>
      <c r="AR272" s="182" t="s">
        <v>85</v>
      </c>
      <c r="AT272" s="183" t="s">
        <v>76</v>
      </c>
      <c r="AU272" s="183" t="s">
        <v>77</v>
      </c>
      <c r="AY272" s="182" t="s">
        <v>146</v>
      </c>
      <c r="BK272" s="184">
        <f>BK273</f>
        <v>0</v>
      </c>
    </row>
    <row r="273" spans="1:65" s="2" customFormat="1" ht="16.5" customHeight="1">
      <c r="A273" s="34"/>
      <c r="B273" s="35"/>
      <c r="C273" s="185" t="s">
        <v>753</v>
      </c>
      <c r="D273" s="185" t="s">
        <v>147</v>
      </c>
      <c r="E273" s="186" t="s">
        <v>3019</v>
      </c>
      <c r="F273" s="187" t="s">
        <v>3020</v>
      </c>
      <c r="G273" s="188" t="s">
        <v>165</v>
      </c>
      <c r="H273" s="189">
        <v>1</v>
      </c>
      <c r="I273" s="190"/>
      <c r="J273" s="191">
        <f>ROUND(I273*H273,2)</f>
        <v>0</v>
      </c>
      <c r="K273" s="192"/>
      <c r="L273" s="39"/>
      <c r="M273" s="193" t="s">
        <v>1</v>
      </c>
      <c r="N273" s="194" t="s">
        <v>42</v>
      </c>
      <c r="O273" s="71"/>
      <c r="P273" s="195">
        <f>O273*H273</f>
        <v>0</v>
      </c>
      <c r="Q273" s="195">
        <v>0</v>
      </c>
      <c r="R273" s="195">
        <f>Q273*H273</f>
        <v>0</v>
      </c>
      <c r="S273" s="195">
        <v>0</v>
      </c>
      <c r="T273" s="196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97" t="s">
        <v>145</v>
      </c>
      <c r="AT273" s="197" t="s">
        <v>147</v>
      </c>
      <c r="AU273" s="197" t="s">
        <v>85</v>
      </c>
      <c r="AY273" s="17" t="s">
        <v>146</v>
      </c>
      <c r="BE273" s="198">
        <f>IF(N273="základní",J273,0)</f>
        <v>0</v>
      </c>
      <c r="BF273" s="198">
        <f>IF(N273="snížená",J273,0)</f>
        <v>0</v>
      </c>
      <c r="BG273" s="198">
        <f>IF(N273="zákl. přenesená",J273,0)</f>
        <v>0</v>
      </c>
      <c r="BH273" s="198">
        <f>IF(N273="sníž. přenesená",J273,0)</f>
        <v>0</v>
      </c>
      <c r="BI273" s="198">
        <f>IF(N273="nulová",J273,0)</f>
        <v>0</v>
      </c>
      <c r="BJ273" s="17" t="s">
        <v>85</v>
      </c>
      <c r="BK273" s="198">
        <f>ROUND(I273*H273,2)</f>
        <v>0</v>
      </c>
      <c r="BL273" s="17" t="s">
        <v>145</v>
      </c>
      <c r="BM273" s="197" t="s">
        <v>3083</v>
      </c>
    </row>
    <row r="274" spans="1:65" s="12" customFormat="1" ht="25.9" customHeight="1">
      <c r="B274" s="171"/>
      <c r="C274" s="172"/>
      <c r="D274" s="173" t="s">
        <v>76</v>
      </c>
      <c r="E274" s="174" t="s">
        <v>3084</v>
      </c>
      <c r="F274" s="174" t="s">
        <v>3085</v>
      </c>
      <c r="G274" s="172"/>
      <c r="H274" s="172"/>
      <c r="I274" s="175"/>
      <c r="J274" s="176">
        <f>BK274</f>
        <v>0</v>
      </c>
      <c r="K274" s="172"/>
      <c r="L274" s="177"/>
      <c r="M274" s="178"/>
      <c r="N274" s="179"/>
      <c r="O274" s="179"/>
      <c r="P274" s="180">
        <f>P275</f>
        <v>0</v>
      </c>
      <c r="Q274" s="179"/>
      <c r="R274" s="180">
        <f>R275</f>
        <v>0</v>
      </c>
      <c r="S274" s="179"/>
      <c r="T274" s="181">
        <f>T275</f>
        <v>0</v>
      </c>
      <c r="AR274" s="182" t="s">
        <v>85</v>
      </c>
      <c r="AT274" s="183" t="s">
        <v>76</v>
      </c>
      <c r="AU274" s="183" t="s">
        <v>77</v>
      </c>
      <c r="AY274" s="182" t="s">
        <v>146</v>
      </c>
      <c r="BK274" s="184">
        <f>BK275</f>
        <v>0</v>
      </c>
    </row>
    <row r="275" spans="1:65" s="2" customFormat="1" ht="16.5" customHeight="1">
      <c r="A275" s="34"/>
      <c r="B275" s="35"/>
      <c r="C275" s="185" t="s">
        <v>757</v>
      </c>
      <c r="D275" s="185" t="s">
        <v>147</v>
      </c>
      <c r="E275" s="186" t="s">
        <v>3086</v>
      </c>
      <c r="F275" s="187" t="s">
        <v>3087</v>
      </c>
      <c r="G275" s="188" t="s">
        <v>249</v>
      </c>
      <c r="H275" s="189">
        <v>45</v>
      </c>
      <c r="I275" s="190"/>
      <c r="J275" s="191">
        <f>ROUND(I275*H275,2)</f>
        <v>0</v>
      </c>
      <c r="K275" s="192"/>
      <c r="L275" s="39"/>
      <c r="M275" s="193" t="s">
        <v>1</v>
      </c>
      <c r="N275" s="194" t="s">
        <v>42</v>
      </c>
      <c r="O275" s="71"/>
      <c r="P275" s="195">
        <f>O275*H275</f>
        <v>0</v>
      </c>
      <c r="Q275" s="195">
        <v>0</v>
      </c>
      <c r="R275" s="195">
        <f>Q275*H275</f>
        <v>0</v>
      </c>
      <c r="S275" s="195">
        <v>0</v>
      </c>
      <c r="T275" s="196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97" t="s">
        <v>145</v>
      </c>
      <c r="AT275" s="197" t="s">
        <v>147</v>
      </c>
      <c r="AU275" s="197" t="s">
        <v>85</v>
      </c>
      <c r="AY275" s="17" t="s">
        <v>146</v>
      </c>
      <c r="BE275" s="198">
        <f>IF(N275="základní",J275,0)</f>
        <v>0</v>
      </c>
      <c r="BF275" s="198">
        <f>IF(N275="snížená",J275,0)</f>
        <v>0</v>
      </c>
      <c r="BG275" s="198">
        <f>IF(N275="zákl. přenesená",J275,0)</f>
        <v>0</v>
      </c>
      <c r="BH275" s="198">
        <f>IF(N275="sníž. přenesená",J275,0)</f>
        <v>0</v>
      </c>
      <c r="BI275" s="198">
        <f>IF(N275="nulová",J275,0)</f>
        <v>0</v>
      </c>
      <c r="BJ275" s="17" t="s">
        <v>85</v>
      </c>
      <c r="BK275" s="198">
        <f>ROUND(I275*H275,2)</f>
        <v>0</v>
      </c>
      <c r="BL275" s="17" t="s">
        <v>145</v>
      </c>
      <c r="BM275" s="197" t="s">
        <v>3088</v>
      </c>
    </row>
    <row r="276" spans="1:65" s="12" customFormat="1" ht="25.9" customHeight="1">
      <c r="B276" s="171"/>
      <c r="C276" s="172"/>
      <c r="D276" s="173" t="s">
        <v>76</v>
      </c>
      <c r="E276" s="174" t="s">
        <v>3089</v>
      </c>
      <c r="F276" s="174" t="s">
        <v>3090</v>
      </c>
      <c r="G276" s="172"/>
      <c r="H276" s="172"/>
      <c r="I276" s="175"/>
      <c r="J276" s="176">
        <f>BK276</f>
        <v>0</v>
      </c>
      <c r="K276" s="172"/>
      <c r="L276" s="177"/>
      <c r="M276" s="178"/>
      <c r="N276" s="179"/>
      <c r="O276" s="179"/>
      <c r="P276" s="180">
        <f>P277</f>
        <v>0</v>
      </c>
      <c r="Q276" s="179"/>
      <c r="R276" s="180">
        <f>R277</f>
        <v>0</v>
      </c>
      <c r="S276" s="179"/>
      <c r="T276" s="181">
        <f>T277</f>
        <v>0</v>
      </c>
      <c r="AR276" s="182" t="s">
        <v>85</v>
      </c>
      <c r="AT276" s="183" t="s">
        <v>76</v>
      </c>
      <c r="AU276" s="183" t="s">
        <v>77</v>
      </c>
      <c r="AY276" s="182" t="s">
        <v>146</v>
      </c>
      <c r="BK276" s="184">
        <f>BK277</f>
        <v>0</v>
      </c>
    </row>
    <row r="277" spans="1:65" s="2" customFormat="1" ht="21.75" customHeight="1">
      <c r="A277" s="34"/>
      <c r="B277" s="35"/>
      <c r="C277" s="185" t="s">
        <v>759</v>
      </c>
      <c r="D277" s="185" t="s">
        <v>147</v>
      </c>
      <c r="E277" s="186" t="s">
        <v>3091</v>
      </c>
      <c r="F277" s="187" t="s">
        <v>3092</v>
      </c>
      <c r="G277" s="188" t="s">
        <v>249</v>
      </c>
      <c r="H277" s="189">
        <v>45</v>
      </c>
      <c r="I277" s="190"/>
      <c r="J277" s="191">
        <f>ROUND(I277*H277,2)</f>
        <v>0</v>
      </c>
      <c r="K277" s="192"/>
      <c r="L277" s="39"/>
      <c r="M277" s="193" t="s">
        <v>1</v>
      </c>
      <c r="N277" s="194" t="s">
        <v>42</v>
      </c>
      <c r="O277" s="71"/>
      <c r="P277" s="195">
        <f>O277*H277</f>
        <v>0</v>
      </c>
      <c r="Q277" s="195">
        <v>0</v>
      </c>
      <c r="R277" s="195">
        <f>Q277*H277</f>
        <v>0</v>
      </c>
      <c r="S277" s="195">
        <v>0</v>
      </c>
      <c r="T277" s="196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97" t="s">
        <v>145</v>
      </c>
      <c r="AT277" s="197" t="s">
        <v>147</v>
      </c>
      <c r="AU277" s="197" t="s">
        <v>85</v>
      </c>
      <c r="AY277" s="17" t="s">
        <v>146</v>
      </c>
      <c r="BE277" s="198">
        <f>IF(N277="základní",J277,0)</f>
        <v>0</v>
      </c>
      <c r="BF277" s="198">
        <f>IF(N277="snížená",J277,0)</f>
        <v>0</v>
      </c>
      <c r="BG277" s="198">
        <f>IF(N277="zákl. přenesená",J277,0)</f>
        <v>0</v>
      </c>
      <c r="BH277" s="198">
        <f>IF(N277="sníž. přenesená",J277,0)</f>
        <v>0</v>
      </c>
      <c r="BI277" s="198">
        <f>IF(N277="nulová",J277,0)</f>
        <v>0</v>
      </c>
      <c r="BJ277" s="17" t="s">
        <v>85</v>
      </c>
      <c r="BK277" s="198">
        <f>ROUND(I277*H277,2)</f>
        <v>0</v>
      </c>
      <c r="BL277" s="17" t="s">
        <v>145</v>
      </c>
      <c r="BM277" s="197" t="s">
        <v>2577</v>
      </c>
    </row>
    <row r="278" spans="1:65" s="12" customFormat="1" ht="25.9" customHeight="1">
      <c r="B278" s="171"/>
      <c r="C278" s="172"/>
      <c r="D278" s="173" t="s">
        <v>76</v>
      </c>
      <c r="E278" s="174" t="s">
        <v>3093</v>
      </c>
      <c r="F278" s="174" t="s">
        <v>3094</v>
      </c>
      <c r="G278" s="172"/>
      <c r="H278" s="172"/>
      <c r="I278" s="175"/>
      <c r="J278" s="176">
        <f>BK278</f>
        <v>0</v>
      </c>
      <c r="K278" s="172"/>
      <c r="L278" s="177"/>
      <c r="M278" s="178"/>
      <c r="N278" s="179"/>
      <c r="O278" s="179"/>
      <c r="P278" s="180">
        <f>P279</f>
        <v>0</v>
      </c>
      <c r="Q278" s="179"/>
      <c r="R278" s="180">
        <f>R279</f>
        <v>0</v>
      </c>
      <c r="S278" s="179"/>
      <c r="T278" s="181">
        <f>T279</f>
        <v>0</v>
      </c>
      <c r="AR278" s="182" t="s">
        <v>85</v>
      </c>
      <c r="AT278" s="183" t="s">
        <v>76</v>
      </c>
      <c r="AU278" s="183" t="s">
        <v>77</v>
      </c>
      <c r="AY278" s="182" t="s">
        <v>146</v>
      </c>
      <c r="BK278" s="184">
        <f>BK279</f>
        <v>0</v>
      </c>
    </row>
    <row r="279" spans="1:65" s="2" customFormat="1" ht="16.5" customHeight="1">
      <c r="A279" s="34"/>
      <c r="B279" s="35"/>
      <c r="C279" s="185" t="s">
        <v>763</v>
      </c>
      <c r="D279" s="185" t="s">
        <v>147</v>
      </c>
      <c r="E279" s="186" t="s">
        <v>3095</v>
      </c>
      <c r="F279" s="187" t="s">
        <v>3096</v>
      </c>
      <c r="G279" s="188" t="s">
        <v>249</v>
      </c>
      <c r="H279" s="189">
        <v>45</v>
      </c>
      <c r="I279" s="190"/>
      <c r="J279" s="191">
        <f>ROUND(I279*H279,2)</f>
        <v>0</v>
      </c>
      <c r="K279" s="192"/>
      <c r="L279" s="39"/>
      <c r="M279" s="193" t="s">
        <v>1</v>
      </c>
      <c r="N279" s="194" t="s">
        <v>42</v>
      </c>
      <c r="O279" s="71"/>
      <c r="P279" s="195">
        <f>O279*H279</f>
        <v>0</v>
      </c>
      <c r="Q279" s="195">
        <v>0</v>
      </c>
      <c r="R279" s="195">
        <f>Q279*H279</f>
        <v>0</v>
      </c>
      <c r="S279" s="195">
        <v>0</v>
      </c>
      <c r="T279" s="196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97" t="s">
        <v>145</v>
      </c>
      <c r="AT279" s="197" t="s">
        <v>147</v>
      </c>
      <c r="AU279" s="197" t="s">
        <v>85</v>
      </c>
      <c r="AY279" s="17" t="s">
        <v>146</v>
      </c>
      <c r="BE279" s="198">
        <f>IF(N279="základní",J279,0)</f>
        <v>0</v>
      </c>
      <c r="BF279" s="198">
        <f>IF(N279="snížená",J279,0)</f>
        <v>0</v>
      </c>
      <c r="BG279" s="198">
        <f>IF(N279="zákl. přenesená",J279,0)</f>
        <v>0</v>
      </c>
      <c r="BH279" s="198">
        <f>IF(N279="sníž. přenesená",J279,0)</f>
        <v>0</v>
      </c>
      <c r="BI279" s="198">
        <f>IF(N279="nulová",J279,0)</f>
        <v>0</v>
      </c>
      <c r="BJ279" s="17" t="s">
        <v>85</v>
      </c>
      <c r="BK279" s="198">
        <f>ROUND(I279*H279,2)</f>
        <v>0</v>
      </c>
      <c r="BL279" s="17" t="s">
        <v>145</v>
      </c>
      <c r="BM279" s="197" t="s">
        <v>2582</v>
      </c>
    </row>
    <row r="280" spans="1:65" s="12" customFormat="1" ht="25.9" customHeight="1">
      <c r="B280" s="171"/>
      <c r="C280" s="172"/>
      <c r="D280" s="173" t="s">
        <v>76</v>
      </c>
      <c r="E280" s="174" t="s">
        <v>3097</v>
      </c>
      <c r="F280" s="174" t="s">
        <v>3098</v>
      </c>
      <c r="G280" s="172"/>
      <c r="H280" s="172"/>
      <c r="I280" s="175"/>
      <c r="J280" s="176">
        <f>BK280</f>
        <v>0</v>
      </c>
      <c r="K280" s="172"/>
      <c r="L280" s="177"/>
      <c r="M280" s="178"/>
      <c r="N280" s="179"/>
      <c r="O280" s="179"/>
      <c r="P280" s="180">
        <f>P281</f>
        <v>0</v>
      </c>
      <c r="Q280" s="179"/>
      <c r="R280" s="180">
        <f>R281</f>
        <v>0</v>
      </c>
      <c r="S280" s="179"/>
      <c r="T280" s="181">
        <f>T281</f>
        <v>0</v>
      </c>
      <c r="AR280" s="182" t="s">
        <v>85</v>
      </c>
      <c r="AT280" s="183" t="s">
        <v>76</v>
      </c>
      <c r="AU280" s="183" t="s">
        <v>77</v>
      </c>
      <c r="AY280" s="182" t="s">
        <v>146</v>
      </c>
      <c r="BK280" s="184">
        <f>BK281</f>
        <v>0</v>
      </c>
    </row>
    <row r="281" spans="1:65" s="2" customFormat="1" ht="16.5" customHeight="1">
      <c r="A281" s="34"/>
      <c r="B281" s="35"/>
      <c r="C281" s="185" t="s">
        <v>768</v>
      </c>
      <c r="D281" s="185" t="s">
        <v>147</v>
      </c>
      <c r="E281" s="186" t="s">
        <v>3099</v>
      </c>
      <c r="F281" s="187" t="s">
        <v>3087</v>
      </c>
      <c r="G281" s="188" t="s">
        <v>249</v>
      </c>
      <c r="H281" s="189">
        <v>45</v>
      </c>
      <c r="I281" s="190"/>
      <c r="J281" s="191">
        <f>ROUND(I281*H281,2)</f>
        <v>0</v>
      </c>
      <c r="K281" s="192"/>
      <c r="L281" s="39"/>
      <c r="M281" s="251" t="s">
        <v>1</v>
      </c>
      <c r="N281" s="252" t="s">
        <v>42</v>
      </c>
      <c r="O281" s="253"/>
      <c r="P281" s="254">
        <f>O281*H281</f>
        <v>0</v>
      </c>
      <c r="Q281" s="254">
        <v>0</v>
      </c>
      <c r="R281" s="254">
        <f>Q281*H281</f>
        <v>0</v>
      </c>
      <c r="S281" s="254">
        <v>0</v>
      </c>
      <c r="T281" s="255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97" t="s">
        <v>145</v>
      </c>
      <c r="AT281" s="197" t="s">
        <v>147</v>
      </c>
      <c r="AU281" s="197" t="s">
        <v>85</v>
      </c>
      <c r="AY281" s="17" t="s">
        <v>146</v>
      </c>
      <c r="BE281" s="198">
        <f>IF(N281="základní",J281,0)</f>
        <v>0</v>
      </c>
      <c r="BF281" s="198">
        <f>IF(N281="snížená",J281,0)</f>
        <v>0</v>
      </c>
      <c r="BG281" s="198">
        <f>IF(N281="zákl. přenesená",J281,0)</f>
        <v>0</v>
      </c>
      <c r="BH281" s="198">
        <f>IF(N281="sníž. přenesená",J281,0)</f>
        <v>0</v>
      </c>
      <c r="BI281" s="198">
        <f>IF(N281="nulová",J281,0)</f>
        <v>0</v>
      </c>
      <c r="BJ281" s="17" t="s">
        <v>85</v>
      </c>
      <c r="BK281" s="198">
        <f>ROUND(I281*H281,2)</f>
        <v>0</v>
      </c>
      <c r="BL281" s="17" t="s">
        <v>145</v>
      </c>
      <c r="BM281" s="197" t="s">
        <v>2588</v>
      </c>
    </row>
    <row r="282" spans="1:65" s="2" customFormat="1" ht="6.95" customHeight="1">
      <c r="A282" s="34"/>
      <c r="B282" s="54"/>
      <c r="C282" s="55"/>
      <c r="D282" s="55"/>
      <c r="E282" s="55"/>
      <c r="F282" s="55"/>
      <c r="G282" s="55"/>
      <c r="H282" s="55"/>
      <c r="I282" s="55"/>
      <c r="J282" s="55"/>
      <c r="K282" s="55"/>
      <c r="L282" s="39"/>
      <c r="M282" s="34"/>
      <c r="O282" s="34"/>
      <c r="P282" s="34"/>
      <c r="Q282" s="34"/>
      <c r="R282" s="34"/>
      <c r="S282" s="34"/>
      <c r="T282" s="34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</row>
  </sheetData>
  <sheetProtection algorithmName="SHA-512" hashValue="0w5oLY78UvOddwprDBMc1Ew7sEqjaAkAnrINWjL0HU4hJXMyQjzLSJpTOhk1U3irWV5jZmMn1PTrGUG8+vP1pQ==" saltValue="ZTOrpFzrhzo06oIWcssFGogt5iSzEYO4lXw0yS2QveQeYVN+CMXeU40rG69Ir8SMEnvWVTRVcvF4yx3cITYicQ==" spinCount="100000" sheet="1" objects="1" scenarios="1" formatColumns="0" formatRows="0" autoFilter="0"/>
  <autoFilter ref="C152:K281"/>
  <mergeCells count="9">
    <mergeCell ref="E87:H87"/>
    <mergeCell ref="E143:H143"/>
    <mergeCell ref="E145:H14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4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AT2" s="17" t="s">
        <v>109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87</v>
      </c>
    </row>
    <row r="4" spans="1:46" s="1" customFormat="1" ht="24.95" customHeight="1">
      <c r="B4" s="20"/>
      <c r="D4" s="110" t="s">
        <v>110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06" t="str">
        <f>'Rekapitulace zakázky'!K6</f>
        <v>Velim ON - oprava</v>
      </c>
      <c r="F7" s="307"/>
      <c r="G7" s="307"/>
      <c r="H7" s="307"/>
      <c r="L7" s="20"/>
    </row>
    <row r="8" spans="1:46" s="2" customFormat="1" ht="12" customHeight="1">
      <c r="A8" s="34"/>
      <c r="B8" s="39"/>
      <c r="C8" s="34"/>
      <c r="D8" s="112" t="s">
        <v>111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8" t="s">
        <v>3100</v>
      </c>
      <c r="F9" s="309"/>
      <c r="G9" s="309"/>
      <c r="H9" s="30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zakázky'!AN8</f>
        <v>22. 2. 2021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0" t="str">
        <f>'Rekapitulace zakázky'!E14</f>
        <v>Vyplň údaj</v>
      </c>
      <c r="F18" s="311"/>
      <c r="G18" s="311"/>
      <c r="H18" s="311"/>
      <c r="I18" s="112" t="s">
        <v>28</v>
      </c>
      <c r="J18" s="30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zakázky'!E17="","",'Rekapitulace zakázky'!E17)</f>
        <v xml:space="preserve"> </v>
      </c>
      <c r="F21" s="34"/>
      <c r="G21" s="34"/>
      <c r="H21" s="34"/>
      <c r="I21" s="112" t="s">
        <v>28</v>
      </c>
      <c r="J21" s="11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35</v>
      </c>
      <c r="E23" s="34"/>
      <c r="F23" s="34"/>
      <c r="G23" s="34"/>
      <c r="H23" s="34"/>
      <c r="I23" s="112" t="s">
        <v>25</v>
      </c>
      <c r="J23" s="113" t="str">
        <f>IF('Rekapitulace zakázky'!AN19="","",'Rekapitulace zakázky'!AN19)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zakázky'!E20="","",'Rekapitulace zakázky'!E20)</f>
        <v/>
      </c>
      <c r="F24" s="34"/>
      <c r="G24" s="34"/>
      <c r="H24" s="34"/>
      <c r="I24" s="112" t="s">
        <v>28</v>
      </c>
      <c r="J24" s="113" t="str">
        <f>IF('Rekapitulace zakázky'!AN20="","",'Rekapitulace zakázky'!AN20)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12" t="s">
        <v>1</v>
      </c>
      <c r="F27" s="312"/>
      <c r="G27" s="312"/>
      <c r="H27" s="312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ROUND((SUM(BE121:BE133)),  2)</f>
        <v>0</v>
      </c>
      <c r="G33" s="34"/>
      <c r="H33" s="34"/>
      <c r="I33" s="124">
        <v>0.21</v>
      </c>
      <c r="J33" s="123">
        <f>ROUND(((SUM(BE121:BE133))*I33),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ROUND((SUM(BF121:BF133)),  2)</f>
        <v>0</v>
      </c>
      <c r="G34" s="34"/>
      <c r="H34" s="34"/>
      <c r="I34" s="124">
        <v>0.15</v>
      </c>
      <c r="J34" s="123">
        <f>ROUND(((SUM(BF121:BF133))*I34),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ROUND((SUM(BG121:BG133)),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ROUND((SUM(BH121:BH133)),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ROUND((SUM(BI121:BI133)),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50</v>
      </c>
      <c r="E50" s="133"/>
      <c r="F50" s="133"/>
      <c r="G50" s="132" t="s">
        <v>51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52</v>
      </c>
      <c r="E61" s="135"/>
      <c r="F61" s="136" t="s">
        <v>53</v>
      </c>
      <c r="G61" s="134" t="s">
        <v>52</v>
      </c>
      <c r="H61" s="135"/>
      <c r="I61" s="135"/>
      <c r="J61" s="137" t="s">
        <v>53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54</v>
      </c>
      <c r="E65" s="138"/>
      <c r="F65" s="138"/>
      <c r="G65" s="132" t="s">
        <v>55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52</v>
      </c>
      <c r="E76" s="135"/>
      <c r="F76" s="136" t="s">
        <v>53</v>
      </c>
      <c r="G76" s="134" t="s">
        <v>52</v>
      </c>
      <c r="H76" s="135"/>
      <c r="I76" s="135"/>
      <c r="J76" s="137" t="s">
        <v>53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113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4" t="str">
        <f>E7</f>
        <v>Velim ON - oprava</v>
      </c>
      <c r="F85" s="305"/>
      <c r="G85" s="305"/>
      <c r="H85" s="30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111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92" t="str">
        <f>E9</f>
        <v>008 - Vedlejší a ostatní náklady</v>
      </c>
      <c r="F87" s="303"/>
      <c r="G87" s="303"/>
      <c r="H87" s="30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žst. Velim</v>
      </c>
      <c r="G89" s="36"/>
      <c r="H89" s="36"/>
      <c r="I89" s="29" t="s">
        <v>22</v>
      </c>
      <c r="J89" s="66" t="str">
        <f>IF(J12="","",J12)</f>
        <v>22. 2. 2021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 t="str">
        <f>E24</f>
        <v/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114</v>
      </c>
      <c r="D94" s="144"/>
      <c r="E94" s="144"/>
      <c r="F94" s="144"/>
      <c r="G94" s="144"/>
      <c r="H94" s="144"/>
      <c r="I94" s="144"/>
      <c r="J94" s="145" t="s">
        <v>115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116</v>
      </c>
      <c r="D96" s="36"/>
      <c r="E96" s="36"/>
      <c r="F96" s="36"/>
      <c r="G96" s="36"/>
      <c r="H96" s="36"/>
      <c r="I96" s="36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117</v>
      </c>
    </row>
    <row r="97" spans="1:31" s="9" customFormat="1" ht="24.95" customHeight="1">
      <c r="B97" s="147"/>
      <c r="C97" s="148"/>
      <c r="D97" s="149" t="s">
        <v>3101</v>
      </c>
      <c r="E97" s="150"/>
      <c r="F97" s="150"/>
      <c r="G97" s="150"/>
      <c r="H97" s="150"/>
      <c r="I97" s="150"/>
      <c r="J97" s="151">
        <f>J122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3102</v>
      </c>
      <c r="E98" s="156"/>
      <c r="F98" s="156"/>
      <c r="G98" s="156"/>
      <c r="H98" s="156"/>
      <c r="I98" s="156"/>
      <c r="J98" s="157">
        <f>J123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3103</v>
      </c>
      <c r="E99" s="156"/>
      <c r="F99" s="156"/>
      <c r="G99" s="156"/>
      <c r="H99" s="156"/>
      <c r="I99" s="156"/>
      <c r="J99" s="157">
        <f>J126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3104</v>
      </c>
      <c r="E100" s="156"/>
      <c r="F100" s="156"/>
      <c r="G100" s="156"/>
      <c r="H100" s="156"/>
      <c r="I100" s="156"/>
      <c r="J100" s="157">
        <f>J129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3105</v>
      </c>
      <c r="E101" s="156"/>
      <c r="F101" s="156"/>
      <c r="G101" s="156"/>
      <c r="H101" s="156"/>
      <c r="I101" s="156"/>
      <c r="J101" s="157">
        <f>J131</f>
        <v>0</v>
      </c>
      <c r="K101" s="154"/>
      <c r="L101" s="158"/>
    </row>
    <row r="102" spans="1:31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130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04" t="str">
        <f>E7</f>
        <v>Velim ON - oprava</v>
      </c>
      <c r="F111" s="305"/>
      <c r="G111" s="305"/>
      <c r="H111" s="305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111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92" t="str">
        <f>E9</f>
        <v>008 - Vedlejší a ostatní náklady</v>
      </c>
      <c r="F113" s="303"/>
      <c r="G113" s="303"/>
      <c r="H113" s="303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>žst. Velim</v>
      </c>
      <c r="G115" s="36"/>
      <c r="H115" s="36"/>
      <c r="I115" s="29" t="s">
        <v>22</v>
      </c>
      <c r="J115" s="66" t="str">
        <f>IF(J12="","",J12)</f>
        <v>22. 2. 2021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24</v>
      </c>
      <c r="D117" s="36"/>
      <c r="E117" s="36"/>
      <c r="F117" s="27" t="str">
        <f>E15</f>
        <v>Správa železnic, státní organizace</v>
      </c>
      <c r="G117" s="36"/>
      <c r="H117" s="36"/>
      <c r="I117" s="29" t="s">
        <v>32</v>
      </c>
      <c r="J117" s="32" t="str">
        <f>E21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30</v>
      </c>
      <c r="D118" s="36"/>
      <c r="E118" s="36"/>
      <c r="F118" s="27" t="str">
        <f>IF(E18="","",E18)</f>
        <v>Vyplň údaj</v>
      </c>
      <c r="G118" s="36"/>
      <c r="H118" s="36"/>
      <c r="I118" s="29" t="s">
        <v>35</v>
      </c>
      <c r="J118" s="32" t="str">
        <f>E24</f>
        <v/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59"/>
      <c r="B120" s="160"/>
      <c r="C120" s="161" t="s">
        <v>131</v>
      </c>
      <c r="D120" s="162" t="s">
        <v>62</v>
      </c>
      <c r="E120" s="162" t="s">
        <v>58</v>
      </c>
      <c r="F120" s="162" t="s">
        <v>59</v>
      </c>
      <c r="G120" s="162" t="s">
        <v>132</v>
      </c>
      <c r="H120" s="162" t="s">
        <v>133</v>
      </c>
      <c r="I120" s="162" t="s">
        <v>134</v>
      </c>
      <c r="J120" s="163" t="s">
        <v>115</v>
      </c>
      <c r="K120" s="164" t="s">
        <v>135</v>
      </c>
      <c r="L120" s="165"/>
      <c r="M120" s="75" t="s">
        <v>1</v>
      </c>
      <c r="N120" s="76" t="s">
        <v>41</v>
      </c>
      <c r="O120" s="76" t="s">
        <v>136</v>
      </c>
      <c r="P120" s="76" t="s">
        <v>137</v>
      </c>
      <c r="Q120" s="76" t="s">
        <v>138</v>
      </c>
      <c r="R120" s="76" t="s">
        <v>139</v>
      </c>
      <c r="S120" s="76" t="s">
        <v>140</v>
      </c>
      <c r="T120" s="77" t="s">
        <v>141</v>
      </c>
      <c r="U120" s="159"/>
      <c r="V120" s="159"/>
      <c r="W120" s="159"/>
      <c r="X120" s="159"/>
      <c r="Y120" s="159"/>
      <c r="Z120" s="159"/>
      <c r="AA120" s="159"/>
      <c r="AB120" s="159"/>
      <c r="AC120" s="159"/>
      <c r="AD120" s="159"/>
      <c r="AE120" s="159"/>
    </row>
    <row r="121" spans="1:65" s="2" customFormat="1" ht="22.9" customHeight="1">
      <c r="A121" s="34"/>
      <c r="B121" s="35"/>
      <c r="C121" s="82" t="s">
        <v>142</v>
      </c>
      <c r="D121" s="36"/>
      <c r="E121" s="36"/>
      <c r="F121" s="36"/>
      <c r="G121" s="36"/>
      <c r="H121" s="36"/>
      <c r="I121" s="36"/>
      <c r="J121" s="166">
        <f>BK121</f>
        <v>0</v>
      </c>
      <c r="K121" s="36"/>
      <c r="L121" s="39"/>
      <c r="M121" s="78"/>
      <c r="N121" s="167"/>
      <c r="O121" s="79"/>
      <c r="P121" s="168">
        <f>P122</f>
        <v>0</v>
      </c>
      <c r="Q121" s="79"/>
      <c r="R121" s="168">
        <f>R122</f>
        <v>0</v>
      </c>
      <c r="S121" s="79"/>
      <c r="T121" s="169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76</v>
      </c>
      <c r="AU121" s="17" t="s">
        <v>117</v>
      </c>
      <c r="BK121" s="170">
        <f>BK122</f>
        <v>0</v>
      </c>
    </row>
    <row r="122" spans="1:65" s="12" customFormat="1" ht="25.9" customHeight="1">
      <c r="B122" s="171"/>
      <c r="C122" s="172"/>
      <c r="D122" s="173" t="s">
        <v>76</v>
      </c>
      <c r="E122" s="174" t="s">
        <v>3106</v>
      </c>
      <c r="F122" s="174" t="s">
        <v>3107</v>
      </c>
      <c r="G122" s="172"/>
      <c r="H122" s="172"/>
      <c r="I122" s="175"/>
      <c r="J122" s="176">
        <f>BK122</f>
        <v>0</v>
      </c>
      <c r="K122" s="172"/>
      <c r="L122" s="177"/>
      <c r="M122" s="178"/>
      <c r="N122" s="179"/>
      <c r="O122" s="179"/>
      <c r="P122" s="180">
        <f>P123+P126+P129+P131</f>
        <v>0</v>
      </c>
      <c r="Q122" s="179"/>
      <c r="R122" s="180">
        <f>R123+R126+R129+R131</f>
        <v>0</v>
      </c>
      <c r="S122" s="179"/>
      <c r="T122" s="181">
        <f>T123+T126+T129+T131</f>
        <v>0</v>
      </c>
      <c r="AR122" s="182" t="s">
        <v>172</v>
      </c>
      <c r="AT122" s="183" t="s">
        <v>76</v>
      </c>
      <c r="AU122" s="183" t="s">
        <v>77</v>
      </c>
      <c r="AY122" s="182" t="s">
        <v>146</v>
      </c>
      <c r="BK122" s="184">
        <f>BK123+BK126+BK129+BK131</f>
        <v>0</v>
      </c>
    </row>
    <row r="123" spans="1:65" s="12" customFormat="1" ht="22.9" customHeight="1">
      <c r="B123" s="171"/>
      <c r="C123" s="172"/>
      <c r="D123" s="173" t="s">
        <v>76</v>
      </c>
      <c r="E123" s="204" t="s">
        <v>3108</v>
      </c>
      <c r="F123" s="204" t="s">
        <v>3109</v>
      </c>
      <c r="G123" s="172"/>
      <c r="H123" s="172"/>
      <c r="I123" s="175"/>
      <c r="J123" s="205">
        <f>BK123</f>
        <v>0</v>
      </c>
      <c r="K123" s="172"/>
      <c r="L123" s="177"/>
      <c r="M123" s="178"/>
      <c r="N123" s="179"/>
      <c r="O123" s="179"/>
      <c r="P123" s="180">
        <f>SUM(P124:P125)</f>
        <v>0</v>
      </c>
      <c r="Q123" s="179"/>
      <c r="R123" s="180">
        <f>SUM(R124:R125)</f>
        <v>0</v>
      </c>
      <c r="S123" s="179"/>
      <c r="T123" s="181">
        <f>SUM(T124:T125)</f>
        <v>0</v>
      </c>
      <c r="AR123" s="182" t="s">
        <v>172</v>
      </c>
      <c r="AT123" s="183" t="s">
        <v>76</v>
      </c>
      <c r="AU123" s="183" t="s">
        <v>85</v>
      </c>
      <c r="AY123" s="182" t="s">
        <v>146</v>
      </c>
      <c r="BK123" s="184">
        <f>SUM(BK124:BK125)</f>
        <v>0</v>
      </c>
    </row>
    <row r="124" spans="1:65" s="2" customFormat="1" ht="16.5" customHeight="1">
      <c r="A124" s="34"/>
      <c r="B124" s="35"/>
      <c r="C124" s="185" t="s">
        <v>85</v>
      </c>
      <c r="D124" s="185" t="s">
        <v>147</v>
      </c>
      <c r="E124" s="186" t="s">
        <v>3110</v>
      </c>
      <c r="F124" s="187" t="s">
        <v>3109</v>
      </c>
      <c r="G124" s="188" t="s">
        <v>3111</v>
      </c>
      <c r="H124" s="189">
        <v>1</v>
      </c>
      <c r="I124" s="190"/>
      <c r="J124" s="191">
        <f>ROUND(I124*H124,2)</f>
        <v>0</v>
      </c>
      <c r="K124" s="192"/>
      <c r="L124" s="39"/>
      <c r="M124" s="193" t="s">
        <v>1</v>
      </c>
      <c r="N124" s="194" t="s">
        <v>42</v>
      </c>
      <c r="O124" s="71"/>
      <c r="P124" s="195">
        <f>O124*H124</f>
        <v>0</v>
      </c>
      <c r="Q124" s="195">
        <v>0</v>
      </c>
      <c r="R124" s="195">
        <f>Q124*H124</f>
        <v>0</v>
      </c>
      <c r="S124" s="195">
        <v>0</v>
      </c>
      <c r="T124" s="196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7" t="s">
        <v>3112</v>
      </c>
      <c r="AT124" s="197" t="s">
        <v>147</v>
      </c>
      <c r="AU124" s="197" t="s">
        <v>87</v>
      </c>
      <c r="AY124" s="17" t="s">
        <v>146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7" t="s">
        <v>85</v>
      </c>
      <c r="BK124" s="198">
        <f>ROUND(I124*H124,2)</f>
        <v>0</v>
      </c>
      <c r="BL124" s="17" t="s">
        <v>3112</v>
      </c>
      <c r="BM124" s="197" t="s">
        <v>3113</v>
      </c>
    </row>
    <row r="125" spans="1:65" s="2" customFormat="1" ht="39">
      <c r="A125" s="34"/>
      <c r="B125" s="35"/>
      <c r="C125" s="36"/>
      <c r="D125" s="199" t="s">
        <v>151</v>
      </c>
      <c r="E125" s="36"/>
      <c r="F125" s="200" t="s">
        <v>3114</v>
      </c>
      <c r="G125" s="36"/>
      <c r="H125" s="36"/>
      <c r="I125" s="201"/>
      <c r="J125" s="36"/>
      <c r="K125" s="36"/>
      <c r="L125" s="39"/>
      <c r="M125" s="202"/>
      <c r="N125" s="203"/>
      <c r="O125" s="71"/>
      <c r="P125" s="71"/>
      <c r="Q125" s="71"/>
      <c r="R125" s="71"/>
      <c r="S125" s="71"/>
      <c r="T125" s="72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151</v>
      </c>
      <c r="AU125" s="17" t="s">
        <v>87</v>
      </c>
    </row>
    <row r="126" spans="1:65" s="12" customFormat="1" ht="22.9" customHeight="1">
      <c r="B126" s="171"/>
      <c r="C126" s="172"/>
      <c r="D126" s="173" t="s">
        <v>76</v>
      </c>
      <c r="E126" s="204" t="s">
        <v>3115</v>
      </c>
      <c r="F126" s="204" t="s">
        <v>3116</v>
      </c>
      <c r="G126" s="172"/>
      <c r="H126" s="172"/>
      <c r="I126" s="175"/>
      <c r="J126" s="205">
        <f>BK126</f>
        <v>0</v>
      </c>
      <c r="K126" s="172"/>
      <c r="L126" s="177"/>
      <c r="M126" s="178"/>
      <c r="N126" s="179"/>
      <c r="O126" s="179"/>
      <c r="P126" s="180">
        <f>SUM(P127:P128)</f>
        <v>0</v>
      </c>
      <c r="Q126" s="179"/>
      <c r="R126" s="180">
        <f>SUM(R127:R128)</f>
        <v>0</v>
      </c>
      <c r="S126" s="179"/>
      <c r="T126" s="181">
        <f>SUM(T127:T128)</f>
        <v>0</v>
      </c>
      <c r="AR126" s="182" t="s">
        <v>172</v>
      </c>
      <c r="AT126" s="183" t="s">
        <v>76</v>
      </c>
      <c r="AU126" s="183" t="s">
        <v>85</v>
      </c>
      <c r="AY126" s="182" t="s">
        <v>146</v>
      </c>
      <c r="BK126" s="184">
        <f>SUM(BK127:BK128)</f>
        <v>0</v>
      </c>
    </row>
    <row r="127" spans="1:65" s="2" customFormat="1" ht="16.5" customHeight="1">
      <c r="A127" s="34"/>
      <c r="B127" s="35"/>
      <c r="C127" s="185" t="s">
        <v>87</v>
      </c>
      <c r="D127" s="185" t="s">
        <v>147</v>
      </c>
      <c r="E127" s="186" t="s">
        <v>3117</v>
      </c>
      <c r="F127" s="187" t="s">
        <v>3118</v>
      </c>
      <c r="G127" s="188" t="s">
        <v>3111</v>
      </c>
      <c r="H127" s="189">
        <v>1</v>
      </c>
      <c r="I127" s="190"/>
      <c r="J127" s="191">
        <f>ROUND(I127*H127,2)</f>
        <v>0</v>
      </c>
      <c r="K127" s="192"/>
      <c r="L127" s="39"/>
      <c r="M127" s="193" t="s">
        <v>1</v>
      </c>
      <c r="N127" s="194" t="s">
        <v>42</v>
      </c>
      <c r="O127" s="71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7" t="s">
        <v>3112</v>
      </c>
      <c r="AT127" s="197" t="s">
        <v>147</v>
      </c>
      <c r="AU127" s="197" t="s">
        <v>87</v>
      </c>
      <c r="AY127" s="17" t="s">
        <v>146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7" t="s">
        <v>85</v>
      </c>
      <c r="BK127" s="198">
        <f>ROUND(I127*H127,2)</f>
        <v>0</v>
      </c>
      <c r="BL127" s="17" t="s">
        <v>3112</v>
      </c>
      <c r="BM127" s="197" t="s">
        <v>3119</v>
      </c>
    </row>
    <row r="128" spans="1:65" s="2" customFormat="1" ht="48.75">
      <c r="A128" s="34"/>
      <c r="B128" s="35"/>
      <c r="C128" s="36"/>
      <c r="D128" s="199" t="s">
        <v>151</v>
      </c>
      <c r="E128" s="36"/>
      <c r="F128" s="200" t="s">
        <v>3120</v>
      </c>
      <c r="G128" s="36"/>
      <c r="H128" s="36"/>
      <c r="I128" s="201"/>
      <c r="J128" s="36"/>
      <c r="K128" s="36"/>
      <c r="L128" s="39"/>
      <c r="M128" s="202"/>
      <c r="N128" s="203"/>
      <c r="O128" s="71"/>
      <c r="P128" s="71"/>
      <c r="Q128" s="71"/>
      <c r="R128" s="71"/>
      <c r="S128" s="71"/>
      <c r="T128" s="72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151</v>
      </c>
      <c r="AU128" s="17" t="s">
        <v>87</v>
      </c>
    </row>
    <row r="129" spans="1:65" s="12" customFormat="1" ht="22.9" customHeight="1">
      <c r="B129" s="171"/>
      <c r="C129" s="172"/>
      <c r="D129" s="173" t="s">
        <v>76</v>
      </c>
      <c r="E129" s="204" t="s">
        <v>3121</v>
      </c>
      <c r="F129" s="204" t="s">
        <v>3122</v>
      </c>
      <c r="G129" s="172"/>
      <c r="H129" s="172"/>
      <c r="I129" s="175"/>
      <c r="J129" s="205">
        <f>BK129</f>
        <v>0</v>
      </c>
      <c r="K129" s="172"/>
      <c r="L129" s="177"/>
      <c r="M129" s="178"/>
      <c r="N129" s="179"/>
      <c r="O129" s="179"/>
      <c r="P129" s="180">
        <f>P130</f>
        <v>0</v>
      </c>
      <c r="Q129" s="179"/>
      <c r="R129" s="180">
        <f>R130</f>
        <v>0</v>
      </c>
      <c r="S129" s="179"/>
      <c r="T129" s="181">
        <f>T130</f>
        <v>0</v>
      </c>
      <c r="AR129" s="182" t="s">
        <v>172</v>
      </c>
      <c r="AT129" s="183" t="s">
        <v>76</v>
      </c>
      <c r="AU129" s="183" t="s">
        <v>85</v>
      </c>
      <c r="AY129" s="182" t="s">
        <v>146</v>
      </c>
      <c r="BK129" s="184">
        <f>BK130</f>
        <v>0</v>
      </c>
    </row>
    <row r="130" spans="1:65" s="2" customFormat="1" ht="21.75" customHeight="1">
      <c r="A130" s="34"/>
      <c r="B130" s="35"/>
      <c r="C130" s="185" t="s">
        <v>155</v>
      </c>
      <c r="D130" s="185" t="s">
        <v>147</v>
      </c>
      <c r="E130" s="186" t="s">
        <v>3123</v>
      </c>
      <c r="F130" s="187" t="s">
        <v>3124</v>
      </c>
      <c r="G130" s="188" t="s">
        <v>3111</v>
      </c>
      <c r="H130" s="189">
        <v>1</v>
      </c>
      <c r="I130" s="190"/>
      <c r="J130" s="191">
        <f>ROUND(I130*H130,2)</f>
        <v>0</v>
      </c>
      <c r="K130" s="192"/>
      <c r="L130" s="39"/>
      <c r="M130" s="193" t="s">
        <v>1</v>
      </c>
      <c r="N130" s="194" t="s">
        <v>42</v>
      </c>
      <c r="O130" s="71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3112</v>
      </c>
      <c r="AT130" s="197" t="s">
        <v>147</v>
      </c>
      <c r="AU130" s="197" t="s">
        <v>87</v>
      </c>
      <c r="AY130" s="17" t="s">
        <v>146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7" t="s">
        <v>85</v>
      </c>
      <c r="BK130" s="198">
        <f>ROUND(I130*H130,2)</f>
        <v>0</v>
      </c>
      <c r="BL130" s="17" t="s">
        <v>3112</v>
      </c>
      <c r="BM130" s="197" t="s">
        <v>3125</v>
      </c>
    </row>
    <row r="131" spans="1:65" s="12" customFormat="1" ht="22.9" customHeight="1">
      <c r="B131" s="171"/>
      <c r="C131" s="172"/>
      <c r="D131" s="173" t="s">
        <v>76</v>
      </c>
      <c r="E131" s="204" t="s">
        <v>3126</v>
      </c>
      <c r="F131" s="204" t="s">
        <v>3127</v>
      </c>
      <c r="G131" s="172"/>
      <c r="H131" s="172"/>
      <c r="I131" s="175"/>
      <c r="J131" s="205">
        <f>BK131</f>
        <v>0</v>
      </c>
      <c r="K131" s="172"/>
      <c r="L131" s="177"/>
      <c r="M131" s="178"/>
      <c r="N131" s="179"/>
      <c r="O131" s="179"/>
      <c r="P131" s="180">
        <f>SUM(P132:P133)</f>
        <v>0</v>
      </c>
      <c r="Q131" s="179"/>
      <c r="R131" s="180">
        <f>SUM(R132:R133)</f>
        <v>0</v>
      </c>
      <c r="S131" s="179"/>
      <c r="T131" s="181">
        <f>SUM(T132:T133)</f>
        <v>0</v>
      </c>
      <c r="AR131" s="182" t="s">
        <v>172</v>
      </c>
      <c r="AT131" s="183" t="s">
        <v>76</v>
      </c>
      <c r="AU131" s="183" t="s">
        <v>85</v>
      </c>
      <c r="AY131" s="182" t="s">
        <v>146</v>
      </c>
      <c r="BK131" s="184">
        <f>SUM(BK132:BK133)</f>
        <v>0</v>
      </c>
    </row>
    <row r="132" spans="1:65" s="2" customFormat="1" ht="16.5" customHeight="1">
      <c r="A132" s="34"/>
      <c r="B132" s="35"/>
      <c r="C132" s="185" t="s">
        <v>145</v>
      </c>
      <c r="D132" s="185" t="s">
        <v>147</v>
      </c>
      <c r="E132" s="186" t="s">
        <v>3128</v>
      </c>
      <c r="F132" s="187" t="s">
        <v>3129</v>
      </c>
      <c r="G132" s="188" t="s">
        <v>3111</v>
      </c>
      <c r="H132" s="189">
        <v>1</v>
      </c>
      <c r="I132" s="190"/>
      <c r="J132" s="191">
        <f>ROUND(I132*H132,2)</f>
        <v>0</v>
      </c>
      <c r="K132" s="192"/>
      <c r="L132" s="39"/>
      <c r="M132" s="193" t="s">
        <v>1</v>
      </c>
      <c r="N132" s="194" t="s">
        <v>42</v>
      </c>
      <c r="O132" s="71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3112</v>
      </c>
      <c r="AT132" s="197" t="s">
        <v>147</v>
      </c>
      <c r="AU132" s="197" t="s">
        <v>87</v>
      </c>
      <c r="AY132" s="17" t="s">
        <v>146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7" t="s">
        <v>85</v>
      </c>
      <c r="BK132" s="198">
        <f>ROUND(I132*H132,2)</f>
        <v>0</v>
      </c>
      <c r="BL132" s="17" t="s">
        <v>3112</v>
      </c>
      <c r="BM132" s="197" t="s">
        <v>3130</v>
      </c>
    </row>
    <row r="133" spans="1:65" s="2" customFormat="1" ht="39">
      <c r="A133" s="34"/>
      <c r="B133" s="35"/>
      <c r="C133" s="36"/>
      <c r="D133" s="199" t="s">
        <v>151</v>
      </c>
      <c r="E133" s="36"/>
      <c r="F133" s="200" t="s">
        <v>3131</v>
      </c>
      <c r="G133" s="36"/>
      <c r="H133" s="36"/>
      <c r="I133" s="201"/>
      <c r="J133" s="36"/>
      <c r="K133" s="36"/>
      <c r="L133" s="39"/>
      <c r="M133" s="256"/>
      <c r="N133" s="257"/>
      <c r="O133" s="253"/>
      <c r="P133" s="253"/>
      <c r="Q133" s="253"/>
      <c r="R133" s="253"/>
      <c r="S133" s="253"/>
      <c r="T133" s="258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151</v>
      </c>
      <c r="AU133" s="17" t="s">
        <v>87</v>
      </c>
    </row>
    <row r="134" spans="1:65" s="2" customFormat="1" ht="6.95" customHeight="1">
      <c r="A134" s="34"/>
      <c r="B134" s="54"/>
      <c r="C134" s="55"/>
      <c r="D134" s="55"/>
      <c r="E134" s="55"/>
      <c r="F134" s="55"/>
      <c r="G134" s="55"/>
      <c r="H134" s="55"/>
      <c r="I134" s="55"/>
      <c r="J134" s="55"/>
      <c r="K134" s="55"/>
      <c r="L134" s="39"/>
      <c r="M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</sheetData>
  <sheetProtection algorithmName="SHA-512" hashValue="S22nd+oSMtxvoHZW6aNicUdXYrDUtlqkqlFSHdUjwHUZ6Jh88E9PID06dxH3QycVj9fzbDKkqvYYwnQ1Mbh7yQ==" saltValue="uWbgmv+3x0mkQQhGUJlkab1CYaHd3Cted808QAJmIE3ZqbJRfF6lUMZZnNt012NQEs6DsGvm89/4TQHRjZETwA==" spinCount="100000" sheet="1" objects="1" scenarios="1" formatColumns="0" formatRows="0" autoFilter="0"/>
  <autoFilter ref="C120:K133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zakázky</vt:lpstr>
      <vt:lpstr>001 - Oprava střechy VB</vt:lpstr>
      <vt:lpstr>002 - Oprava přístřešku</vt:lpstr>
      <vt:lpstr>003 - Oprava vnějšího pláště</vt:lpstr>
      <vt:lpstr>004 - Oprava zpevněných p...</vt:lpstr>
      <vt:lpstr>005 - Oprava veřejných WC</vt:lpstr>
      <vt:lpstr>006 - Oprava vnitřních pr...</vt:lpstr>
      <vt:lpstr>007 - Elektroinstalace a ...</vt:lpstr>
      <vt:lpstr>008 - Vedlejší a ostatní ...</vt:lpstr>
      <vt:lpstr>'001 - Oprava střechy VB'!Názvy_tisku</vt:lpstr>
      <vt:lpstr>'002 - Oprava přístřešku'!Názvy_tisku</vt:lpstr>
      <vt:lpstr>'003 - Oprava vnějšího pláště'!Názvy_tisku</vt:lpstr>
      <vt:lpstr>'004 - Oprava zpevněných p...'!Názvy_tisku</vt:lpstr>
      <vt:lpstr>'005 - Oprava veřejných WC'!Názvy_tisku</vt:lpstr>
      <vt:lpstr>'006 - Oprava vnitřních pr...'!Názvy_tisku</vt:lpstr>
      <vt:lpstr>'007 - Elektroinstalace a ...'!Názvy_tisku</vt:lpstr>
      <vt:lpstr>'008 - Vedlejší a ostatní ...'!Názvy_tisku</vt:lpstr>
      <vt:lpstr>'Rekapitulace zakázky'!Názvy_tisku</vt:lpstr>
      <vt:lpstr>'001 - Oprava střechy VB'!Oblast_tisku</vt:lpstr>
      <vt:lpstr>'002 - Oprava přístřešku'!Oblast_tisku</vt:lpstr>
      <vt:lpstr>'003 - Oprava vnějšího pláště'!Oblast_tisku</vt:lpstr>
      <vt:lpstr>'004 - Oprava zpevněných p...'!Oblast_tisku</vt:lpstr>
      <vt:lpstr>'005 - Oprava veřejných WC'!Oblast_tisku</vt:lpstr>
      <vt:lpstr>'006 - Oprava vnitřních pr...'!Oblast_tisku</vt:lpstr>
      <vt:lpstr>'007 - Elektroinstalace a ...'!Oblast_tisku</vt:lpstr>
      <vt:lpstr>'008 - Vedlejší a ostatní 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dcterms:created xsi:type="dcterms:W3CDTF">2021-03-23T12:04:48Z</dcterms:created>
  <dcterms:modified xsi:type="dcterms:W3CDTF">2021-03-24T05:31:24Z</dcterms:modified>
</cp:coreProperties>
</file>