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28770" windowHeight="12270"/>
  </bookViews>
  <sheets>
    <sheet name="Rekapitulace stavby" sheetId="1" r:id="rId1"/>
    <sheet name="65421018 - Chemické huben..." sheetId="2" r:id="rId2"/>
    <sheet name="Pokyny pro vyplnění" sheetId="3" r:id="rId3"/>
  </sheets>
  <definedNames>
    <definedName name="_xlnm._FilterDatabase" localSheetId="1" hidden="1">'65421018 - Chemické huben...'!$C$74:$K$85</definedName>
    <definedName name="_xlnm.Print_Titles" localSheetId="1">'65421018 - Chemické huben...'!$74:$74</definedName>
    <definedName name="_xlnm.Print_Titles" localSheetId="0">'Rekapitulace stavby'!$52:$52</definedName>
    <definedName name="_xlnm.Print_Area" localSheetId="1">'65421018 - Chemické huben...'!$C$4:$J$37,'65421018 - Chemické huben...'!$C$43:$J$58,'65421018 - Chemické huben...'!$C$64:$K$85</definedName>
    <definedName name="_xlnm.Print_Area" localSheetId="2">'Pokyny pro vyplnění'!$B$2:$K$71,'Pokyny pro vyplnění'!$B$74:$K$118,'Pokyny pro vyplnění'!$B$121:$K$161,'Pokyny pro vyplnění'!$B$164:$K$218</definedName>
    <definedName name="_xlnm.Print_Area" localSheetId="0">'Rekapitulace stavby'!$D$4:$AO$36,'Rekapitulace stavby'!$C$42:$AQ$56</definedName>
  </definedNames>
  <calcPr calcId="162913"/>
</workbook>
</file>

<file path=xl/calcChain.xml><?xml version="1.0" encoding="utf-8"?>
<calcChain xmlns="http://schemas.openxmlformats.org/spreadsheetml/2006/main">
  <c r="J35" i="2" l="1"/>
  <c r="J34" i="2"/>
  <c r="AY55" i="1" s="1"/>
  <c r="J33" i="2"/>
  <c r="AX55" i="1" s="1"/>
  <c r="BI84" i="2"/>
  <c r="BH84" i="2"/>
  <c r="BG84" i="2"/>
  <c r="BF84" i="2"/>
  <c r="T84" i="2"/>
  <c r="R84" i="2"/>
  <c r="P84" i="2"/>
  <c r="BI81" i="2"/>
  <c r="BH81" i="2"/>
  <c r="BG81" i="2"/>
  <c r="BF81" i="2"/>
  <c r="T81" i="2"/>
  <c r="R81" i="2"/>
  <c r="P81" i="2"/>
  <c r="BI78" i="2"/>
  <c r="BH78" i="2"/>
  <c r="BG78" i="2"/>
  <c r="BF78" i="2"/>
  <c r="T78" i="2"/>
  <c r="R78" i="2"/>
  <c r="P78" i="2"/>
  <c r="F71" i="2"/>
  <c r="F69" i="2"/>
  <c r="E67" i="2"/>
  <c r="F50" i="2"/>
  <c r="F48" i="2"/>
  <c r="E46" i="2"/>
  <c r="J22" i="2"/>
  <c r="E22" i="2"/>
  <c r="J72" i="2" s="1"/>
  <c r="J21" i="2"/>
  <c r="J19" i="2"/>
  <c r="E19" i="2"/>
  <c r="J50" i="2" s="1"/>
  <c r="J18" i="2"/>
  <c r="J16" i="2"/>
  <c r="E16" i="2"/>
  <c r="F51" i="2" s="1"/>
  <c r="J15" i="2"/>
  <c r="J10" i="2"/>
  <c r="J48" i="2" s="1"/>
  <c r="L50" i="1"/>
  <c r="AM50" i="1"/>
  <c r="AM49" i="1"/>
  <c r="L49" i="1"/>
  <c r="AM47" i="1"/>
  <c r="L47" i="1"/>
  <c r="L45" i="1"/>
  <c r="L44" i="1"/>
  <c r="J78" i="2"/>
  <c r="BK78" i="2"/>
  <c r="BK84" i="2"/>
  <c r="AS54" i="1"/>
  <c r="J81" i="2"/>
  <c r="BK81" i="2"/>
  <c r="J84" i="2"/>
  <c r="R77" i="2" l="1"/>
  <c r="R76" i="2" s="1"/>
  <c r="R75" i="2" s="1"/>
  <c r="BK77" i="2"/>
  <c r="J77" i="2"/>
  <c r="J57" i="2" s="1"/>
  <c r="P77" i="2"/>
  <c r="P76" i="2"/>
  <c r="P75" i="2"/>
  <c r="AU55" i="1" s="1"/>
  <c r="AU54" i="1" s="1"/>
  <c r="T77" i="2"/>
  <c r="T76" i="2"/>
  <c r="T75" i="2"/>
  <c r="J69" i="2"/>
  <c r="J71" i="2"/>
  <c r="F72" i="2"/>
  <c r="J51" i="2"/>
  <c r="BE78" i="2"/>
  <c r="BE81" i="2"/>
  <c r="BE84" i="2"/>
  <c r="F32" i="2"/>
  <c r="BA55" i="1" s="1"/>
  <c r="BA54" i="1" s="1"/>
  <c r="W30" i="1" s="1"/>
  <c r="F35" i="2"/>
  <c r="BD55" i="1" s="1"/>
  <c r="BD54" i="1" s="1"/>
  <c r="W33" i="1" s="1"/>
  <c r="J32" i="2"/>
  <c r="AW55" i="1" s="1"/>
  <c r="F34" i="2"/>
  <c r="BC55" i="1"/>
  <c r="BC54" i="1"/>
  <c r="W32" i="1" s="1"/>
  <c r="F33" i="2"/>
  <c r="BB55" i="1"/>
  <c r="BB54" i="1"/>
  <c r="W31" i="1" s="1"/>
  <c r="BK76" i="2" l="1"/>
  <c r="J76" i="2"/>
  <c r="J56" i="2"/>
  <c r="AW54" i="1"/>
  <c r="AK30" i="1" s="1"/>
  <c r="AY54" i="1"/>
  <c r="F31" i="2"/>
  <c r="AZ55" i="1"/>
  <c r="AZ54" i="1" s="1"/>
  <c r="W29" i="1" s="1"/>
  <c r="J31" i="2"/>
  <c r="AV55" i="1"/>
  <c r="AT55" i="1" s="1"/>
  <c r="AX54" i="1"/>
  <c r="BK75" i="2" l="1"/>
  <c r="J75" i="2" s="1"/>
  <c r="J55" i="2" s="1"/>
  <c r="AV54" i="1"/>
  <c r="AK29" i="1" s="1"/>
  <c r="J28" i="2" l="1"/>
  <c r="AG55" i="1"/>
  <c r="AG54" i="1"/>
  <c r="AK26" i="1"/>
  <c r="AK35" i="1" s="1"/>
  <c r="AT54" i="1"/>
  <c r="AN54" i="1" l="1"/>
  <c r="AN55" i="1"/>
  <c r="J37" i="2"/>
</calcChain>
</file>

<file path=xl/sharedStrings.xml><?xml version="1.0" encoding="utf-8"?>
<sst xmlns="http://schemas.openxmlformats.org/spreadsheetml/2006/main" count="796" uniqueCount="319">
  <si>
    <t>Export Komplet</t>
  </si>
  <si>
    <t>VZ</t>
  </si>
  <si>
    <t>2.0</t>
  </si>
  <si>
    <t>ZAMOK</t>
  </si>
  <si>
    <t>False</t>
  </si>
  <si>
    <t>{51ebe997-0912-4c04-be3f-676f53581fa1}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</si>
  <si>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</si>
  <si>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</si>
  <si>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</si>
  <si>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</si>
  <si>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</si>
  <si>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</si>
  <si>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</si>
  <si>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</si>
  <si>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65421018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</si>
  <si>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</si>
  <si>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</si>
  <si>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Chemické hubení nežádoucí vegetace v obvodu ST Č. Budejovice 2021</t>
  </si>
  <si>
    <t>KSO:</t>
  </si>
  <si>
    <t>824 1</t>
  </si>
  <si>
    <t>CC-CZ:</t>
  </si>
  <si>
    <t>212</t>
  </si>
  <si>
    <t>Místo:</t>
  </si>
  <si>
    <t>Tratě v obvodu ST České Budějovice</t>
  </si>
  <si>
    <t>Datum:</t>
  </si>
  <si>
    <t>23. 2. 2021</t>
  </si>
  <si>
    <t>Zadavatel:</t>
  </si>
  <si>
    <t>IČ:</t>
  </si>
  <si>
    <t>709 94 234</t>
  </si>
  <si>
    <t>SŽ, státní organizace, OŘ Plzeň, ST Č. Budějovice</t>
  </si>
  <si>
    <t>DIČ:</t>
  </si>
  <si>
    <t>CZ70994234</t>
  </si>
  <si>
    <t>Uchazeč:</t>
  </si>
  <si>
    <t>Vyplň údaj</t>
  </si>
  <si>
    <t>Projektant:</t>
  </si>
  <si>
    <t/>
  </si>
  <si>
    <t xml:space="preserve"> </t>
  </si>
  <si>
    <t>True</t>
  </si>
  <si>
    <t>Zpracovatel:</t>
  </si>
  <si>
    <t>Poznámka:</t>
  </si>
  <si>
    <t xml:space="preserve">Soupis prací je sestaven s využitím Cenové soustavy "Sborník pro údržbu a opravy železniční infrastruktury". Položky, které pochází z této cenové soustavy, jsou ve sloupci 'Cenová soustava' označeny popisem 'Sborník UOŽI' a úrovní příslušného kalendářního pololetí. Veškeré další informace vymezující popis a podmínky použití těchto položek z Cenové soustavy, které nejsou uvedeny přímo v soupisu prací, jsou neomezeně dálkově k dispozici na www.sfdi.cz, sekce 'Pravidla, metodiky a ceníky'._x000D_
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</si>
  <si>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</si>
  <si>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</si>
  <si>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</si>
  <si>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</si>
  <si>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</si>
  <si>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</si>
  <si>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</si>
  <si>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</si>
  <si>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</si>
  <si>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</si>
  <si>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</si>
  <si>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</si>
  <si>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</si>
  <si>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</si>
  <si>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</si>
  <si>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</si>
  <si>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</si>
  <si>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</si>
  <si>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</si>
  <si>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</si>
  <si>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</si>
  <si>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</si>
  <si>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</si>
  <si>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</si>
  <si>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</si>
  <si>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</si>
  <si>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</si>
  <si>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</si>
  <si>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</si>
  <si>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</si>
  <si>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</si>
  <si>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</si>
  <si>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</si>
  <si>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</si>
  <si>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</si>
  <si>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</si>
  <si>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</si>
  <si>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</si>
  <si>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</si>
  <si>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</si>
  <si>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</si>
  <si>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</si>
  <si>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</si>
  <si>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 xml:space="preserve">Soupis prací je sestaven s využitím Cenové soustavy "Sborník pro údržbu a opravy železniční infrastruktury". Položky, které pochází z této cenové soustavy, jsou ve sloupci 'Cenová soustava' označeny popisem 'Sborník UOŽI' a úrovní příslušného kalendářního pololetí. Veškeré další informace vymezující popis a podmínky použití těchto položek z Cenové soustavy, které nejsou uvedeny přímo v soupisu prací, jsou neomezeně dálkově k dispozici na www.sfdi.cz, sekce 'Pravidla, metodiky a ceníky'. 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</si>
  <si>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</si>
  <si>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</si>
  <si>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</si>
  <si>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</si>
  <si>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</si>
  <si>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5 - Komunikace pozemní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</si>
  <si>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</si>
  <si>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</si>
  <si>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</si>
  <si>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</si>
  <si>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</si>
  <si>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</si>
  <si>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</si>
  <si>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</si>
  <si>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</si>
  <si>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</si>
  <si>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</si>
  <si>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</si>
  <si>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</si>
  <si>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</si>
  <si>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</si>
  <si>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</si>
  <si>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5</t>
  </si>
  <si>
    <t>Komunikace pozemní</t>
  </si>
  <si>
    <t>M</t>
  </si>
  <si>
    <t>5954101010</t>
  </si>
  <si>
    <t>Herbicidy Dicopur M 750</t>
  </si>
  <si>
    <t>litr</t>
  </si>
  <si>
    <t>Sborník UOŽI 01 2021</t>
  </si>
  <si>
    <t>8</t>
  </si>
  <si>
    <t>4</t>
  </si>
  <si>
    <t>-1194955724</t>
  </si>
  <si>
    <t>P</t>
  </si>
  <si>
    <t>Poznámka k položce:_x000D_
Aplikace pouze ve II. kole postřiku</t>
  </si>
  <si>
    <t>VV</t>
  </si>
  <si>
    <t>1200*0,85</t>
  </si>
  <si>
    <t>5954101035</t>
  </si>
  <si>
    <t>Herbicidy Roundup Klasik Pro</t>
  </si>
  <si>
    <t>-1461370032</t>
  </si>
  <si>
    <t>Poznámka k položce:_x000D_
Aplikace pro I. a II. kolo postřiku</t>
  </si>
  <si>
    <t>2400*2,3</t>
  </si>
  <si>
    <t>3</t>
  </si>
  <si>
    <t>K</t>
  </si>
  <si>
    <t>5904055310</t>
  </si>
  <si>
    <t>Hubení travního porostu postřikovačem strojně s použitím selektivního postřiku v profilu koleje šíře záběru 5 m. Poznámka: 1. V cenách jsou započteny náklady na postřik travního porostu nebo náletové dřevité vegetace, potřebné manipulace a aplikací herbicidu. 2. V cenách nejsou obsaženy náklady na vodu a dodávku herbicidu.</t>
  </si>
  <si>
    <t>km</t>
  </si>
  <si>
    <t>-267813786</t>
  </si>
  <si>
    <t>2400*1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</si>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</sst>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45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3" fillId="0" borderId="0" applyNumberFormat="0" applyFill="0" applyBorder="0" applyAlignment="0" applyProtection="0"/>
  </cellStyleXfs>
  <cellXfs count="34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5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4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4" borderId="8" xfId="0" applyFont="1" applyFill="1" applyBorder="1" applyAlignment="1" applyProtection="1">
      <alignment vertical="center"/>
    </xf>
    <xf numFmtId="0" fontId="19" fillId="4" borderId="9" xfId="0" applyFont="1" applyFill="1" applyBorder="1" applyAlignment="1" applyProtection="1">
      <alignment horizontal="center" vertical="center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20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7" fillId="0" borderId="15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5" fillId="0" borderId="20" xfId="0" applyNumberFormat="1" applyFont="1" applyBorder="1" applyAlignment="1" applyProtection="1">
      <alignment vertical="center"/>
    </xf>
    <xf numFmtId="4" fontId="25" fillId="0" borderId="21" xfId="0" applyNumberFormat="1" applyFont="1" applyBorder="1" applyAlignment="1" applyProtection="1">
      <alignment vertical="center"/>
    </xf>
    <xf numFmtId="166" fontId="25" fillId="0" borderId="21" xfId="0" applyNumberFormat="1" applyFont="1" applyBorder="1" applyAlignment="1" applyProtection="1">
      <alignment vertical="center"/>
    </xf>
    <xf numFmtId="4" fontId="25" fillId="0" borderId="22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7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28" fillId="0" borderId="13" xfId="0" applyNumberFormat="1" applyFont="1" applyBorder="1" applyAlignment="1" applyProtection="1"/>
    <xf numFmtId="166" fontId="28" fillId="0" borderId="14" xfId="0" applyNumberFormat="1" applyFont="1" applyBorder="1" applyAlignment="1" applyProtection="1"/>
    <xf numFmtId="4" fontId="29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30" fillId="0" borderId="23" xfId="0" applyFont="1" applyBorder="1" applyAlignment="1" applyProtection="1">
      <alignment horizontal="center" vertical="center"/>
    </xf>
    <xf numFmtId="49" fontId="30" fillId="0" borderId="23" xfId="0" applyNumberFormat="1" applyFont="1" applyBorder="1" applyAlignment="1" applyProtection="1">
      <alignment horizontal="left" vertical="center" wrapText="1"/>
    </xf>
    <xf numFmtId="0" fontId="30" fillId="0" borderId="23" xfId="0" applyFont="1" applyBorder="1" applyAlignment="1" applyProtection="1">
      <alignment horizontal="left" vertical="center" wrapText="1"/>
    </xf>
    <xf numFmtId="0" fontId="30" fillId="0" borderId="23" xfId="0" applyFont="1" applyBorder="1" applyAlignment="1" applyProtection="1">
      <alignment horizontal="center" vertical="center" wrapText="1"/>
    </xf>
    <xf numFmtId="167" fontId="30" fillId="0" borderId="23" xfId="0" applyNumberFormat="1" applyFont="1" applyBorder="1" applyAlignment="1" applyProtection="1">
      <alignment vertical="center"/>
    </xf>
    <xf numFmtId="4" fontId="30" fillId="2" borderId="23" xfId="0" applyNumberFormat="1" applyFont="1" applyFill="1" applyBorder="1" applyAlignment="1" applyProtection="1">
      <alignment vertical="center"/>
      <protection locked="0"/>
    </xf>
    <xf numFmtId="4" fontId="30" fillId="0" borderId="23" xfId="0" applyNumberFormat="1" applyFont="1" applyBorder="1" applyAlignment="1" applyProtection="1">
      <alignment vertical="center"/>
    </xf>
    <xf numFmtId="0" fontId="31" fillId="0" borderId="4" xfId="0" applyFont="1" applyBorder="1" applyAlignment="1">
      <alignment vertical="center"/>
    </xf>
    <xf numFmtId="0" fontId="30" fillId="2" borderId="15" xfId="0" applyFont="1" applyFill="1" applyBorder="1" applyAlignment="1" applyProtection="1">
      <alignment horizontal="left" vertical="center"/>
      <protection locked="0"/>
    </xf>
    <xf numFmtId="0" fontId="3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6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2" fillId="0" borderId="0" xfId="0" applyFont="1" applyAlignment="1" applyProtection="1">
      <alignment horizontal="left" vertical="center"/>
    </xf>
    <xf numFmtId="0" fontId="33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9" fillId="0" borderId="23" xfId="0" applyFont="1" applyBorder="1" applyAlignment="1" applyProtection="1">
      <alignment horizontal="center" vertical="center"/>
    </xf>
    <xf numFmtId="49" fontId="19" fillId="0" borderId="23" xfId="0" applyNumberFormat="1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center" vertical="center" wrapText="1"/>
    </xf>
    <xf numFmtId="167" fontId="19" fillId="0" borderId="23" xfId="0" applyNumberFormat="1" applyFont="1" applyBorder="1" applyAlignment="1" applyProtection="1">
      <alignment vertical="center"/>
    </xf>
    <xf numFmtId="4" fontId="19" fillId="2" borderId="23" xfId="0" applyNumberFormat="1" applyFont="1" applyFill="1" applyBorder="1" applyAlignment="1" applyProtection="1">
      <alignment vertical="center"/>
      <protection locked="0"/>
    </xf>
    <xf numFmtId="4" fontId="19" fillId="0" borderId="23" xfId="0" applyNumberFormat="1" applyFont="1" applyBorder="1" applyAlignment="1" applyProtection="1">
      <alignment vertical="center"/>
    </xf>
    <xf numFmtId="0" fontId="20" fillId="2" borderId="15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9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4" fillId="0" borderId="24" xfId="0" applyFont="1" applyBorder="1" applyAlignment="1">
      <alignment vertical="center" wrapText="1"/>
    </xf>
    <xf numFmtId="0" fontId="34" fillId="0" borderId="25" xfId="0" applyFont="1" applyBorder="1" applyAlignment="1">
      <alignment vertical="center" wrapText="1"/>
    </xf>
    <xf numFmtId="0" fontId="34" fillId="0" borderId="26" xfId="0" applyFont="1" applyBorder="1" applyAlignment="1">
      <alignment vertical="center" wrapText="1"/>
    </xf>
    <xf numFmtId="0" fontId="34" fillId="0" borderId="27" xfId="0" applyFont="1" applyBorder="1" applyAlignment="1">
      <alignment horizontal="center" vertical="center" wrapText="1"/>
    </xf>
    <xf numFmtId="0" fontId="34" fillId="0" borderId="28" xfId="0" applyFont="1" applyBorder="1" applyAlignment="1">
      <alignment horizontal="center" vertical="center" wrapText="1"/>
    </xf>
    <xf numFmtId="0" fontId="34" fillId="0" borderId="27" xfId="0" applyFont="1" applyBorder="1" applyAlignment="1">
      <alignment vertical="center" wrapText="1"/>
    </xf>
    <xf numFmtId="0" fontId="34" fillId="0" borderId="28" xfId="0" applyFont="1" applyBorder="1" applyAlignment="1">
      <alignment vertical="center" wrapText="1"/>
    </xf>
    <xf numFmtId="0" fontId="36" fillId="0" borderId="1" xfId="0" applyFont="1" applyBorder="1" applyAlignment="1">
      <alignment horizontal="left" vertical="center" wrapText="1"/>
    </xf>
    <xf numFmtId="0" fontId="37" fillId="0" borderId="1" xfId="0" applyFont="1" applyBorder="1" applyAlignment="1">
      <alignment horizontal="left" vertical="center" wrapText="1"/>
    </xf>
    <xf numFmtId="0" fontId="38" fillId="0" borderId="27" xfId="0" applyFont="1" applyBorder="1" applyAlignment="1">
      <alignment vertical="center" wrapText="1"/>
    </xf>
    <xf numFmtId="0" fontId="37" fillId="0" borderId="1" xfId="0" applyFont="1" applyBorder="1" applyAlignment="1">
      <alignment vertical="center" wrapText="1"/>
    </xf>
    <xf numFmtId="0" fontId="37" fillId="0" borderId="1" xfId="0" applyFont="1" applyBorder="1" applyAlignment="1">
      <alignment horizontal="left" vertical="center"/>
    </xf>
    <xf numFmtId="0" fontId="37" fillId="0" borderId="1" xfId="0" applyFont="1" applyBorder="1" applyAlignment="1">
      <alignment vertical="center"/>
    </xf>
    <xf numFmtId="49" fontId="37" fillId="0" borderId="1" xfId="0" applyNumberFormat="1" applyFont="1" applyBorder="1" applyAlignment="1">
      <alignment vertical="center" wrapText="1"/>
    </xf>
    <xf numFmtId="0" fontId="34" fillId="0" borderId="30" xfId="0" applyFont="1" applyBorder="1" applyAlignment="1">
      <alignment vertical="center" wrapText="1"/>
    </xf>
    <xf numFmtId="0" fontId="39" fillId="0" borderId="29" xfId="0" applyFont="1" applyBorder="1" applyAlignment="1">
      <alignment vertical="center" wrapText="1"/>
    </xf>
    <xf numFmtId="0" fontId="34" fillId="0" borderId="31" xfId="0" applyFont="1" applyBorder="1" applyAlignment="1">
      <alignment vertical="center" wrapText="1"/>
    </xf>
    <xf numFmtId="0" fontId="34" fillId="0" borderId="1" xfId="0" applyFont="1" applyBorder="1" applyAlignment="1">
      <alignment vertical="top"/>
    </xf>
    <xf numFmtId="0" fontId="34" fillId="0" borderId="0" xfId="0" applyFont="1" applyAlignment="1">
      <alignment vertical="top"/>
    </xf>
    <xf numFmtId="0" fontId="34" fillId="0" borderId="24" xfId="0" applyFont="1" applyBorder="1" applyAlignment="1">
      <alignment horizontal="left" vertical="center"/>
    </xf>
    <xf numFmtId="0" fontId="34" fillId="0" borderId="25" xfId="0" applyFont="1" applyBorder="1" applyAlignment="1">
      <alignment horizontal="left" vertical="center"/>
    </xf>
    <xf numFmtId="0" fontId="34" fillId="0" borderId="26" xfId="0" applyFont="1" applyBorder="1" applyAlignment="1">
      <alignment horizontal="left" vertical="center"/>
    </xf>
    <xf numFmtId="0" fontId="34" fillId="0" borderId="27" xfId="0" applyFont="1" applyBorder="1" applyAlignment="1">
      <alignment horizontal="left" vertical="center"/>
    </xf>
    <xf numFmtId="0" fontId="34" fillId="0" borderId="28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/>
    </xf>
    <xf numFmtId="0" fontId="40" fillId="0" borderId="0" xfId="0" applyFont="1" applyAlignment="1">
      <alignment horizontal="left" vertical="center"/>
    </xf>
    <xf numFmtId="0" fontId="36" fillId="0" borderId="29" xfId="0" applyFont="1" applyBorder="1" applyAlignment="1">
      <alignment horizontal="left" vertical="center"/>
    </xf>
    <xf numFmtId="0" fontId="36" fillId="0" borderId="29" xfId="0" applyFont="1" applyBorder="1" applyAlignment="1">
      <alignment horizontal="center" vertical="center"/>
    </xf>
    <xf numFmtId="0" fontId="40" fillId="0" borderId="29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38" fillId="0" borderId="0" xfId="0" applyFont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37" fillId="0" borderId="1" xfId="0" applyFont="1" applyBorder="1" applyAlignment="1">
      <alignment horizontal="center" vertical="center"/>
    </xf>
    <xf numFmtId="0" fontId="37" fillId="0" borderId="0" xfId="0" applyFont="1" applyAlignment="1">
      <alignment horizontal="left" vertical="center"/>
    </xf>
    <xf numFmtId="0" fontId="38" fillId="0" borderId="27" xfId="0" applyFont="1" applyBorder="1" applyAlignment="1">
      <alignment horizontal="left" vertical="center"/>
    </xf>
    <xf numFmtId="0" fontId="37" fillId="0" borderId="1" xfId="0" applyFont="1" applyFill="1" applyBorder="1" applyAlignment="1">
      <alignment horizontal="left" vertical="center"/>
    </xf>
    <xf numFmtId="0" fontId="37" fillId="0" borderId="1" xfId="0" applyFont="1" applyFill="1" applyBorder="1" applyAlignment="1">
      <alignment horizontal="center" vertical="center"/>
    </xf>
    <xf numFmtId="0" fontId="34" fillId="0" borderId="30" xfId="0" applyFont="1" applyBorder="1" applyAlignment="1">
      <alignment horizontal="left" vertical="center"/>
    </xf>
    <xf numFmtId="0" fontId="39" fillId="0" borderId="29" xfId="0" applyFont="1" applyBorder="1" applyAlignment="1">
      <alignment horizontal="left" vertical="center"/>
    </xf>
    <xf numFmtId="0" fontId="34" fillId="0" borderId="31" xfId="0" applyFont="1" applyBorder="1" applyAlignment="1">
      <alignment horizontal="left" vertical="center"/>
    </xf>
    <xf numFmtId="0" fontId="34" fillId="0" borderId="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38" fillId="0" borderId="29" xfId="0" applyFont="1" applyBorder="1" applyAlignment="1">
      <alignment horizontal="left" vertical="center"/>
    </xf>
    <xf numFmtId="0" fontId="34" fillId="0" borderId="1" xfId="0" applyFont="1" applyBorder="1" applyAlignment="1">
      <alignment horizontal="left" vertical="center" wrapText="1"/>
    </xf>
    <xf numFmtId="0" fontId="38" fillId="0" borderId="1" xfId="0" applyFont="1" applyBorder="1" applyAlignment="1">
      <alignment horizontal="left" vertical="center" wrapText="1"/>
    </xf>
    <xf numFmtId="0" fontId="38" fillId="0" borderId="1" xfId="0" applyFont="1" applyBorder="1" applyAlignment="1">
      <alignment horizontal="center" vertical="center" wrapText="1"/>
    </xf>
    <xf numFmtId="0" fontId="34" fillId="0" borderId="24" xfId="0" applyFont="1" applyBorder="1" applyAlignment="1">
      <alignment horizontal="left" vertical="center" wrapText="1"/>
    </xf>
    <xf numFmtId="0" fontId="34" fillId="0" borderId="25" xfId="0" applyFont="1" applyBorder="1" applyAlignment="1">
      <alignment horizontal="left" vertical="center" wrapText="1"/>
    </xf>
    <xf numFmtId="0" fontId="34" fillId="0" borderId="26" xfId="0" applyFont="1" applyBorder="1" applyAlignment="1">
      <alignment horizontal="left" vertical="center" wrapText="1"/>
    </xf>
    <xf numFmtId="0" fontId="34" fillId="0" borderId="27" xfId="0" applyFont="1" applyBorder="1" applyAlignment="1">
      <alignment horizontal="left" vertical="center" wrapText="1"/>
    </xf>
    <xf numFmtId="0" fontId="34" fillId="0" borderId="28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38" fillId="0" borderId="27" xfId="0" applyFont="1" applyBorder="1" applyAlignment="1">
      <alignment horizontal="left" vertical="center" wrapText="1"/>
    </xf>
    <xf numFmtId="0" fontId="38" fillId="0" borderId="1" xfId="0" applyFont="1" applyBorder="1" applyAlignment="1">
      <alignment horizontal="left" vertical="center"/>
    </xf>
    <xf numFmtId="0" fontId="38" fillId="0" borderId="28" xfId="0" applyFont="1" applyBorder="1" applyAlignment="1">
      <alignment horizontal="left" vertical="center" wrapText="1"/>
    </xf>
    <xf numFmtId="0" fontId="38" fillId="0" borderId="28" xfId="0" applyFont="1" applyBorder="1" applyAlignment="1">
      <alignment horizontal="left" vertical="center"/>
    </xf>
    <xf numFmtId="0" fontId="38" fillId="0" borderId="30" xfId="0" applyFont="1" applyBorder="1" applyAlignment="1">
      <alignment horizontal="left" vertical="center" wrapText="1"/>
    </xf>
    <xf numFmtId="0" fontId="38" fillId="0" borderId="29" xfId="0" applyFont="1" applyBorder="1" applyAlignment="1">
      <alignment horizontal="left" vertical="center" wrapText="1"/>
    </xf>
    <xf numFmtId="0" fontId="38" fillId="0" borderId="31" xfId="0" applyFont="1" applyBorder="1" applyAlignment="1">
      <alignment horizontal="left" vertical="center" wrapText="1"/>
    </xf>
    <xf numFmtId="0" fontId="37" fillId="0" borderId="1" xfId="0" applyFont="1" applyBorder="1" applyAlignment="1">
      <alignment horizontal="left" vertical="top"/>
    </xf>
    <xf numFmtId="0" fontId="37" fillId="0" borderId="1" xfId="0" applyFont="1" applyBorder="1" applyAlignment="1">
      <alignment horizontal="center" vertical="top"/>
    </xf>
    <xf numFmtId="0" fontId="38" fillId="0" borderId="30" xfId="0" applyFont="1" applyBorder="1" applyAlignment="1">
      <alignment horizontal="left" vertical="center"/>
    </xf>
    <xf numFmtId="0" fontId="38" fillId="0" borderId="31" xfId="0" applyFont="1" applyBorder="1" applyAlignment="1">
      <alignment horizontal="left" vertical="center"/>
    </xf>
    <xf numFmtId="0" fontId="38" fillId="0" borderId="1" xfId="0" applyFont="1" applyBorder="1" applyAlignment="1">
      <alignment horizontal="center" vertical="center"/>
    </xf>
    <xf numFmtId="0" fontId="40" fillId="0" borderId="0" xfId="0" applyFont="1" applyAlignment="1">
      <alignment vertical="center"/>
    </xf>
    <xf numFmtId="0" fontId="36" fillId="0" borderId="1" xfId="0" applyFont="1" applyBorder="1" applyAlignment="1">
      <alignment vertical="center"/>
    </xf>
    <xf numFmtId="0" fontId="40" fillId="0" borderId="29" xfId="0" applyFont="1" applyBorder="1" applyAlignment="1">
      <alignment vertical="center"/>
    </xf>
    <xf numFmtId="0" fontId="36" fillId="0" borderId="29" xfId="0" applyFont="1" applyBorder="1" applyAlignment="1">
      <alignment vertical="center"/>
    </xf>
    <xf numFmtId="0" fontId="37" fillId="0" borderId="1" xfId="0" applyFont="1" applyBorder="1" applyAlignment="1">
      <alignment vertical="top"/>
    </xf>
    <xf numFmtId="49" fontId="37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6" fillId="0" borderId="29" xfId="0" applyFont="1" applyBorder="1" applyAlignment="1">
      <alignment horizontal="left"/>
    </xf>
    <xf numFmtId="0" fontId="40" fillId="0" borderId="29" xfId="0" applyFont="1" applyBorder="1" applyAlignment="1"/>
    <xf numFmtId="0" fontId="34" fillId="0" borderId="27" xfId="0" applyFont="1" applyBorder="1" applyAlignment="1">
      <alignment vertical="top"/>
    </xf>
    <xf numFmtId="0" fontId="34" fillId="0" borderId="28" xfId="0" applyFont="1" applyBorder="1" applyAlignment="1">
      <alignment vertical="top"/>
    </xf>
    <xf numFmtId="0" fontId="34" fillId="0" borderId="30" xfId="0" applyFont="1" applyBorder="1" applyAlignment="1">
      <alignment vertical="top"/>
    </xf>
    <xf numFmtId="0" fontId="34" fillId="0" borderId="29" xfId="0" applyFont="1" applyBorder="1" applyAlignment="1">
      <alignment vertical="top"/>
    </xf>
    <xf numFmtId="0" fontId="34" fillId="0" borderId="31" xfId="0" applyFont="1" applyBorder="1" applyAlignment="1">
      <alignment vertical="top"/>
    </xf>
    <xf numFmtId="0" fontId="14" fillId="0" borderId="0" xfId="0" applyFont="1" applyAlignment="1">
      <alignment horizontal="left" vertical="top" wrapText="1"/>
    </xf>
    <xf numFmtId="0" fontId="14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5" fillId="0" borderId="6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6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8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7" fillId="0" borderId="12" xfId="0" applyFont="1" applyBorder="1" applyAlignment="1">
      <alignment horizontal="center" vertical="center"/>
    </xf>
    <xf numFmtId="0" fontId="17" fillId="0" borderId="13" xfId="0" applyFont="1" applyBorder="1" applyAlignment="1">
      <alignment horizontal="left" vertical="center"/>
    </xf>
    <xf numFmtId="0" fontId="18" fillId="0" borderId="15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18" fillId="0" borderId="15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8" xfId="0" applyFont="1" applyFill="1" applyBorder="1" applyAlignment="1" applyProtection="1">
      <alignment horizontal="left" vertical="center"/>
    </xf>
    <xf numFmtId="0" fontId="19" fillId="4" borderId="8" xfId="0" applyFont="1" applyFill="1" applyBorder="1" applyAlignment="1" applyProtection="1">
      <alignment horizontal="center" vertical="center"/>
    </xf>
    <xf numFmtId="0" fontId="19" fillId="4" borderId="8" xfId="0" applyFont="1" applyFill="1" applyBorder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 wrapText="1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0" fillId="0" borderId="0" xfId="0"/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</xf>
    <xf numFmtId="0" fontId="35" fillId="0" borderId="1" xfId="0" applyFont="1" applyBorder="1" applyAlignment="1">
      <alignment horizontal="center" vertical="center"/>
    </xf>
    <xf numFmtId="0" fontId="35" fillId="0" borderId="1" xfId="0" applyFont="1" applyBorder="1" applyAlignment="1">
      <alignment horizontal="center" vertical="center" wrapText="1"/>
    </xf>
    <xf numFmtId="0" fontId="36" fillId="0" borderId="29" xfId="0" applyFont="1" applyBorder="1" applyAlignment="1">
      <alignment horizontal="left"/>
    </xf>
    <xf numFmtId="0" fontId="37" fillId="0" borderId="1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top"/>
    </xf>
    <xf numFmtId="0" fontId="37" fillId="0" borderId="1" xfId="0" applyFont="1" applyBorder="1" applyAlignment="1">
      <alignment horizontal="left" vertical="center" wrapText="1"/>
    </xf>
    <xf numFmtId="0" fontId="36" fillId="0" borderId="29" xfId="0" applyFont="1" applyBorder="1" applyAlignment="1">
      <alignment horizontal="left" wrapText="1"/>
    </xf>
    <xf numFmtId="49" fontId="37" fillId="0" borderId="1" xfId="0" applyNumberFormat="1" applyFont="1" applyBorder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7"/>
  <sheetViews>
    <sheetView showGridLines="0" tabSelected="1" workbookViewId="0"/>
  </sheetViews>
  <sheetFormatPr defaultRowHeight="12.7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pans="1:74" s="1" customFormat="1" ht="36.950000000000003" customHeight="1">
      <c r="AR2" s="329"/>
      <c r="AS2" s="329"/>
      <c r="AT2" s="329"/>
      <c r="AU2" s="329"/>
      <c r="AV2" s="329"/>
      <c r="AW2" s="329"/>
      <c r="AX2" s="329"/>
      <c r="AY2" s="329"/>
      <c r="AZ2" s="329"/>
      <c r="BA2" s="329"/>
      <c r="BB2" s="329"/>
      <c r="BC2" s="329"/>
      <c r="BD2" s="329"/>
      <c r="BE2" s="329"/>
      <c r="BS2" s="16" t="s">
        <v>6</v>
      </c>
      <c r="BT2" s="16" t="s">
        <v>7</v>
      </c>
    </row>
    <row r="3" spans="1:74" s="1" customFormat="1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s="1" customFormat="1" ht="24.95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pans="1:74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93" t="s">
        <v>14</v>
      </c>
      <c r="L5" s="294"/>
      <c r="M5" s="294"/>
      <c r="N5" s="294"/>
      <c r="O5" s="294"/>
      <c r="P5" s="294"/>
      <c r="Q5" s="294"/>
      <c r="R5" s="294"/>
      <c r="S5" s="294"/>
      <c r="T5" s="294"/>
      <c r="U5" s="294"/>
      <c r="V5" s="294"/>
      <c r="W5" s="294"/>
      <c r="X5" s="294"/>
      <c r="Y5" s="294"/>
      <c r="Z5" s="294"/>
      <c r="AA5" s="294"/>
      <c r="AB5" s="294"/>
      <c r="AC5" s="294"/>
      <c r="AD5" s="294"/>
      <c r="AE5" s="294"/>
      <c r="AF5" s="294"/>
      <c r="AG5" s="294"/>
      <c r="AH5" s="294"/>
      <c r="AI5" s="294"/>
      <c r="AJ5" s="294"/>
      <c r="AK5" s="294"/>
      <c r="AL5" s="294"/>
      <c r="AM5" s="294"/>
      <c r="AN5" s="294"/>
      <c r="AO5" s="294"/>
      <c r="AP5" s="21"/>
      <c r="AQ5" s="21"/>
      <c r="AR5" s="19"/>
      <c r="BE5" s="290" t="s">
        <v>15</v>
      </c>
      <c r="BS5" s="16" t="s">
        <v>6</v>
      </c>
    </row>
    <row r="6" spans="1:74" s="1" customFormat="1" ht="36.950000000000003" customHeight="1">
      <c r="B6" s="20"/>
      <c r="C6" s="21"/>
      <c r="D6" s="27" t="s">
        <v>16</v>
      </c>
      <c r="E6" s="21"/>
      <c r="F6" s="21"/>
      <c r="G6" s="21"/>
      <c r="H6" s="21"/>
      <c r="I6" s="21"/>
      <c r="J6" s="21"/>
      <c r="K6" s="295" t="s">
        <v>17</v>
      </c>
      <c r="L6" s="294"/>
      <c r="M6" s="294"/>
      <c r="N6" s="294"/>
      <c r="O6" s="294"/>
      <c r="P6" s="294"/>
      <c r="Q6" s="294"/>
      <c r="R6" s="294"/>
      <c r="S6" s="294"/>
      <c r="T6" s="294"/>
      <c r="U6" s="294"/>
      <c r="V6" s="294"/>
      <c r="W6" s="294"/>
      <c r="X6" s="294"/>
      <c r="Y6" s="294"/>
      <c r="Z6" s="294"/>
      <c r="AA6" s="294"/>
      <c r="AB6" s="294"/>
      <c r="AC6" s="294"/>
      <c r="AD6" s="294"/>
      <c r="AE6" s="294"/>
      <c r="AF6" s="294"/>
      <c r="AG6" s="294"/>
      <c r="AH6" s="294"/>
      <c r="AI6" s="294"/>
      <c r="AJ6" s="294"/>
      <c r="AK6" s="294"/>
      <c r="AL6" s="294"/>
      <c r="AM6" s="294"/>
      <c r="AN6" s="294"/>
      <c r="AO6" s="294"/>
      <c r="AP6" s="21"/>
      <c r="AQ6" s="21"/>
      <c r="AR6" s="19"/>
      <c r="BE6" s="291"/>
      <c r="BS6" s="16" t="s">
        <v>6</v>
      </c>
    </row>
    <row r="7" spans="1:74" s="1" customFormat="1" ht="12" customHeight="1">
      <c r="B7" s="20"/>
      <c r="C7" s="21"/>
      <c r="D7" s="28" t="s">
        <v>18</v>
      </c>
      <c r="E7" s="21"/>
      <c r="F7" s="21"/>
      <c r="G7" s="21"/>
      <c r="H7" s="21"/>
      <c r="I7" s="21"/>
      <c r="J7" s="21"/>
      <c r="K7" s="26" t="s">
        <v>19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8" t="s">
        <v>20</v>
      </c>
      <c r="AL7" s="21"/>
      <c r="AM7" s="21"/>
      <c r="AN7" s="26" t="s">
        <v>21</v>
      </c>
      <c r="AO7" s="21"/>
      <c r="AP7" s="21"/>
      <c r="AQ7" s="21"/>
      <c r="AR7" s="19"/>
      <c r="BE7" s="291"/>
      <c r="BS7" s="16" t="s">
        <v>6</v>
      </c>
    </row>
    <row r="8" spans="1:74" s="1" customFormat="1" ht="12" customHeight="1">
      <c r="B8" s="20"/>
      <c r="C8" s="21"/>
      <c r="D8" s="28" t="s">
        <v>22</v>
      </c>
      <c r="E8" s="21"/>
      <c r="F8" s="21"/>
      <c r="G8" s="21"/>
      <c r="H8" s="21"/>
      <c r="I8" s="21"/>
      <c r="J8" s="21"/>
      <c r="K8" s="26" t="s">
        <v>23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8" t="s">
        <v>24</v>
      </c>
      <c r="AL8" s="21"/>
      <c r="AM8" s="21"/>
      <c r="AN8" s="29" t="s">
        <v>25</v>
      </c>
      <c r="AO8" s="21"/>
      <c r="AP8" s="21"/>
      <c r="AQ8" s="21"/>
      <c r="AR8" s="19"/>
      <c r="BE8" s="291"/>
      <c r="BS8" s="16" t="s">
        <v>6</v>
      </c>
    </row>
    <row r="9" spans="1:74" s="1" customFormat="1" ht="14.45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291"/>
      <c r="BS9" s="16" t="s">
        <v>6</v>
      </c>
    </row>
    <row r="10" spans="1:74" s="1" customFormat="1" ht="12" customHeight="1">
      <c r="B10" s="20"/>
      <c r="C10" s="21"/>
      <c r="D10" s="28" t="s">
        <v>26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8" t="s">
        <v>27</v>
      </c>
      <c r="AL10" s="21"/>
      <c r="AM10" s="21"/>
      <c r="AN10" s="26" t="s">
        <v>28</v>
      </c>
      <c r="AO10" s="21"/>
      <c r="AP10" s="21"/>
      <c r="AQ10" s="21"/>
      <c r="AR10" s="19"/>
      <c r="BE10" s="291"/>
      <c r="BS10" s="16" t="s">
        <v>6</v>
      </c>
    </row>
    <row r="11" spans="1:74" s="1" customFormat="1" ht="18.399999999999999" customHeight="1">
      <c r="B11" s="20"/>
      <c r="C11" s="21"/>
      <c r="D11" s="21"/>
      <c r="E11" s="26" t="s">
        <v>29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8" t="s">
        <v>30</v>
      </c>
      <c r="AL11" s="21"/>
      <c r="AM11" s="21"/>
      <c r="AN11" s="26" t="s">
        <v>31</v>
      </c>
      <c r="AO11" s="21"/>
      <c r="AP11" s="21"/>
      <c r="AQ11" s="21"/>
      <c r="AR11" s="19"/>
      <c r="BE11" s="291"/>
      <c r="BS11" s="16" t="s">
        <v>6</v>
      </c>
    </row>
    <row r="12" spans="1:74" s="1" customFormat="1" ht="6.95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291"/>
      <c r="BS12" s="16" t="s">
        <v>6</v>
      </c>
    </row>
    <row r="13" spans="1:74" s="1" customFormat="1" ht="12" customHeight="1">
      <c r="B13" s="20"/>
      <c r="C13" s="21"/>
      <c r="D13" s="28" t="s">
        <v>32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8" t="s">
        <v>27</v>
      </c>
      <c r="AL13" s="21"/>
      <c r="AM13" s="21"/>
      <c r="AN13" s="30" t="s">
        <v>33</v>
      </c>
      <c r="AO13" s="21"/>
      <c r="AP13" s="21"/>
      <c r="AQ13" s="21"/>
      <c r="AR13" s="19"/>
      <c r="BE13" s="291"/>
      <c r="BS13" s="16" t="s">
        <v>6</v>
      </c>
    </row>
    <row r="14" spans="1:74">
      <c r="B14" s="20"/>
      <c r="C14" s="21"/>
      <c r="D14" s="21"/>
      <c r="E14" s="296" t="s">
        <v>33</v>
      </c>
      <c r="F14" s="297"/>
      <c r="G14" s="297"/>
      <c r="H14" s="297"/>
      <c r="I14" s="297"/>
      <c r="J14" s="297"/>
      <c r="K14" s="297"/>
      <c r="L14" s="297"/>
      <c r="M14" s="297"/>
      <c r="N14" s="297"/>
      <c r="O14" s="297"/>
      <c r="P14" s="297"/>
      <c r="Q14" s="297"/>
      <c r="R14" s="297"/>
      <c r="S14" s="297"/>
      <c r="T14" s="297"/>
      <c r="U14" s="297"/>
      <c r="V14" s="297"/>
      <c r="W14" s="297"/>
      <c r="X14" s="297"/>
      <c r="Y14" s="297"/>
      <c r="Z14" s="297"/>
      <c r="AA14" s="297"/>
      <c r="AB14" s="297"/>
      <c r="AC14" s="297"/>
      <c r="AD14" s="297"/>
      <c r="AE14" s="297"/>
      <c r="AF14" s="297"/>
      <c r="AG14" s="297"/>
      <c r="AH14" s="297"/>
      <c r="AI14" s="297"/>
      <c r="AJ14" s="297"/>
      <c r="AK14" s="28" t="s">
        <v>30</v>
      </c>
      <c r="AL14" s="21"/>
      <c r="AM14" s="21"/>
      <c r="AN14" s="30" t="s">
        <v>33</v>
      </c>
      <c r="AO14" s="21"/>
      <c r="AP14" s="21"/>
      <c r="AQ14" s="21"/>
      <c r="AR14" s="19"/>
      <c r="BE14" s="291"/>
      <c r="BS14" s="16" t="s">
        <v>6</v>
      </c>
    </row>
    <row r="15" spans="1:74" s="1" customFormat="1" ht="6.95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291"/>
      <c r="BS15" s="16" t="s">
        <v>4</v>
      </c>
    </row>
    <row r="16" spans="1:74" s="1" customFormat="1" ht="12" customHeight="1">
      <c r="B16" s="20"/>
      <c r="C16" s="21"/>
      <c r="D16" s="28" t="s">
        <v>34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8" t="s">
        <v>27</v>
      </c>
      <c r="AL16" s="21"/>
      <c r="AM16" s="21"/>
      <c r="AN16" s="26" t="s">
        <v>35</v>
      </c>
      <c r="AO16" s="21"/>
      <c r="AP16" s="21"/>
      <c r="AQ16" s="21"/>
      <c r="AR16" s="19"/>
      <c r="BE16" s="291"/>
      <c r="BS16" s="16" t="s">
        <v>4</v>
      </c>
    </row>
    <row r="17" spans="1:71" s="1" customFormat="1" ht="18.399999999999999" customHeight="1">
      <c r="B17" s="20"/>
      <c r="C17" s="21"/>
      <c r="D17" s="21"/>
      <c r="E17" s="26" t="s">
        <v>36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8" t="s">
        <v>30</v>
      </c>
      <c r="AL17" s="21"/>
      <c r="AM17" s="21"/>
      <c r="AN17" s="26" t="s">
        <v>35</v>
      </c>
      <c r="AO17" s="21"/>
      <c r="AP17" s="21"/>
      <c r="AQ17" s="21"/>
      <c r="AR17" s="19"/>
      <c r="BE17" s="291"/>
      <c r="BS17" s="16" t="s">
        <v>37</v>
      </c>
    </row>
    <row r="18" spans="1:71" s="1" customFormat="1" ht="6.95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291"/>
      <c r="BS18" s="16" t="s">
        <v>6</v>
      </c>
    </row>
    <row r="19" spans="1:71" s="1" customFormat="1" ht="12" customHeight="1">
      <c r="B19" s="20"/>
      <c r="C19" s="21"/>
      <c r="D19" s="28" t="s">
        <v>38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28" t="s">
        <v>27</v>
      </c>
      <c r="AL19" s="21"/>
      <c r="AM19" s="21"/>
      <c r="AN19" s="26" t="s">
        <v>35</v>
      </c>
      <c r="AO19" s="21"/>
      <c r="AP19" s="21"/>
      <c r="AQ19" s="21"/>
      <c r="AR19" s="19"/>
      <c r="BE19" s="291"/>
      <c r="BS19" s="16" t="s">
        <v>6</v>
      </c>
    </row>
    <row r="20" spans="1:71" s="1" customFormat="1" ht="18.399999999999999" customHeight="1">
      <c r="B20" s="20"/>
      <c r="C20" s="21"/>
      <c r="D20" s="21"/>
      <c r="E20" s="26" t="s">
        <v>36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28" t="s">
        <v>30</v>
      </c>
      <c r="AL20" s="21"/>
      <c r="AM20" s="21"/>
      <c r="AN20" s="26" t="s">
        <v>35</v>
      </c>
      <c r="AO20" s="21"/>
      <c r="AP20" s="21"/>
      <c r="AQ20" s="21"/>
      <c r="AR20" s="19"/>
      <c r="BE20" s="291"/>
      <c r="BS20" s="16" t="s">
        <v>4</v>
      </c>
    </row>
    <row r="21" spans="1:71" s="1" customFormat="1" ht="6.95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291"/>
    </row>
    <row r="22" spans="1:71" s="1" customFormat="1" ht="12" customHeight="1">
      <c r="B22" s="20"/>
      <c r="C22" s="21"/>
      <c r="D22" s="28" t="s">
        <v>39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291"/>
    </row>
    <row r="23" spans="1:71" s="1" customFormat="1" ht="72" customHeight="1">
      <c r="B23" s="20"/>
      <c r="C23" s="21"/>
      <c r="D23" s="21"/>
      <c r="E23" s="298" t="s">
        <v>40</v>
      </c>
      <c r="F23" s="298"/>
      <c r="G23" s="298"/>
      <c r="H23" s="298"/>
      <c r="I23" s="298"/>
      <c r="J23" s="298"/>
      <c r="K23" s="298"/>
      <c r="L23" s="298"/>
      <c r="M23" s="298"/>
      <c r="N23" s="298"/>
      <c r="O23" s="298"/>
      <c r="P23" s="298"/>
      <c r="Q23" s="298"/>
      <c r="R23" s="298"/>
      <c r="S23" s="298"/>
      <c r="T23" s="298"/>
      <c r="U23" s="298"/>
      <c r="V23" s="298"/>
      <c r="W23" s="298"/>
      <c r="X23" s="298"/>
      <c r="Y23" s="298"/>
      <c r="Z23" s="298"/>
      <c r="AA23" s="298"/>
      <c r="AB23" s="298"/>
      <c r="AC23" s="298"/>
      <c r="AD23" s="298"/>
      <c r="AE23" s="298"/>
      <c r="AF23" s="298"/>
      <c r="AG23" s="298"/>
      <c r="AH23" s="298"/>
      <c r="AI23" s="298"/>
      <c r="AJ23" s="298"/>
      <c r="AK23" s="298"/>
      <c r="AL23" s="298"/>
      <c r="AM23" s="298"/>
      <c r="AN23" s="298"/>
      <c r="AO23" s="21"/>
      <c r="AP23" s="21"/>
      <c r="AQ23" s="21"/>
      <c r="AR23" s="19"/>
      <c r="BE23" s="291"/>
    </row>
    <row r="24" spans="1:71" s="1" customFormat="1" ht="6.95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291"/>
    </row>
    <row r="25" spans="1:71" s="1" customFormat="1" ht="6.95" customHeight="1">
      <c r="B25" s="20"/>
      <c r="C25" s="21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21"/>
      <c r="AQ25" s="21"/>
      <c r="AR25" s="19"/>
      <c r="BE25" s="291"/>
    </row>
    <row r="26" spans="1:71" s="2" customFormat="1" ht="25.9" customHeight="1">
      <c r="A26" s="33"/>
      <c r="B26" s="34"/>
      <c r="C26" s="35"/>
      <c r="D26" s="36" t="s">
        <v>41</v>
      </c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299">
        <f>ROUND(AG54,2)</f>
        <v>0</v>
      </c>
      <c r="AL26" s="300"/>
      <c r="AM26" s="300"/>
      <c r="AN26" s="300"/>
      <c r="AO26" s="300"/>
      <c r="AP26" s="35"/>
      <c r="AQ26" s="35"/>
      <c r="AR26" s="38"/>
      <c r="BE26" s="291"/>
    </row>
    <row r="27" spans="1:71" s="2" customFormat="1" ht="6.95" customHeight="1">
      <c r="A27" s="33"/>
      <c r="B27" s="34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5"/>
      <c r="AJ27" s="35"/>
      <c r="AK27" s="35"/>
      <c r="AL27" s="35"/>
      <c r="AM27" s="35"/>
      <c r="AN27" s="35"/>
      <c r="AO27" s="35"/>
      <c r="AP27" s="35"/>
      <c r="AQ27" s="35"/>
      <c r="AR27" s="38"/>
      <c r="BE27" s="291"/>
    </row>
    <row r="28" spans="1:71" s="2" customFormat="1">
      <c r="A28" s="33"/>
      <c r="B28" s="34"/>
      <c r="C28" s="35"/>
      <c r="D28" s="35"/>
      <c r="E28" s="35"/>
      <c r="F28" s="35"/>
      <c r="G28" s="35"/>
      <c r="H28" s="35"/>
      <c r="I28" s="35"/>
      <c r="J28" s="35"/>
      <c r="K28" s="35"/>
      <c r="L28" s="301" t="s">
        <v>42</v>
      </c>
      <c r="M28" s="301"/>
      <c r="N28" s="301"/>
      <c r="O28" s="301"/>
      <c r="P28" s="301"/>
      <c r="Q28" s="35"/>
      <c r="R28" s="35"/>
      <c r="S28" s="35"/>
      <c r="T28" s="35"/>
      <c r="U28" s="35"/>
      <c r="V28" s="35"/>
      <c r="W28" s="301" t="s">
        <v>43</v>
      </c>
      <c r="X28" s="301"/>
      <c r="Y28" s="301"/>
      <c r="Z28" s="301"/>
      <c r="AA28" s="301"/>
      <c r="AB28" s="301"/>
      <c r="AC28" s="301"/>
      <c r="AD28" s="301"/>
      <c r="AE28" s="301"/>
      <c r="AF28" s="35"/>
      <c r="AG28" s="35"/>
      <c r="AH28" s="35"/>
      <c r="AI28" s="35"/>
      <c r="AJ28" s="35"/>
      <c r="AK28" s="301" t="s">
        <v>44</v>
      </c>
      <c r="AL28" s="301"/>
      <c r="AM28" s="301"/>
      <c r="AN28" s="301"/>
      <c r="AO28" s="301"/>
      <c r="AP28" s="35"/>
      <c r="AQ28" s="35"/>
      <c r="AR28" s="38"/>
      <c r="BE28" s="291"/>
    </row>
    <row r="29" spans="1:71" s="3" customFormat="1" ht="14.45" customHeight="1">
      <c r="B29" s="39"/>
      <c r="C29" s="40"/>
      <c r="D29" s="28" t="s">
        <v>45</v>
      </c>
      <c r="E29" s="40"/>
      <c r="F29" s="28" t="s">
        <v>46</v>
      </c>
      <c r="G29" s="40"/>
      <c r="H29" s="40"/>
      <c r="I29" s="40"/>
      <c r="J29" s="40"/>
      <c r="K29" s="40"/>
      <c r="L29" s="304">
        <v>0.21</v>
      </c>
      <c r="M29" s="303"/>
      <c r="N29" s="303"/>
      <c r="O29" s="303"/>
      <c r="P29" s="303"/>
      <c r="Q29" s="40"/>
      <c r="R29" s="40"/>
      <c r="S29" s="40"/>
      <c r="T29" s="40"/>
      <c r="U29" s="40"/>
      <c r="V29" s="40"/>
      <c r="W29" s="302">
        <f>ROUND(AZ54, 2)</f>
        <v>0</v>
      </c>
      <c r="X29" s="303"/>
      <c r="Y29" s="303"/>
      <c r="Z29" s="303"/>
      <c r="AA29" s="303"/>
      <c r="AB29" s="303"/>
      <c r="AC29" s="303"/>
      <c r="AD29" s="303"/>
      <c r="AE29" s="303"/>
      <c r="AF29" s="40"/>
      <c r="AG29" s="40"/>
      <c r="AH29" s="40"/>
      <c r="AI29" s="40"/>
      <c r="AJ29" s="40"/>
      <c r="AK29" s="302">
        <f>ROUND(AV54, 2)</f>
        <v>0</v>
      </c>
      <c r="AL29" s="303"/>
      <c r="AM29" s="303"/>
      <c r="AN29" s="303"/>
      <c r="AO29" s="303"/>
      <c r="AP29" s="40"/>
      <c r="AQ29" s="40"/>
      <c r="AR29" s="41"/>
      <c r="BE29" s="292"/>
    </row>
    <row r="30" spans="1:71" s="3" customFormat="1" ht="14.45" customHeight="1">
      <c r="B30" s="39"/>
      <c r="C30" s="40"/>
      <c r="D30" s="40"/>
      <c r="E30" s="40"/>
      <c r="F30" s="28" t="s">
        <v>47</v>
      </c>
      <c r="G30" s="40"/>
      <c r="H30" s="40"/>
      <c r="I30" s="40"/>
      <c r="J30" s="40"/>
      <c r="K30" s="40"/>
      <c r="L30" s="304">
        <v>0.15</v>
      </c>
      <c r="M30" s="303"/>
      <c r="N30" s="303"/>
      <c r="O30" s="303"/>
      <c r="P30" s="303"/>
      <c r="Q30" s="40"/>
      <c r="R30" s="40"/>
      <c r="S30" s="40"/>
      <c r="T30" s="40"/>
      <c r="U30" s="40"/>
      <c r="V30" s="40"/>
      <c r="W30" s="302">
        <f>ROUND(BA54, 2)</f>
        <v>0</v>
      </c>
      <c r="X30" s="303"/>
      <c r="Y30" s="303"/>
      <c r="Z30" s="303"/>
      <c r="AA30" s="303"/>
      <c r="AB30" s="303"/>
      <c r="AC30" s="303"/>
      <c r="AD30" s="303"/>
      <c r="AE30" s="303"/>
      <c r="AF30" s="40"/>
      <c r="AG30" s="40"/>
      <c r="AH30" s="40"/>
      <c r="AI30" s="40"/>
      <c r="AJ30" s="40"/>
      <c r="AK30" s="302">
        <f>ROUND(AW54, 2)</f>
        <v>0</v>
      </c>
      <c r="AL30" s="303"/>
      <c r="AM30" s="303"/>
      <c r="AN30" s="303"/>
      <c r="AO30" s="303"/>
      <c r="AP30" s="40"/>
      <c r="AQ30" s="40"/>
      <c r="AR30" s="41"/>
      <c r="BE30" s="292"/>
    </row>
    <row r="31" spans="1:71" s="3" customFormat="1" ht="14.45" hidden="1" customHeight="1">
      <c r="B31" s="39"/>
      <c r="C31" s="40"/>
      <c r="D31" s="40"/>
      <c r="E31" s="40"/>
      <c r="F31" s="28" t="s">
        <v>48</v>
      </c>
      <c r="G31" s="40"/>
      <c r="H31" s="40"/>
      <c r="I31" s="40"/>
      <c r="J31" s="40"/>
      <c r="K31" s="40"/>
      <c r="L31" s="304">
        <v>0.21</v>
      </c>
      <c r="M31" s="303"/>
      <c r="N31" s="303"/>
      <c r="O31" s="303"/>
      <c r="P31" s="303"/>
      <c r="Q31" s="40"/>
      <c r="R31" s="40"/>
      <c r="S31" s="40"/>
      <c r="T31" s="40"/>
      <c r="U31" s="40"/>
      <c r="V31" s="40"/>
      <c r="W31" s="302">
        <f>ROUND(BB54, 2)</f>
        <v>0</v>
      </c>
      <c r="X31" s="303"/>
      <c r="Y31" s="303"/>
      <c r="Z31" s="303"/>
      <c r="AA31" s="303"/>
      <c r="AB31" s="303"/>
      <c r="AC31" s="303"/>
      <c r="AD31" s="303"/>
      <c r="AE31" s="303"/>
      <c r="AF31" s="40"/>
      <c r="AG31" s="40"/>
      <c r="AH31" s="40"/>
      <c r="AI31" s="40"/>
      <c r="AJ31" s="40"/>
      <c r="AK31" s="302">
        <v>0</v>
      </c>
      <c r="AL31" s="303"/>
      <c r="AM31" s="303"/>
      <c r="AN31" s="303"/>
      <c r="AO31" s="303"/>
      <c r="AP31" s="40"/>
      <c r="AQ31" s="40"/>
      <c r="AR31" s="41"/>
      <c r="BE31" s="292"/>
    </row>
    <row r="32" spans="1:71" s="3" customFormat="1" ht="14.45" hidden="1" customHeight="1">
      <c r="B32" s="39"/>
      <c r="C32" s="40"/>
      <c r="D32" s="40"/>
      <c r="E32" s="40"/>
      <c r="F32" s="28" t="s">
        <v>49</v>
      </c>
      <c r="G32" s="40"/>
      <c r="H32" s="40"/>
      <c r="I32" s="40"/>
      <c r="J32" s="40"/>
      <c r="K32" s="40"/>
      <c r="L32" s="304">
        <v>0.15</v>
      </c>
      <c r="M32" s="303"/>
      <c r="N32" s="303"/>
      <c r="O32" s="303"/>
      <c r="P32" s="303"/>
      <c r="Q32" s="40"/>
      <c r="R32" s="40"/>
      <c r="S32" s="40"/>
      <c r="T32" s="40"/>
      <c r="U32" s="40"/>
      <c r="V32" s="40"/>
      <c r="W32" s="302">
        <f>ROUND(BC54, 2)</f>
        <v>0</v>
      </c>
      <c r="X32" s="303"/>
      <c r="Y32" s="303"/>
      <c r="Z32" s="303"/>
      <c r="AA32" s="303"/>
      <c r="AB32" s="303"/>
      <c r="AC32" s="303"/>
      <c r="AD32" s="303"/>
      <c r="AE32" s="303"/>
      <c r="AF32" s="40"/>
      <c r="AG32" s="40"/>
      <c r="AH32" s="40"/>
      <c r="AI32" s="40"/>
      <c r="AJ32" s="40"/>
      <c r="AK32" s="302">
        <v>0</v>
      </c>
      <c r="AL32" s="303"/>
      <c r="AM32" s="303"/>
      <c r="AN32" s="303"/>
      <c r="AO32" s="303"/>
      <c r="AP32" s="40"/>
      <c r="AQ32" s="40"/>
      <c r="AR32" s="41"/>
      <c r="BE32" s="292"/>
    </row>
    <row r="33" spans="1:57" s="3" customFormat="1" ht="14.45" hidden="1" customHeight="1">
      <c r="B33" s="39"/>
      <c r="C33" s="40"/>
      <c r="D33" s="40"/>
      <c r="E33" s="40"/>
      <c r="F33" s="28" t="s">
        <v>50</v>
      </c>
      <c r="G33" s="40"/>
      <c r="H33" s="40"/>
      <c r="I33" s="40"/>
      <c r="J33" s="40"/>
      <c r="K33" s="40"/>
      <c r="L33" s="304">
        <v>0</v>
      </c>
      <c r="M33" s="303"/>
      <c r="N33" s="303"/>
      <c r="O33" s="303"/>
      <c r="P33" s="303"/>
      <c r="Q33" s="40"/>
      <c r="R33" s="40"/>
      <c r="S33" s="40"/>
      <c r="T33" s="40"/>
      <c r="U33" s="40"/>
      <c r="V33" s="40"/>
      <c r="W33" s="302">
        <f>ROUND(BD54, 2)</f>
        <v>0</v>
      </c>
      <c r="X33" s="303"/>
      <c r="Y33" s="303"/>
      <c r="Z33" s="303"/>
      <c r="AA33" s="303"/>
      <c r="AB33" s="303"/>
      <c r="AC33" s="303"/>
      <c r="AD33" s="303"/>
      <c r="AE33" s="303"/>
      <c r="AF33" s="40"/>
      <c r="AG33" s="40"/>
      <c r="AH33" s="40"/>
      <c r="AI33" s="40"/>
      <c r="AJ33" s="40"/>
      <c r="AK33" s="302">
        <v>0</v>
      </c>
      <c r="AL33" s="303"/>
      <c r="AM33" s="303"/>
      <c r="AN33" s="303"/>
      <c r="AO33" s="303"/>
      <c r="AP33" s="40"/>
      <c r="AQ33" s="40"/>
      <c r="AR33" s="41"/>
    </row>
    <row r="34" spans="1:57" s="2" customFormat="1" ht="6.95" customHeight="1">
      <c r="A34" s="33"/>
      <c r="B34" s="34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8"/>
      <c r="BE34" s="33"/>
    </row>
    <row r="35" spans="1:57" s="2" customFormat="1" ht="25.9" customHeight="1">
      <c r="A35" s="33"/>
      <c r="B35" s="34"/>
      <c r="C35" s="42"/>
      <c r="D35" s="43" t="s">
        <v>51</v>
      </c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5" t="s">
        <v>52</v>
      </c>
      <c r="U35" s="44"/>
      <c r="V35" s="44"/>
      <c r="W35" s="44"/>
      <c r="X35" s="305" t="s">
        <v>53</v>
      </c>
      <c r="Y35" s="306"/>
      <c r="Z35" s="306"/>
      <c r="AA35" s="306"/>
      <c r="AB35" s="306"/>
      <c r="AC35" s="44"/>
      <c r="AD35" s="44"/>
      <c r="AE35" s="44"/>
      <c r="AF35" s="44"/>
      <c r="AG35" s="44"/>
      <c r="AH35" s="44"/>
      <c r="AI35" s="44"/>
      <c r="AJ35" s="44"/>
      <c r="AK35" s="307">
        <f>SUM(AK26:AK33)</f>
        <v>0</v>
      </c>
      <c r="AL35" s="306"/>
      <c r="AM35" s="306"/>
      <c r="AN35" s="306"/>
      <c r="AO35" s="308"/>
      <c r="AP35" s="42"/>
      <c r="AQ35" s="42"/>
      <c r="AR35" s="38"/>
      <c r="BE35" s="33"/>
    </row>
    <row r="36" spans="1:57" s="2" customFormat="1" ht="6.95" customHeight="1">
      <c r="A36" s="33"/>
      <c r="B36" s="34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8"/>
      <c r="BE36" s="33"/>
    </row>
    <row r="37" spans="1:57" s="2" customFormat="1" ht="6.95" customHeight="1">
      <c r="A37" s="33"/>
      <c r="B37" s="46"/>
      <c r="C37" s="47"/>
      <c r="D37" s="47"/>
      <c r="E37" s="47"/>
      <c r="F37" s="47"/>
      <c r="G37" s="47"/>
      <c r="H37" s="47"/>
      <c r="I37" s="47"/>
      <c r="J37" s="47"/>
      <c r="K37" s="47"/>
      <c r="L37" s="47"/>
      <c r="M37" s="47"/>
      <c r="N37" s="47"/>
      <c r="O37" s="47"/>
      <c r="P37" s="47"/>
      <c r="Q37" s="47"/>
      <c r="R37" s="47"/>
      <c r="S37" s="47"/>
      <c r="T37" s="47"/>
      <c r="U37" s="47"/>
      <c r="V37" s="47"/>
      <c r="W37" s="47"/>
      <c r="X37" s="47"/>
      <c r="Y37" s="47"/>
      <c r="Z37" s="47"/>
      <c r="AA37" s="47"/>
      <c r="AB37" s="47"/>
      <c r="AC37" s="47"/>
      <c r="AD37" s="47"/>
      <c r="AE37" s="47"/>
      <c r="AF37" s="47"/>
      <c r="AG37" s="47"/>
      <c r="AH37" s="47"/>
      <c r="AI37" s="47"/>
      <c r="AJ37" s="47"/>
      <c r="AK37" s="47"/>
      <c r="AL37" s="47"/>
      <c r="AM37" s="47"/>
      <c r="AN37" s="47"/>
      <c r="AO37" s="47"/>
      <c r="AP37" s="47"/>
      <c r="AQ37" s="47"/>
      <c r="AR37" s="38"/>
      <c r="BE37" s="33"/>
    </row>
    <row r="41" spans="1:57" s="2" customFormat="1" ht="6.95" customHeight="1">
      <c r="A41" s="33"/>
      <c r="B41" s="48"/>
      <c r="C41" s="49"/>
      <c r="D41" s="49"/>
      <c r="E41" s="49"/>
      <c r="F41" s="49"/>
      <c r="G41" s="49"/>
      <c r="H41" s="49"/>
      <c r="I41" s="49"/>
      <c r="J41" s="49"/>
      <c r="K41" s="49"/>
      <c r="L41" s="49"/>
      <c r="M41" s="49"/>
      <c r="N41" s="49"/>
      <c r="O41" s="49"/>
      <c r="P41" s="49"/>
      <c r="Q41" s="49"/>
      <c r="R41" s="49"/>
      <c r="S41" s="49"/>
      <c r="T41" s="49"/>
      <c r="U41" s="49"/>
      <c r="V41" s="49"/>
      <c r="W41" s="49"/>
      <c r="X41" s="49"/>
      <c r="Y41" s="49"/>
      <c r="Z41" s="49"/>
      <c r="AA41" s="49"/>
      <c r="AB41" s="49"/>
      <c r="AC41" s="49"/>
      <c r="AD41" s="49"/>
      <c r="AE41" s="49"/>
      <c r="AF41" s="49"/>
      <c r="AG41" s="49"/>
      <c r="AH41" s="49"/>
      <c r="AI41" s="49"/>
      <c r="AJ41" s="49"/>
      <c r="AK41" s="49"/>
      <c r="AL41" s="49"/>
      <c r="AM41" s="49"/>
      <c r="AN41" s="49"/>
      <c r="AO41" s="49"/>
      <c r="AP41" s="49"/>
      <c r="AQ41" s="49"/>
      <c r="AR41" s="38"/>
      <c r="BE41" s="33"/>
    </row>
    <row r="42" spans="1:57" s="2" customFormat="1" ht="24.95" customHeight="1">
      <c r="A42" s="33"/>
      <c r="B42" s="34"/>
      <c r="C42" s="22" t="s">
        <v>54</v>
      </c>
      <c r="D42" s="35"/>
      <c r="E42" s="35"/>
      <c r="F42" s="35"/>
      <c r="G42" s="35"/>
      <c r="H42" s="35"/>
      <c r="I42" s="35"/>
      <c r="J42" s="35"/>
      <c r="K42" s="35"/>
      <c r="L42" s="35"/>
      <c r="M42" s="35"/>
      <c r="N42" s="35"/>
      <c r="O42" s="35"/>
      <c r="P42" s="35"/>
      <c r="Q42" s="35"/>
      <c r="R42" s="35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  <c r="AF42" s="35"/>
      <c r="AG42" s="35"/>
      <c r="AH42" s="35"/>
      <c r="AI42" s="35"/>
      <c r="AJ42" s="35"/>
      <c r="AK42" s="35"/>
      <c r="AL42" s="35"/>
      <c r="AM42" s="35"/>
      <c r="AN42" s="35"/>
      <c r="AO42" s="35"/>
      <c r="AP42" s="35"/>
      <c r="AQ42" s="35"/>
      <c r="AR42" s="38"/>
      <c r="BE42" s="33"/>
    </row>
    <row r="43" spans="1:57" s="2" customFormat="1" ht="6.95" customHeight="1">
      <c r="A43" s="33"/>
      <c r="B43" s="34"/>
      <c r="C43" s="35"/>
      <c r="D43" s="35"/>
      <c r="E43" s="35"/>
      <c r="F43" s="35"/>
      <c r="G43" s="35"/>
      <c r="H43" s="35"/>
      <c r="I43" s="35"/>
      <c r="J43" s="35"/>
      <c r="K43" s="35"/>
      <c r="L43" s="35"/>
      <c r="M43" s="35"/>
      <c r="N43" s="35"/>
      <c r="O43" s="35"/>
      <c r="P43" s="35"/>
      <c r="Q43" s="35"/>
      <c r="R43" s="35"/>
      <c r="S43" s="35"/>
      <c r="T43" s="35"/>
      <c r="U43" s="35"/>
      <c r="V43" s="35"/>
      <c r="W43" s="35"/>
      <c r="X43" s="35"/>
      <c r="Y43" s="35"/>
      <c r="Z43" s="35"/>
      <c r="AA43" s="35"/>
      <c r="AB43" s="35"/>
      <c r="AC43" s="35"/>
      <c r="AD43" s="35"/>
      <c r="AE43" s="35"/>
      <c r="AF43" s="35"/>
      <c r="AG43" s="35"/>
      <c r="AH43" s="35"/>
      <c r="AI43" s="35"/>
      <c r="AJ43" s="35"/>
      <c r="AK43" s="35"/>
      <c r="AL43" s="35"/>
      <c r="AM43" s="35"/>
      <c r="AN43" s="35"/>
      <c r="AO43" s="35"/>
      <c r="AP43" s="35"/>
      <c r="AQ43" s="35"/>
      <c r="AR43" s="38"/>
      <c r="BE43" s="33"/>
    </row>
    <row r="44" spans="1:57" s="4" customFormat="1" ht="12" customHeight="1">
      <c r="B44" s="50"/>
      <c r="C44" s="28" t="s">
        <v>13</v>
      </c>
      <c r="D44" s="51"/>
      <c r="E44" s="51"/>
      <c r="F44" s="51"/>
      <c r="G44" s="51"/>
      <c r="H44" s="51"/>
      <c r="I44" s="51"/>
      <c r="J44" s="51"/>
      <c r="K44" s="51"/>
      <c r="L44" s="51" t="str">
        <f>K5</f>
        <v>65421018</v>
      </c>
      <c r="M44" s="51"/>
      <c r="N44" s="51"/>
      <c r="O44" s="51"/>
      <c r="P44" s="51"/>
      <c r="Q44" s="51"/>
      <c r="R44" s="51"/>
      <c r="S44" s="51"/>
      <c r="T44" s="51"/>
      <c r="U44" s="51"/>
      <c r="V44" s="51"/>
      <c r="W44" s="51"/>
      <c r="X44" s="51"/>
      <c r="Y44" s="51"/>
      <c r="Z44" s="51"/>
      <c r="AA44" s="51"/>
      <c r="AB44" s="51"/>
      <c r="AC44" s="51"/>
      <c r="AD44" s="51"/>
      <c r="AE44" s="51"/>
      <c r="AF44" s="51"/>
      <c r="AG44" s="51"/>
      <c r="AH44" s="51"/>
      <c r="AI44" s="51"/>
      <c r="AJ44" s="51"/>
      <c r="AK44" s="51"/>
      <c r="AL44" s="51"/>
      <c r="AM44" s="51"/>
      <c r="AN44" s="51"/>
      <c r="AO44" s="51"/>
      <c r="AP44" s="51"/>
      <c r="AQ44" s="51"/>
      <c r="AR44" s="52"/>
    </row>
    <row r="45" spans="1:57" s="5" customFormat="1" ht="36.950000000000003" customHeight="1">
      <c r="B45" s="53"/>
      <c r="C45" s="54" t="s">
        <v>16</v>
      </c>
      <c r="D45" s="55"/>
      <c r="E45" s="55"/>
      <c r="F45" s="55"/>
      <c r="G45" s="55"/>
      <c r="H45" s="55"/>
      <c r="I45" s="55"/>
      <c r="J45" s="55"/>
      <c r="K45" s="55"/>
      <c r="L45" s="309" t="str">
        <f>K6</f>
        <v>Chemické hubení nežádoucí vegetace v obvodu ST Č. Budejovice 2021</v>
      </c>
      <c r="M45" s="310"/>
      <c r="N45" s="310"/>
      <c r="O45" s="310"/>
      <c r="P45" s="310"/>
      <c r="Q45" s="310"/>
      <c r="R45" s="310"/>
      <c r="S45" s="310"/>
      <c r="T45" s="310"/>
      <c r="U45" s="310"/>
      <c r="V45" s="310"/>
      <c r="W45" s="310"/>
      <c r="X45" s="310"/>
      <c r="Y45" s="310"/>
      <c r="Z45" s="310"/>
      <c r="AA45" s="310"/>
      <c r="AB45" s="310"/>
      <c r="AC45" s="310"/>
      <c r="AD45" s="310"/>
      <c r="AE45" s="310"/>
      <c r="AF45" s="310"/>
      <c r="AG45" s="310"/>
      <c r="AH45" s="310"/>
      <c r="AI45" s="310"/>
      <c r="AJ45" s="310"/>
      <c r="AK45" s="310"/>
      <c r="AL45" s="310"/>
      <c r="AM45" s="310"/>
      <c r="AN45" s="310"/>
      <c r="AO45" s="310"/>
      <c r="AP45" s="55"/>
      <c r="AQ45" s="55"/>
      <c r="AR45" s="56"/>
    </row>
    <row r="46" spans="1:57" s="2" customFormat="1" ht="6.95" customHeight="1">
      <c r="A46" s="33"/>
      <c r="B46" s="34"/>
      <c r="C46" s="35"/>
      <c r="D46" s="35"/>
      <c r="E46" s="35"/>
      <c r="F46" s="35"/>
      <c r="G46" s="35"/>
      <c r="H46" s="35"/>
      <c r="I46" s="35"/>
      <c r="J46" s="35"/>
      <c r="K46" s="35"/>
      <c r="L46" s="35"/>
      <c r="M46" s="35"/>
      <c r="N46" s="35"/>
      <c r="O46" s="35"/>
      <c r="P46" s="35"/>
      <c r="Q46" s="35"/>
      <c r="R46" s="35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  <c r="AF46" s="35"/>
      <c r="AG46" s="35"/>
      <c r="AH46" s="35"/>
      <c r="AI46" s="35"/>
      <c r="AJ46" s="35"/>
      <c r="AK46" s="35"/>
      <c r="AL46" s="35"/>
      <c r="AM46" s="35"/>
      <c r="AN46" s="35"/>
      <c r="AO46" s="35"/>
      <c r="AP46" s="35"/>
      <c r="AQ46" s="35"/>
      <c r="AR46" s="38"/>
      <c r="BE46" s="33"/>
    </row>
    <row r="47" spans="1:57" s="2" customFormat="1" ht="12" customHeight="1">
      <c r="A47" s="33"/>
      <c r="B47" s="34"/>
      <c r="C47" s="28" t="s">
        <v>22</v>
      </c>
      <c r="D47" s="35"/>
      <c r="E47" s="35"/>
      <c r="F47" s="35"/>
      <c r="G47" s="35"/>
      <c r="H47" s="35"/>
      <c r="I47" s="35"/>
      <c r="J47" s="35"/>
      <c r="K47" s="35"/>
      <c r="L47" s="57" t="str">
        <f>IF(K8="","",K8)</f>
        <v>Tratě v obvodu ST České Budějovice</v>
      </c>
      <c r="M47" s="35"/>
      <c r="N47" s="35"/>
      <c r="O47" s="35"/>
      <c r="P47" s="35"/>
      <c r="Q47" s="35"/>
      <c r="R47" s="35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  <c r="AF47" s="35"/>
      <c r="AG47" s="35"/>
      <c r="AH47" s="35"/>
      <c r="AI47" s="28" t="s">
        <v>24</v>
      </c>
      <c r="AJ47" s="35"/>
      <c r="AK47" s="35"/>
      <c r="AL47" s="35"/>
      <c r="AM47" s="311" t="str">
        <f>IF(AN8= "","",AN8)</f>
        <v>23. 2. 2021</v>
      </c>
      <c r="AN47" s="311"/>
      <c r="AO47" s="35"/>
      <c r="AP47" s="35"/>
      <c r="AQ47" s="35"/>
      <c r="AR47" s="38"/>
      <c r="BE47" s="33"/>
    </row>
    <row r="48" spans="1:57" s="2" customFormat="1" ht="6.95" customHeight="1">
      <c r="A48" s="33"/>
      <c r="B48" s="34"/>
      <c r="C48" s="35"/>
      <c r="D48" s="35"/>
      <c r="E48" s="35"/>
      <c r="F48" s="35"/>
      <c r="G48" s="35"/>
      <c r="H48" s="35"/>
      <c r="I48" s="35"/>
      <c r="J48" s="35"/>
      <c r="K48" s="35"/>
      <c r="L48" s="35"/>
      <c r="M48" s="35"/>
      <c r="N48" s="35"/>
      <c r="O48" s="35"/>
      <c r="P48" s="35"/>
      <c r="Q48" s="35"/>
      <c r="R48" s="35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  <c r="AF48" s="35"/>
      <c r="AG48" s="35"/>
      <c r="AH48" s="35"/>
      <c r="AI48" s="35"/>
      <c r="AJ48" s="35"/>
      <c r="AK48" s="35"/>
      <c r="AL48" s="35"/>
      <c r="AM48" s="35"/>
      <c r="AN48" s="35"/>
      <c r="AO48" s="35"/>
      <c r="AP48" s="35"/>
      <c r="AQ48" s="35"/>
      <c r="AR48" s="38"/>
      <c r="BE48" s="33"/>
    </row>
    <row r="49" spans="1:90" s="2" customFormat="1" ht="15.2" customHeight="1">
      <c r="A49" s="33"/>
      <c r="B49" s="34"/>
      <c r="C49" s="28" t="s">
        <v>26</v>
      </c>
      <c r="D49" s="35"/>
      <c r="E49" s="35"/>
      <c r="F49" s="35"/>
      <c r="G49" s="35"/>
      <c r="H49" s="35"/>
      <c r="I49" s="35"/>
      <c r="J49" s="35"/>
      <c r="K49" s="35"/>
      <c r="L49" s="51" t="str">
        <f>IF(E11= "","",E11)</f>
        <v>SŽ, státní organizace, OŘ Plzeň, ST Č. Budějovice</v>
      </c>
      <c r="M49" s="35"/>
      <c r="N49" s="35"/>
      <c r="O49" s="35"/>
      <c r="P49" s="35"/>
      <c r="Q49" s="35"/>
      <c r="R49" s="35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  <c r="AF49" s="35"/>
      <c r="AG49" s="35"/>
      <c r="AH49" s="35"/>
      <c r="AI49" s="28" t="s">
        <v>34</v>
      </c>
      <c r="AJ49" s="35"/>
      <c r="AK49" s="35"/>
      <c r="AL49" s="35"/>
      <c r="AM49" s="312" t="str">
        <f>IF(E17="","",E17)</f>
        <v xml:space="preserve"> </v>
      </c>
      <c r="AN49" s="313"/>
      <c r="AO49" s="313"/>
      <c r="AP49" s="313"/>
      <c r="AQ49" s="35"/>
      <c r="AR49" s="38"/>
      <c r="AS49" s="314" t="s">
        <v>55</v>
      </c>
      <c r="AT49" s="315"/>
      <c r="AU49" s="59"/>
      <c r="AV49" s="59"/>
      <c r="AW49" s="59"/>
      <c r="AX49" s="59"/>
      <c r="AY49" s="59"/>
      <c r="AZ49" s="59"/>
      <c r="BA49" s="59"/>
      <c r="BB49" s="59"/>
      <c r="BC49" s="59"/>
      <c r="BD49" s="60"/>
      <c r="BE49" s="33"/>
    </row>
    <row r="50" spans="1:90" s="2" customFormat="1" ht="15.2" customHeight="1">
      <c r="A50" s="33"/>
      <c r="B50" s="34"/>
      <c r="C50" s="28" t="s">
        <v>32</v>
      </c>
      <c r="D50" s="35"/>
      <c r="E50" s="35"/>
      <c r="F50" s="35"/>
      <c r="G50" s="35"/>
      <c r="H50" s="35"/>
      <c r="I50" s="35"/>
      <c r="J50" s="35"/>
      <c r="K50" s="35"/>
      <c r="L50" s="51" t="str">
        <f>IF(E14= "Vyplň údaj","",E14)</f>
        <v/>
      </c>
      <c r="M50" s="35"/>
      <c r="N50" s="35"/>
      <c r="O50" s="35"/>
      <c r="P50" s="35"/>
      <c r="Q50" s="35"/>
      <c r="R50" s="35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  <c r="AF50" s="35"/>
      <c r="AG50" s="35"/>
      <c r="AH50" s="35"/>
      <c r="AI50" s="28" t="s">
        <v>38</v>
      </c>
      <c r="AJ50" s="35"/>
      <c r="AK50" s="35"/>
      <c r="AL50" s="35"/>
      <c r="AM50" s="312" t="str">
        <f>IF(E20="","",E20)</f>
        <v xml:space="preserve"> </v>
      </c>
      <c r="AN50" s="313"/>
      <c r="AO50" s="313"/>
      <c r="AP50" s="313"/>
      <c r="AQ50" s="35"/>
      <c r="AR50" s="38"/>
      <c r="AS50" s="316"/>
      <c r="AT50" s="317"/>
      <c r="AU50" s="61"/>
      <c r="AV50" s="61"/>
      <c r="AW50" s="61"/>
      <c r="AX50" s="61"/>
      <c r="AY50" s="61"/>
      <c r="AZ50" s="61"/>
      <c r="BA50" s="61"/>
      <c r="BB50" s="61"/>
      <c r="BC50" s="61"/>
      <c r="BD50" s="62"/>
      <c r="BE50" s="33"/>
    </row>
    <row r="51" spans="1:90" s="2" customFormat="1" ht="10.9" customHeight="1">
      <c r="A51" s="33"/>
      <c r="B51" s="34"/>
      <c r="C51" s="35"/>
      <c r="D51" s="35"/>
      <c r="E51" s="35"/>
      <c r="F51" s="35"/>
      <c r="G51" s="35"/>
      <c r="H51" s="35"/>
      <c r="I51" s="35"/>
      <c r="J51" s="35"/>
      <c r="K51" s="35"/>
      <c r="L51" s="35"/>
      <c r="M51" s="35"/>
      <c r="N51" s="35"/>
      <c r="O51" s="35"/>
      <c r="P51" s="35"/>
      <c r="Q51" s="35"/>
      <c r="R51" s="35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  <c r="AF51" s="35"/>
      <c r="AG51" s="35"/>
      <c r="AH51" s="35"/>
      <c r="AI51" s="35"/>
      <c r="AJ51" s="35"/>
      <c r="AK51" s="35"/>
      <c r="AL51" s="35"/>
      <c r="AM51" s="35"/>
      <c r="AN51" s="35"/>
      <c r="AO51" s="35"/>
      <c r="AP51" s="35"/>
      <c r="AQ51" s="35"/>
      <c r="AR51" s="38"/>
      <c r="AS51" s="318"/>
      <c r="AT51" s="319"/>
      <c r="AU51" s="63"/>
      <c r="AV51" s="63"/>
      <c r="AW51" s="63"/>
      <c r="AX51" s="63"/>
      <c r="AY51" s="63"/>
      <c r="AZ51" s="63"/>
      <c r="BA51" s="63"/>
      <c r="BB51" s="63"/>
      <c r="BC51" s="63"/>
      <c r="BD51" s="64"/>
      <c r="BE51" s="33"/>
    </row>
    <row r="52" spans="1:90" s="2" customFormat="1" ht="29.25" customHeight="1">
      <c r="A52" s="33"/>
      <c r="B52" s="34"/>
      <c r="C52" s="320" t="s">
        <v>56</v>
      </c>
      <c r="D52" s="321"/>
      <c r="E52" s="321"/>
      <c r="F52" s="321"/>
      <c r="G52" s="321"/>
      <c r="H52" s="65"/>
      <c r="I52" s="322" t="s">
        <v>57</v>
      </c>
      <c r="J52" s="321"/>
      <c r="K52" s="321"/>
      <c r="L52" s="321"/>
      <c r="M52" s="321"/>
      <c r="N52" s="321"/>
      <c r="O52" s="321"/>
      <c r="P52" s="321"/>
      <c r="Q52" s="321"/>
      <c r="R52" s="321"/>
      <c r="S52" s="321"/>
      <c r="T52" s="321"/>
      <c r="U52" s="321"/>
      <c r="V52" s="321"/>
      <c r="W52" s="321"/>
      <c r="X52" s="321"/>
      <c r="Y52" s="321"/>
      <c r="Z52" s="321"/>
      <c r="AA52" s="321"/>
      <c r="AB52" s="321"/>
      <c r="AC52" s="321"/>
      <c r="AD52" s="321"/>
      <c r="AE52" s="321"/>
      <c r="AF52" s="321"/>
      <c r="AG52" s="323" t="s">
        <v>58</v>
      </c>
      <c r="AH52" s="321"/>
      <c r="AI52" s="321"/>
      <c r="AJ52" s="321"/>
      <c r="AK52" s="321"/>
      <c r="AL52" s="321"/>
      <c r="AM52" s="321"/>
      <c r="AN52" s="322" t="s">
        <v>59</v>
      </c>
      <c r="AO52" s="321"/>
      <c r="AP52" s="321"/>
      <c r="AQ52" s="66" t="s">
        <v>60</v>
      </c>
      <c r="AR52" s="38"/>
      <c r="AS52" s="67" t="s">
        <v>61</v>
      </c>
      <c r="AT52" s="68" t="s">
        <v>62</v>
      </c>
      <c r="AU52" s="68" t="s">
        <v>63</v>
      </c>
      <c r="AV52" s="68" t="s">
        <v>64</v>
      </c>
      <c r="AW52" s="68" t="s">
        <v>65</v>
      </c>
      <c r="AX52" s="68" t="s">
        <v>66</v>
      </c>
      <c r="AY52" s="68" t="s">
        <v>67</v>
      </c>
      <c r="AZ52" s="68" t="s">
        <v>68</v>
      </c>
      <c r="BA52" s="68" t="s">
        <v>69</v>
      </c>
      <c r="BB52" s="68" t="s">
        <v>70</v>
      </c>
      <c r="BC52" s="68" t="s">
        <v>71</v>
      </c>
      <c r="BD52" s="69" t="s">
        <v>72</v>
      </c>
      <c r="BE52" s="33"/>
    </row>
    <row r="53" spans="1:90" s="2" customFormat="1" ht="10.9" customHeight="1">
      <c r="A53" s="33"/>
      <c r="B53" s="34"/>
      <c r="C53" s="35"/>
      <c r="D53" s="35"/>
      <c r="E53" s="35"/>
      <c r="F53" s="35"/>
      <c r="G53" s="35"/>
      <c r="H53" s="35"/>
      <c r="I53" s="35"/>
      <c r="J53" s="35"/>
      <c r="K53" s="35"/>
      <c r="L53" s="35"/>
      <c r="M53" s="35"/>
      <c r="N53" s="35"/>
      <c r="O53" s="35"/>
      <c r="P53" s="35"/>
      <c r="Q53" s="35"/>
      <c r="R53" s="35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  <c r="AF53" s="35"/>
      <c r="AG53" s="35"/>
      <c r="AH53" s="35"/>
      <c r="AI53" s="35"/>
      <c r="AJ53" s="35"/>
      <c r="AK53" s="35"/>
      <c r="AL53" s="35"/>
      <c r="AM53" s="35"/>
      <c r="AN53" s="35"/>
      <c r="AO53" s="35"/>
      <c r="AP53" s="35"/>
      <c r="AQ53" s="35"/>
      <c r="AR53" s="38"/>
      <c r="AS53" s="70"/>
      <c r="AT53" s="71"/>
      <c r="AU53" s="71"/>
      <c r="AV53" s="71"/>
      <c r="AW53" s="71"/>
      <c r="AX53" s="71"/>
      <c r="AY53" s="71"/>
      <c r="AZ53" s="71"/>
      <c r="BA53" s="71"/>
      <c r="BB53" s="71"/>
      <c r="BC53" s="71"/>
      <c r="BD53" s="72"/>
      <c r="BE53" s="33"/>
    </row>
    <row r="54" spans="1:90" s="6" customFormat="1" ht="32.450000000000003" customHeight="1">
      <c r="B54" s="73"/>
      <c r="C54" s="74" t="s">
        <v>73</v>
      </c>
      <c r="D54" s="75"/>
      <c r="E54" s="75"/>
      <c r="F54" s="75"/>
      <c r="G54" s="75"/>
      <c r="H54" s="75"/>
      <c r="I54" s="75"/>
      <c r="J54" s="75"/>
      <c r="K54" s="75"/>
      <c r="L54" s="75"/>
      <c r="M54" s="75"/>
      <c r="N54" s="75"/>
      <c r="O54" s="75"/>
      <c r="P54" s="75"/>
      <c r="Q54" s="75"/>
      <c r="R54" s="75"/>
      <c r="S54" s="75"/>
      <c r="T54" s="75"/>
      <c r="U54" s="75"/>
      <c r="V54" s="75"/>
      <c r="W54" s="75"/>
      <c r="X54" s="75"/>
      <c r="Y54" s="75"/>
      <c r="Z54" s="75"/>
      <c r="AA54" s="75"/>
      <c r="AB54" s="75"/>
      <c r="AC54" s="75"/>
      <c r="AD54" s="75"/>
      <c r="AE54" s="75"/>
      <c r="AF54" s="75"/>
      <c r="AG54" s="327">
        <f>ROUND(AG55,2)</f>
        <v>0</v>
      </c>
      <c r="AH54" s="327"/>
      <c r="AI54" s="327"/>
      <c r="AJ54" s="327"/>
      <c r="AK54" s="327"/>
      <c r="AL54" s="327"/>
      <c r="AM54" s="327"/>
      <c r="AN54" s="328">
        <f>SUM(AG54,AT54)</f>
        <v>0</v>
      </c>
      <c r="AO54" s="328"/>
      <c r="AP54" s="328"/>
      <c r="AQ54" s="77" t="s">
        <v>35</v>
      </c>
      <c r="AR54" s="78"/>
      <c r="AS54" s="79">
        <f>ROUND(AS55,2)</f>
        <v>0</v>
      </c>
      <c r="AT54" s="80">
        <f>ROUND(SUM(AV54:AW54),2)</f>
        <v>0</v>
      </c>
      <c r="AU54" s="81">
        <f>ROUND(AU55,5)</f>
        <v>0</v>
      </c>
      <c r="AV54" s="80">
        <f>ROUND(AZ54*L29,2)</f>
        <v>0</v>
      </c>
      <c r="AW54" s="80">
        <f>ROUND(BA54*L30,2)</f>
        <v>0</v>
      </c>
      <c r="AX54" s="80">
        <f>ROUND(BB54*L29,2)</f>
        <v>0</v>
      </c>
      <c r="AY54" s="80">
        <f>ROUND(BC54*L30,2)</f>
        <v>0</v>
      </c>
      <c r="AZ54" s="80">
        <f>ROUND(AZ55,2)</f>
        <v>0</v>
      </c>
      <c r="BA54" s="80">
        <f>ROUND(BA55,2)</f>
        <v>0</v>
      </c>
      <c r="BB54" s="80">
        <f>ROUND(BB55,2)</f>
        <v>0</v>
      </c>
      <c r="BC54" s="80">
        <f>ROUND(BC55,2)</f>
        <v>0</v>
      </c>
      <c r="BD54" s="82">
        <f>ROUND(BD55,2)</f>
        <v>0</v>
      </c>
      <c r="BS54" s="83" t="s">
        <v>74</v>
      </c>
      <c r="BT54" s="83" t="s">
        <v>75</v>
      </c>
      <c r="BV54" s="83" t="s">
        <v>76</v>
      </c>
      <c r="BW54" s="83" t="s">
        <v>5</v>
      </c>
      <c r="BX54" s="83" t="s">
        <v>77</v>
      </c>
      <c r="CL54" s="83" t="s">
        <v>19</v>
      </c>
    </row>
    <row r="55" spans="1:90" s="7" customFormat="1" ht="24.75" customHeight="1">
      <c r="A55" s="84" t="s">
        <v>78</v>
      </c>
      <c r="B55" s="85"/>
      <c r="C55" s="86"/>
      <c r="D55" s="326" t="s">
        <v>14</v>
      </c>
      <c r="E55" s="326"/>
      <c r="F55" s="326"/>
      <c r="G55" s="326"/>
      <c r="H55" s="326"/>
      <c r="I55" s="87"/>
      <c r="J55" s="326" t="s">
        <v>17</v>
      </c>
      <c r="K55" s="326"/>
      <c r="L55" s="326"/>
      <c r="M55" s="326"/>
      <c r="N55" s="326"/>
      <c r="O55" s="326"/>
      <c r="P55" s="326"/>
      <c r="Q55" s="326"/>
      <c r="R55" s="326"/>
      <c r="S55" s="326"/>
      <c r="T55" s="326"/>
      <c r="U55" s="326"/>
      <c r="V55" s="326"/>
      <c r="W55" s="326"/>
      <c r="X55" s="326"/>
      <c r="Y55" s="326"/>
      <c r="Z55" s="326"/>
      <c r="AA55" s="326"/>
      <c r="AB55" s="326"/>
      <c r="AC55" s="326"/>
      <c r="AD55" s="326"/>
      <c r="AE55" s="326"/>
      <c r="AF55" s="326"/>
      <c r="AG55" s="324">
        <f>'65421018 - Chemické huben...'!J28</f>
        <v>0</v>
      </c>
      <c r="AH55" s="325"/>
      <c r="AI55" s="325"/>
      <c r="AJ55" s="325"/>
      <c r="AK55" s="325"/>
      <c r="AL55" s="325"/>
      <c r="AM55" s="325"/>
      <c r="AN55" s="324">
        <f>SUM(AG55,AT55)</f>
        <v>0</v>
      </c>
      <c r="AO55" s="325"/>
      <c r="AP55" s="325"/>
      <c r="AQ55" s="88" t="s">
        <v>79</v>
      </c>
      <c r="AR55" s="89"/>
      <c r="AS55" s="90">
        <v>0</v>
      </c>
      <c r="AT55" s="91">
        <f>ROUND(SUM(AV55:AW55),2)</f>
        <v>0</v>
      </c>
      <c r="AU55" s="92">
        <f>'65421018 - Chemické huben...'!P75</f>
        <v>0</v>
      </c>
      <c r="AV55" s="91">
        <f>'65421018 - Chemické huben...'!J31</f>
        <v>0</v>
      </c>
      <c r="AW55" s="91">
        <f>'65421018 - Chemické huben...'!J32</f>
        <v>0</v>
      </c>
      <c r="AX55" s="91">
        <f>'65421018 - Chemické huben...'!J33</f>
        <v>0</v>
      </c>
      <c r="AY55" s="91">
        <f>'65421018 - Chemické huben...'!J34</f>
        <v>0</v>
      </c>
      <c r="AZ55" s="91">
        <f>'65421018 - Chemické huben...'!F31</f>
        <v>0</v>
      </c>
      <c r="BA55" s="91">
        <f>'65421018 - Chemické huben...'!F32</f>
        <v>0</v>
      </c>
      <c r="BB55" s="91">
        <f>'65421018 - Chemické huben...'!F33</f>
        <v>0</v>
      </c>
      <c r="BC55" s="91">
        <f>'65421018 - Chemické huben...'!F34</f>
        <v>0</v>
      </c>
      <c r="BD55" s="93">
        <f>'65421018 - Chemické huben...'!F35</f>
        <v>0</v>
      </c>
      <c r="BT55" s="94" t="s">
        <v>80</v>
      </c>
      <c r="BU55" s="94" t="s">
        <v>81</v>
      </c>
      <c r="BV55" s="94" t="s">
        <v>76</v>
      </c>
      <c r="BW55" s="94" t="s">
        <v>5</v>
      </c>
      <c r="BX55" s="94" t="s">
        <v>77</v>
      </c>
      <c r="CL55" s="94" t="s">
        <v>19</v>
      </c>
    </row>
    <row r="56" spans="1:90" s="2" customFormat="1" ht="30" customHeight="1">
      <c r="A56" s="33"/>
      <c r="B56" s="34"/>
      <c r="C56" s="35"/>
      <c r="D56" s="35"/>
      <c r="E56" s="35"/>
      <c r="F56" s="35"/>
      <c r="G56" s="35"/>
      <c r="H56" s="35"/>
      <c r="I56" s="35"/>
      <c r="J56" s="35"/>
      <c r="K56" s="35"/>
      <c r="L56" s="35"/>
      <c r="M56" s="35"/>
      <c r="N56" s="35"/>
      <c r="O56" s="35"/>
      <c r="P56" s="35"/>
      <c r="Q56" s="35"/>
      <c r="R56" s="35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  <c r="AF56" s="35"/>
      <c r="AG56" s="35"/>
      <c r="AH56" s="35"/>
      <c r="AI56" s="35"/>
      <c r="AJ56" s="35"/>
      <c r="AK56" s="35"/>
      <c r="AL56" s="35"/>
      <c r="AM56" s="35"/>
      <c r="AN56" s="35"/>
      <c r="AO56" s="35"/>
      <c r="AP56" s="35"/>
      <c r="AQ56" s="35"/>
      <c r="AR56" s="38"/>
      <c r="AS56" s="33"/>
      <c r="AT56" s="33"/>
      <c r="AU56" s="33"/>
      <c r="AV56" s="33"/>
      <c r="AW56" s="33"/>
      <c r="AX56" s="33"/>
      <c r="AY56" s="33"/>
      <c r="AZ56" s="33"/>
      <c r="BA56" s="33"/>
      <c r="BB56" s="33"/>
      <c r="BC56" s="33"/>
      <c r="BD56" s="33"/>
      <c r="BE56" s="33"/>
    </row>
    <row r="57" spans="1:90" s="2" customFormat="1" ht="6.95" customHeight="1">
      <c r="A57" s="33"/>
      <c r="B57" s="46"/>
      <c r="C57" s="47"/>
      <c r="D57" s="47"/>
      <c r="E57" s="47"/>
      <c r="F57" s="47"/>
      <c r="G57" s="47"/>
      <c r="H57" s="47"/>
      <c r="I57" s="47"/>
      <c r="J57" s="47"/>
      <c r="K57" s="47"/>
      <c r="L57" s="47"/>
      <c r="M57" s="47"/>
      <c r="N57" s="47"/>
      <c r="O57" s="47"/>
      <c r="P57" s="47"/>
      <c r="Q57" s="47"/>
      <c r="R57" s="47"/>
      <c r="S57" s="47"/>
      <c r="T57" s="47"/>
      <c r="U57" s="47"/>
      <c r="V57" s="47"/>
      <c r="W57" s="47"/>
      <c r="X57" s="47"/>
      <c r="Y57" s="47"/>
      <c r="Z57" s="47"/>
      <c r="AA57" s="47"/>
      <c r="AB57" s="47"/>
      <c r="AC57" s="47"/>
      <c r="AD57" s="47"/>
      <c r="AE57" s="47"/>
      <c r="AF57" s="47"/>
      <c r="AG57" s="47"/>
      <c r="AH57" s="47"/>
      <c r="AI57" s="47"/>
      <c r="AJ57" s="47"/>
      <c r="AK57" s="47"/>
      <c r="AL57" s="47"/>
      <c r="AM57" s="47"/>
      <c r="AN57" s="47"/>
      <c r="AO57" s="47"/>
      <c r="AP57" s="47"/>
      <c r="AQ57" s="47"/>
      <c r="AR57" s="38"/>
      <c r="AS57" s="33"/>
      <c r="AT57" s="33"/>
      <c r="AU57" s="33"/>
      <c r="AV57" s="33"/>
      <c r="AW57" s="33"/>
      <c r="AX57" s="33"/>
      <c r="AY57" s="33"/>
      <c r="AZ57" s="33"/>
      <c r="BA57" s="33"/>
      <c r="BB57" s="33"/>
      <c r="BC57" s="33"/>
      <c r="BD57" s="33"/>
      <c r="BE57" s="33"/>
    </row>
  </sheetData>
  <sheetProtection algorithmName="SHA-512" hashValue="x3jHEF603nZSDDHmzKyW4SEHaSgdBBtb531I5ywb17bePNmIGCd/4z1NHmxpsVDnEiLvLTfSAefGp6G3rRo5Hg==" saltValue="3q8Yq3MjESwjkvbUgJtTyEdQFf2sY+mjdcI9RPZWf4u0oRJ8OahkOsXjUJhMxJHz/lMxq5Is3OMMsdg6RTtxOg==" spinCount="100000" sheet="1" objects="1" scenarios="1" formatColumns="0" formatRows="0"/>
  <mergeCells count="42">
    <mergeCell ref="AR2:BE2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L45:AO45"/>
    <mergeCell ref="AM47:AN47"/>
    <mergeCell ref="AM49:AP49"/>
    <mergeCell ref="AS49:AT51"/>
    <mergeCell ref="AM50:AP5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55" location="'65421018 - Chemické huben...'!C2" display="/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86"/>
  <sheetViews>
    <sheetView showGridLines="0" topLeftCell="A63" workbookViewId="0">
      <selection activeCell="F92" sqref="F92"/>
    </sheetView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29"/>
      <c r="M2" s="329"/>
      <c r="N2" s="329"/>
      <c r="O2" s="329"/>
      <c r="P2" s="329"/>
      <c r="Q2" s="329"/>
      <c r="R2" s="329"/>
      <c r="S2" s="329"/>
      <c r="T2" s="329"/>
      <c r="U2" s="329"/>
      <c r="V2" s="329"/>
      <c r="AT2" s="16" t="s">
        <v>5</v>
      </c>
    </row>
    <row r="3" spans="1:46" s="1" customFormat="1" ht="6.95" customHeight="1">
      <c r="B3" s="95"/>
      <c r="C3" s="96"/>
      <c r="D3" s="96"/>
      <c r="E3" s="96"/>
      <c r="F3" s="96"/>
      <c r="G3" s="96"/>
      <c r="H3" s="96"/>
      <c r="I3" s="96"/>
      <c r="J3" s="96"/>
      <c r="K3" s="96"/>
      <c r="L3" s="19"/>
      <c r="AT3" s="16" t="s">
        <v>82</v>
      </c>
    </row>
    <row r="4" spans="1:46" s="1" customFormat="1" ht="24.95" customHeight="1">
      <c r="B4" s="19"/>
      <c r="D4" s="97" t="s">
        <v>83</v>
      </c>
      <c r="L4" s="19"/>
      <c r="M4" s="98" t="s">
        <v>10</v>
      </c>
      <c r="AT4" s="16" t="s">
        <v>4</v>
      </c>
    </row>
    <row r="5" spans="1:46" s="1" customFormat="1" ht="6.95" customHeight="1">
      <c r="B5" s="19"/>
      <c r="L5" s="19"/>
    </row>
    <row r="6" spans="1:46" s="2" customFormat="1" ht="12" customHeight="1">
      <c r="A6" s="33"/>
      <c r="B6" s="38"/>
      <c r="C6" s="33"/>
      <c r="D6" s="99" t="s">
        <v>16</v>
      </c>
      <c r="E6" s="33"/>
      <c r="F6" s="33"/>
      <c r="G6" s="33"/>
      <c r="H6" s="33"/>
      <c r="I6" s="33"/>
      <c r="J6" s="33"/>
      <c r="K6" s="33"/>
      <c r="L6" s="100"/>
      <c r="S6" s="33"/>
      <c r="T6" s="33"/>
      <c r="U6" s="33"/>
      <c r="V6" s="33"/>
      <c r="W6" s="33"/>
      <c r="X6" s="33"/>
      <c r="Y6" s="33"/>
      <c r="Z6" s="33"/>
      <c r="AA6" s="33"/>
      <c r="AB6" s="33"/>
      <c r="AC6" s="33"/>
      <c r="AD6" s="33"/>
      <c r="AE6" s="33"/>
    </row>
    <row r="7" spans="1:46" s="2" customFormat="1" ht="16.5" customHeight="1">
      <c r="A7" s="33"/>
      <c r="B7" s="38"/>
      <c r="C7" s="33"/>
      <c r="D7" s="33"/>
      <c r="E7" s="330" t="s">
        <v>17</v>
      </c>
      <c r="F7" s="331"/>
      <c r="G7" s="331"/>
      <c r="H7" s="331"/>
      <c r="I7" s="33"/>
      <c r="J7" s="33"/>
      <c r="K7" s="33"/>
      <c r="L7" s="100"/>
      <c r="S7" s="33"/>
      <c r="T7" s="33"/>
      <c r="U7" s="33"/>
      <c r="V7" s="33"/>
      <c r="W7" s="33"/>
      <c r="X7" s="33"/>
      <c r="Y7" s="33"/>
      <c r="Z7" s="33"/>
      <c r="AA7" s="33"/>
      <c r="AB7" s="33"/>
      <c r="AC7" s="33"/>
      <c r="AD7" s="33"/>
      <c r="AE7" s="33"/>
    </row>
    <row r="8" spans="1:46" s="2" customFormat="1" ht="11.25">
      <c r="A8" s="33"/>
      <c r="B8" s="38"/>
      <c r="C8" s="33"/>
      <c r="D8" s="33"/>
      <c r="E8" s="33"/>
      <c r="F8" s="33"/>
      <c r="G8" s="33"/>
      <c r="H8" s="33"/>
      <c r="I8" s="33"/>
      <c r="J8" s="33"/>
      <c r="K8" s="33"/>
      <c r="L8" s="100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2" customHeight="1">
      <c r="A9" s="33"/>
      <c r="B9" s="38"/>
      <c r="C9" s="33"/>
      <c r="D9" s="99" t="s">
        <v>18</v>
      </c>
      <c r="E9" s="33"/>
      <c r="F9" s="101" t="s">
        <v>19</v>
      </c>
      <c r="G9" s="33"/>
      <c r="H9" s="33"/>
      <c r="I9" s="99" t="s">
        <v>20</v>
      </c>
      <c r="J9" s="101" t="s">
        <v>21</v>
      </c>
      <c r="K9" s="33"/>
      <c r="L9" s="10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2" customHeight="1">
      <c r="A10" s="33"/>
      <c r="B10" s="38"/>
      <c r="C10" s="33"/>
      <c r="D10" s="99" t="s">
        <v>22</v>
      </c>
      <c r="E10" s="33"/>
      <c r="F10" s="101" t="s">
        <v>23</v>
      </c>
      <c r="G10" s="33"/>
      <c r="H10" s="33"/>
      <c r="I10" s="99" t="s">
        <v>24</v>
      </c>
      <c r="J10" s="102" t="str">
        <f>'Rekapitulace stavby'!AN8</f>
        <v>23. 2. 2021</v>
      </c>
      <c r="K10" s="33"/>
      <c r="L10" s="10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0.9" customHeight="1">
      <c r="A11" s="33"/>
      <c r="B11" s="38"/>
      <c r="C11" s="33"/>
      <c r="D11" s="33"/>
      <c r="E11" s="33"/>
      <c r="F11" s="33"/>
      <c r="G11" s="33"/>
      <c r="H11" s="33"/>
      <c r="I11" s="33"/>
      <c r="J11" s="33"/>
      <c r="K11" s="33"/>
      <c r="L11" s="10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99" t="s">
        <v>26</v>
      </c>
      <c r="E12" s="33"/>
      <c r="F12" s="33"/>
      <c r="G12" s="33"/>
      <c r="H12" s="33"/>
      <c r="I12" s="99" t="s">
        <v>27</v>
      </c>
      <c r="J12" s="101" t="s">
        <v>28</v>
      </c>
      <c r="K12" s="33"/>
      <c r="L12" s="10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8" customHeight="1">
      <c r="A13" s="33"/>
      <c r="B13" s="38"/>
      <c r="C13" s="33"/>
      <c r="D13" s="33"/>
      <c r="E13" s="101" t="s">
        <v>29</v>
      </c>
      <c r="F13" s="33"/>
      <c r="G13" s="33"/>
      <c r="H13" s="33"/>
      <c r="I13" s="99" t="s">
        <v>30</v>
      </c>
      <c r="J13" s="101" t="s">
        <v>31</v>
      </c>
      <c r="K13" s="33"/>
      <c r="L13" s="10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6.95" customHeight="1">
      <c r="A14" s="33"/>
      <c r="B14" s="38"/>
      <c r="C14" s="33"/>
      <c r="D14" s="33"/>
      <c r="E14" s="33"/>
      <c r="F14" s="33"/>
      <c r="G14" s="33"/>
      <c r="H14" s="33"/>
      <c r="I14" s="33"/>
      <c r="J14" s="33"/>
      <c r="K14" s="33"/>
      <c r="L14" s="10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2" customHeight="1">
      <c r="A15" s="33"/>
      <c r="B15" s="38"/>
      <c r="C15" s="33"/>
      <c r="D15" s="99" t="s">
        <v>32</v>
      </c>
      <c r="E15" s="33"/>
      <c r="F15" s="33"/>
      <c r="G15" s="33"/>
      <c r="H15" s="33"/>
      <c r="I15" s="99" t="s">
        <v>27</v>
      </c>
      <c r="J15" s="29" t="str">
        <f>'Rekapitulace stavby'!AN13</f>
        <v>Vyplň údaj</v>
      </c>
      <c r="K15" s="33"/>
      <c r="L15" s="10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18" customHeight="1">
      <c r="A16" s="33"/>
      <c r="B16" s="38"/>
      <c r="C16" s="33"/>
      <c r="D16" s="33"/>
      <c r="E16" s="332" t="str">
        <f>'Rekapitulace stavby'!E14</f>
        <v>Vyplň údaj</v>
      </c>
      <c r="F16" s="333"/>
      <c r="G16" s="333"/>
      <c r="H16" s="333"/>
      <c r="I16" s="99" t="s">
        <v>30</v>
      </c>
      <c r="J16" s="29" t="str">
        <f>'Rekapitulace stavby'!AN14</f>
        <v>Vyplň údaj</v>
      </c>
      <c r="K16" s="33"/>
      <c r="L16" s="10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6.95" customHeight="1">
      <c r="A17" s="33"/>
      <c r="B17" s="38"/>
      <c r="C17" s="33"/>
      <c r="D17" s="33"/>
      <c r="E17" s="33"/>
      <c r="F17" s="33"/>
      <c r="G17" s="33"/>
      <c r="H17" s="33"/>
      <c r="I17" s="33"/>
      <c r="J17" s="33"/>
      <c r="K17" s="33"/>
      <c r="L17" s="10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2" customHeight="1">
      <c r="A18" s="33"/>
      <c r="B18" s="38"/>
      <c r="C18" s="33"/>
      <c r="D18" s="99" t="s">
        <v>34</v>
      </c>
      <c r="E18" s="33"/>
      <c r="F18" s="33"/>
      <c r="G18" s="33"/>
      <c r="H18" s="33"/>
      <c r="I18" s="99" t="s">
        <v>27</v>
      </c>
      <c r="J18" s="101" t="str">
        <f>IF('Rekapitulace stavby'!AN16="","",'Rekapitulace stavby'!AN16)</f>
        <v/>
      </c>
      <c r="K18" s="33"/>
      <c r="L18" s="10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18" customHeight="1">
      <c r="A19" s="33"/>
      <c r="B19" s="38"/>
      <c r="C19" s="33"/>
      <c r="D19" s="33"/>
      <c r="E19" s="101" t="str">
        <f>IF('Rekapitulace stavby'!E17="","",'Rekapitulace stavby'!E17)</f>
        <v xml:space="preserve"> </v>
      </c>
      <c r="F19" s="33"/>
      <c r="G19" s="33"/>
      <c r="H19" s="33"/>
      <c r="I19" s="99" t="s">
        <v>30</v>
      </c>
      <c r="J19" s="101" t="str">
        <f>IF('Rekapitulace stavby'!AN17="","",'Rekapitulace stavby'!AN17)</f>
        <v/>
      </c>
      <c r="K19" s="33"/>
      <c r="L19" s="10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6.95" customHeight="1">
      <c r="A20" s="33"/>
      <c r="B20" s="38"/>
      <c r="C20" s="33"/>
      <c r="D20" s="33"/>
      <c r="E20" s="33"/>
      <c r="F20" s="33"/>
      <c r="G20" s="33"/>
      <c r="H20" s="33"/>
      <c r="I20" s="33"/>
      <c r="J20" s="33"/>
      <c r="K20" s="33"/>
      <c r="L20" s="10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2" customHeight="1">
      <c r="A21" s="33"/>
      <c r="B21" s="38"/>
      <c r="C21" s="33"/>
      <c r="D21" s="99" t="s">
        <v>38</v>
      </c>
      <c r="E21" s="33"/>
      <c r="F21" s="33"/>
      <c r="G21" s="33"/>
      <c r="H21" s="33"/>
      <c r="I21" s="99" t="s">
        <v>27</v>
      </c>
      <c r="J21" s="101" t="str">
        <f>IF('Rekapitulace stavby'!AN19="","",'Rekapitulace stavby'!AN19)</f>
        <v/>
      </c>
      <c r="K21" s="33"/>
      <c r="L21" s="10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18" customHeight="1">
      <c r="A22" s="33"/>
      <c r="B22" s="38"/>
      <c r="C22" s="33"/>
      <c r="D22" s="33"/>
      <c r="E22" s="101" t="str">
        <f>IF('Rekapitulace stavby'!E20="","",'Rekapitulace stavby'!E20)</f>
        <v xml:space="preserve"> </v>
      </c>
      <c r="F22" s="33"/>
      <c r="G22" s="33"/>
      <c r="H22" s="33"/>
      <c r="I22" s="99" t="s">
        <v>30</v>
      </c>
      <c r="J22" s="101" t="str">
        <f>IF('Rekapitulace stavby'!AN20="","",'Rekapitulace stavby'!AN20)</f>
        <v/>
      </c>
      <c r="K22" s="33"/>
      <c r="L22" s="10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6.95" customHeight="1">
      <c r="A23" s="33"/>
      <c r="B23" s="38"/>
      <c r="C23" s="33"/>
      <c r="D23" s="33"/>
      <c r="E23" s="33"/>
      <c r="F23" s="33"/>
      <c r="G23" s="33"/>
      <c r="H23" s="33"/>
      <c r="I23" s="33"/>
      <c r="J23" s="33"/>
      <c r="K23" s="33"/>
      <c r="L23" s="10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2" customHeight="1">
      <c r="A24" s="33"/>
      <c r="B24" s="38"/>
      <c r="C24" s="33"/>
      <c r="D24" s="99" t="s">
        <v>39</v>
      </c>
      <c r="E24" s="33"/>
      <c r="F24" s="33"/>
      <c r="G24" s="33"/>
      <c r="H24" s="33"/>
      <c r="I24" s="33"/>
      <c r="J24" s="33"/>
      <c r="K24" s="33"/>
      <c r="L24" s="10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8" customFormat="1" ht="59.25" customHeight="1">
      <c r="A25" s="103"/>
      <c r="B25" s="104"/>
      <c r="C25" s="103"/>
      <c r="D25" s="103"/>
      <c r="E25" s="334" t="s">
        <v>84</v>
      </c>
      <c r="F25" s="334"/>
      <c r="G25" s="334"/>
      <c r="H25" s="334"/>
      <c r="I25" s="103"/>
      <c r="J25" s="103"/>
      <c r="K25" s="103"/>
      <c r="L25" s="105"/>
      <c r="S25" s="103"/>
      <c r="T25" s="103"/>
      <c r="U25" s="103"/>
      <c r="V25" s="103"/>
      <c r="W25" s="103"/>
      <c r="X25" s="103"/>
      <c r="Y25" s="103"/>
      <c r="Z25" s="103"/>
      <c r="AA25" s="103"/>
      <c r="AB25" s="103"/>
      <c r="AC25" s="103"/>
      <c r="AD25" s="103"/>
      <c r="AE25" s="103"/>
    </row>
    <row r="26" spans="1:31" s="2" customFormat="1" ht="6.95" customHeight="1">
      <c r="A26" s="33"/>
      <c r="B26" s="38"/>
      <c r="C26" s="33"/>
      <c r="D26" s="33"/>
      <c r="E26" s="33"/>
      <c r="F26" s="33"/>
      <c r="G26" s="33"/>
      <c r="H26" s="33"/>
      <c r="I26" s="33"/>
      <c r="J26" s="33"/>
      <c r="K26" s="33"/>
      <c r="L26" s="10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2" customFormat="1" ht="6.95" customHeight="1">
      <c r="A27" s="33"/>
      <c r="B27" s="38"/>
      <c r="C27" s="33"/>
      <c r="D27" s="106"/>
      <c r="E27" s="106"/>
      <c r="F27" s="106"/>
      <c r="G27" s="106"/>
      <c r="H27" s="106"/>
      <c r="I27" s="106"/>
      <c r="J27" s="106"/>
      <c r="K27" s="106"/>
      <c r="L27" s="100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</row>
    <row r="28" spans="1:31" s="2" customFormat="1" ht="25.35" customHeight="1">
      <c r="A28" s="33"/>
      <c r="B28" s="38"/>
      <c r="C28" s="33"/>
      <c r="D28" s="107" t="s">
        <v>41</v>
      </c>
      <c r="E28" s="33"/>
      <c r="F28" s="33"/>
      <c r="G28" s="33"/>
      <c r="H28" s="33"/>
      <c r="I28" s="33"/>
      <c r="J28" s="108">
        <f>ROUND(J75, 2)</f>
        <v>0</v>
      </c>
      <c r="K28" s="33"/>
      <c r="L28" s="10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8"/>
      <c r="C29" s="33"/>
      <c r="D29" s="106"/>
      <c r="E29" s="106"/>
      <c r="F29" s="106"/>
      <c r="G29" s="106"/>
      <c r="H29" s="106"/>
      <c r="I29" s="106"/>
      <c r="J29" s="106"/>
      <c r="K29" s="106"/>
      <c r="L29" s="100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14.45" customHeight="1">
      <c r="A30" s="33"/>
      <c r="B30" s="38"/>
      <c r="C30" s="33"/>
      <c r="D30" s="33"/>
      <c r="E30" s="33"/>
      <c r="F30" s="109" t="s">
        <v>43</v>
      </c>
      <c r="G30" s="33"/>
      <c r="H30" s="33"/>
      <c r="I30" s="109" t="s">
        <v>42</v>
      </c>
      <c r="J30" s="109" t="s">
        <v>44</v>
      </c>
      <c r="K30" s="33"/>
      <c r="L30" s="10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14.45" customHeight="1">
      <c r="A31" s="33"/>
      <c r="B31" s="38"/>
      <c r="C31" s="33"/>
      <c r="D31" s="110" t="s">
        <v>45</v>
      </c>
      <c r="E31" s="99" t="s">
        <v>46</v>
      </c>
      <c r="F31" s="111">
        <f>ROUND((SUM(BE75:BE85)),  2)</f>
        <v>0</v>
      </c>
      <c r="G31" s="33"/>
      <c r="H31" s="33"/>
      <c r="I31" s="112">
        <v>0.21</v>
      </c>
      <c r="J31" s="111">
        <f>ROUND(((SUM(BE75:BE85))*I31),  2)</f>
        <v>0</v>
      </c>
      <c r="K31" s="33"/>
      <c r="L31" s="10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8"/>
      <c r="C32" s="33"/>
      <c r="D32" s="33"/>
      <c r="E32" s="99" t="s">
        <v>47</v>
      </c>
      <c r="F32" s="111">
        <f>ROUND((SUM(BF75:BF85)),  2)</f>
        <v>0</v>
      </c>
      <c r="G32" s="33"/>
      <c r="H32" s="33"/>
      <c r="I32" s="112">
        <v>0.15</v>
      </c>
      <c r="J32" s="111">
        <f>ROUND(((SUM(BF75:BF85))*I32),  2)</f>
        <v>0</v>
      </c>
      <c r="K32" s="33"/>
      <c r="L32" s="10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hidden="1" customHeight="1">
      <c r="A33" s="33"/>
      <c r="B33" s="38"/>
      <c r="C33" s="33"/>
      <c r="D33" s="33"/>
      <c r="E33" s="99" t="s">
        <v>48</v>
      </c>
      <c r="F33" s="111">
        <f>ROUND((SUM(BG75:BG85)),  2)</f>
        <v>0</v>
      </c>
      <c r="G33" s="33"/>
      <c r="H33" s="33"/>
      <c r="I33" s="112">
        <v>0.21</v>
      </c>
      <c r="J33" s="111">
        <f>0</f>
        <v>0</v>
      </c>
      <c r="K33" s="33"/>
      <c r="L33" s="10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hidden="1" customHeight="1">
      <c r="A34" s="33"/>
      <c r="B34" s="38"/>
      <c r="C34" s="33"/>
      <c r="D34" s="33"/>
      <c r="E34" s="99" t="s">
        <v>49</v>
      </c>
      <c r="F34" s="111">
        <f>ROUND((SUM(BH75:BH85)),  2)</f>
        <v>0</v>
      </c>
      <c r="G34" s="33"/>
      <c r="H34" s="33"/>
      <c r="I34" s="112">
        <v>0.15</v>
      </c>
      <c r="J34" s="111">
        <f>0</f>
        <v>0</v>
      </c>
      <c r="K34" s="33"/>
      <c r="L34" s="10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99" t="s">
        <v>50</v>
      </c>
      <c r="F35" s="111">
        <f>ROUND((SUM(BI75:BI85)),  2)</f>
        <v>0</v>
      </c>
      <c r="G35" s="33"/>
      <c r="H35" s="33"/>
      <c r="I35" s="112">
        <v>0</v>
      </c>
      <c r="J35" s="111">
        <f>0</f>
        <v>0</v>
      </c>
      <c r="K35" s="33"/>
      <c r="L35" s="10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6.95" customHeight="1">
      <c r="A36" s="33"/>
      <c r="B36" s="38"/>
      <c r="C36" s="33"/>
      <c r="D36" s="33"/>
      <c r="E36" s="33"/>
      <c r="F36" s="33"/>
      <c r="G36" s="33"/>
      <c r="H36" s="33"/>
      <c r="I36" s="33"/>
      <c r="J36" s="33"/>
      <c r="K36" s="33"/>
      <c r="L36" s="10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25.35" customHeight="1">
      <c r="A37" s="33"/>
      <c r="B37" s="38"/>
      <c r="C37" s="113"/>
      <c r="D37" s="114" t="s">
        <v>51</v>
      </c>
      <c r="E37" s="115"/>
      <c r="F37" s="115"/>
      <c r="G37" s="116" t="s">
        <v>52</v>
      </c>
      <c r="H37" s="117" t="s">
        <v>53</v>
      </c>
      <c r="I37" s="115"/>
      <c r="J37" s="118">
        <f>SUM(J28:J35)</f>
        <v>0</v>
      </c>
      <c r="K37" s="119"/>
      <c r="L37" s="10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14.45" customHeight="1">
      <c r="A38" s="33"/>
      <c r="B38" s="120"/>
      <c r="C38" s="121"/>
      <c r="D38" s="121"/>
      <c r="E38" s="121"/>
      <c r="F38" s="121"/>
      <c r="G38" s="121"/>
      <c r="H38" s="121"/>
      <c r="I38" s="121"/>
      <c r="J38" s="121"/>
      <c r="K38" s="121"/>
      <c r="L38" s="10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42" spans="1:31" s="2" customFormat="1" ht="6.95" customHeight="1">
      <c r="A42" s="33"/>
      <c r="B42" s="122"/>
      <c r="C42" s="123"/>
      <c r="D42" s="123"/>
      <c r="E42" s="123"/>
      <c r="F42" s="123"/>
      <c r="G42" s="123"/>
      <c r="H42" s="123"/>
      <c r="I42" s="123"/>
      <c r="J42" s="123"/>
      <c r="K42" s="123"/>
      <c r="L42" s="100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</row>
    <row r="43" spans="1:31" s="2" customFormat="1" ht="24.95" customHeight="1">
      <c r="A43" s="33"/>
      <c r="B43" s="34"/>
      <c r="C43" s="22" t="s">
        <v>85</v>
      </c>
      <c r="D43" s="35"/>
      <c r="E43" s="35"/>
      <c r="F43" s="35"/>
      <c r="G43" s="35"/>
      <c r="H43" s="35"/>
      <c r="I43" s="35"/>
      <c r="J43" s="35"/>
      <c r="K43" s="35"/>
      <c r="L43" s="100"/>
      <c r="S43" s="33"/>
      <c r="T43" s="33"/>
      <c r="U43" s="33"/>
      <c r="V43" s="33"/>
      <c r="W43" s="33"/>
      <c r="X43" s="33"/>
      <c r="Y43" s="33"/>
      <c r="Z43" s="33"/>
      <c r="AA43" s="33"/>
      <c r="AB43" s="33"/>
      <c r="AC43" s="33"/>
      <c r="AD43" s="33"/>
      <c r="AE43" s="33"/>
    </row>
    <row r="44" spans="1:31" s="2" customFormat="1" ht="6.95" customHeight="1">
      <c r="A44" s="33"/>
      <c r="B44" s="34"/>
      <c r="C44" s="35"/>
      <c r="D44" s="35"/>
      <c r="E44" s="35"/>
      <c r="F44" s="35"/>
      <c r="G44" s="35"/>
      <c r="H44" s="35"/>
      <c r="I44" s="35"/>
      <c r="J44" s="35"/>
      <c r="K44" s="35"/>
      <c r="L44" s="100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</row>
    <row r="45" spans="1:31" s="2" customFormat="1" ht="12" customHeight="1">
      <c r="A45" s="33"/>
      <c r="B45" s="34"/>
      <c r="C45" s="28" t="s">
        <v>16</v>
      </c>
      <c r="D45" s="35"/>
      <c r="E45" s="35"/>
      <c r="F45" s="35"/>
      <c r="G45" s="35"/>
      <c r="H45" s="35"/>
      <c r="I45" s="35"/>
      <c r="J45" s="35"/>
      <c r="K45" s="35"/>
      <c r="L45" s="100"/>
      <c r="S45" s="33"/>
      <c r="T45" s="33"/>
      <c r="U45" s="33"/>
      <c r="V45" s="33"/>
      <c r="W45" s="33"/>
      <c r="X45" s="33"/>
      <c r="Y45" s="33"/>
      <c r="Z45" s="33"/>
      <c r="AA45" s="33"/>
      <c r="AB45" s="33"/>
      <c r="AC45" s="33"/>
      <c r="AD45" s="33"/>
      <c r="AE45" s="33"/>
    </row>
    <row r="46" spans="1:31" s="2" customFormat="1" ht="16.5" customHeight="1">
      <c r="A46" s="33"/>
      <c r="B46" s="34"/>
      <c r="C46" s="35"/>
      <c r="D46" s="35"/>
      <c r="E46" s="309" t="str">
        <f>E7</f>
        <v>Chemické hubení nežádoucí vegetace v obvodu ST Č. Budejovice 2021</v>
      </c>
      <c r="F46" s="335"/>
      <c r="G46" s="335"/>
      <c r="H46" s="335"/>
      <c r="I46" s="35"/>
      <c r="J46" s="35"/>
      <c r="K46" s="35"/>
      <c r="L46" s="100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</row>
    <row r="47" spans="1:31" s="2" customFormat="1" ht="6.95" customHeight="1">
      <c r="A47" s="33"/>
      <c r="B47" s="34"/>
      <c r="C47" s="35"/>
      <c r="D47" s="35"/>
      <c r="E47" s="35"/>
      <c r="F47" s="35"/>
      <c r="G47" s="35"/>
      <c r="H47" s="35"/>
      <c r="I47" s="35"/>
      <c r="J47" s="35"/>
      <c r="K47" s="35"/>
      <c r="L47" s="100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</row>
    <row r="48" spans="1:31" s="2" customFormat="1" ht="12" customHeight="1">
      <c r="A48" s="33"/>
      <c r="B48" s="34"/>
      <c r="C48" s="28" t="s">
        <v>22</v>
      </c>
      <c r="D48" s="35"/>
      <c r="E48" s="35"/>
      <c r="F48" s="26" t="str">
        <f>F10</f>
        <v>Tratě v obvodu ST České Budějovice</v>
      </c>
      <c r="G48" s="35"/>
      <c r="H48" s="35"/>
      <c r="I48" s="28" t="s">
        <v>24</v>
      </c>
      <c r="J48" s="58" t="str">
        <f>IF(J10="","",J10)</f>
        <v>23. 2. 2021</v>
      </c>
      <c r="K48" s="35"/>
      <c r="L48" s="100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</row>
    <row r="49" spans="1:47" s="2" customFormat="1" ht="6.95" customHeight="1">
      <c r="A49" s="33"/>
      <c r="B49" s="34"/>
      <c r="C49" s="35"/>
      <c r="D49" s="35"/>
      <c r="E49" s="35"/>
      <c r="F49" s="35"/>
      <c r="G49" s="35"/>
      <c r="H49" s="35"/>
      <c r="I49" s="35"/>
      <c r="J49" s="35"/>
      <c r="K49" s="35"/>
      <c r="L49" s="100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</row>
    <row r="50" spans="1:47" s="2" customFormat="1" ht="15.2" customHeight="1">
      <c r="A50" s="33"/>
      <c r="B50" s="34"/>
      <c r="C50" s="28" t="s">
        <v>26</v>
      </c>
      <c r="D50" s="35"/>
      <c r="E50" s="35"/>
      <c r="F50" s="26" t="str">
        <f>E13</f>
        <v>SŽ, státní organizace, OŘ Plzeň, ST Č. Budějovice</v>
      </c>
      <c r="G50" s="35"/>
      <c r="H50" s="35"/>
      <c r="I50" s="28" t="s">
        <v>34</v>
      </c>
      <c r="J50" s="31" t="str">
        <f>E19</f>
        <v xml:space="preserve"> </v>
      </c>
      <c r="K50" s="35"/>
      <c r="L50" s="100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</row>
    <row r="51" spans="1:47" s="2" customFormat="1" ht="15.2" customHeight="1">
      <c r="A51" s="33"/>
      <c r="B51" s="34"/>
      <c r="C51" s="28" t="s">
        <v>32</v>
      </c>
      <c r="D51" s="35"/>
      <c r="E51" s="35"/>
      <c r="F51" s="26" t="str">
        <f>IF(E16="","",E16)</f>
        <v>Vyplň údaj</v>
      </c>
      <c r="G51" s="35"/>
      <c r="H51" s="35"/>
      <c r="I51" s="28" t="s">
        <v>38</v>
      </c>
      <c r="J51" s="31" t="str">
        <f>E22</f>
        <v xml:space="preserve"> </v>
      </c>
      <c r="K51" s="35"/>
      <c r="L51" s="100"/>
      <c r="S51" s="33"/>
      <c r="T51" s="33"/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33"/>
    </row>
    <row r="52" spans="1:47" s="2" customFormat="1" ht="10.35" customHeight="1">
      <c r="A52" s="33"/>
      <c r="B52" s="34"/>
      <c r="C52" s="35"/>
      <c r="D52" s="35"/>
      <c r="E52" s="35"/>
      <c r="F52" s="35"/>
      <c r="G52" s="35"/>
      <c r="H52" s="35"/>
      <c r="I52" s="35"/>
      <c r="J52" s="35"/>
      <c r="K52" s="35"/>
      <c r="L52" s="100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</row>
    <row r="53" spans="1:47" s="2" customFormat="1" ht="29.25" customHeight="1">
      <c r="A53" s="33"/>
      <c r="B53" s="34"/>
      <c r="C53" s="124" t="s">
        <v>86</v>
      </c>
      <c r="D53" s="125"/>
      <c r="E53" s="125"/>
      <c r="F53" s="125"/>
      <c r="G53" s="125"/>
      <c r="H53" s="125"/>
      <c r="I53" s="125"/>
      <c r="J53" s="126" t="s">
        <v>87</v>
      </c>
      <c r="K53" s="125"/>
      <c r="L53" s="100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</row>
    <row r="54" spans="1:47" s="2" customFormat="1" ht="10.35" customHeight="1">
      <c r="A54" s="33"/>
      <c r="B54" s="34"/>
      <c r="C54" s="35"/>
      <c r="D54" s="35"/>
      <c r="E54" s="35"/>
      <c r="F54" s="35"/>
      <c r="G54" s="35"/>
      <c r="H54" s="35"/>
      <c r="I54" s="35"/>
      <c r="J54" s="35"/>
      <c r="K54" s="35"/>
      <c r="L54" s="100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</row>
    <row r="55" spans="1:47" s="2" customFormat="1" ht="22.9" customHeight="1">
      <c r="A55" s="33"/>
      <c r="B55" s="34"/>
      <c r="C55" s="127" t="s">
        <v>73</v>
      </c>
      <c r="D55" s="35"/>
      <c r="E55" s="35"/>
      <c r="F55" s="35"/>
      <c r="G55" s="35"/>
      <c r="H55" s="35"/>
      <c r="I55" s="35"/>
      <c r="J55" s="76">
        <f>J75</f>
        <v>0</v>
      </c>
      <c r="K55" s="35"/>
      <c r="L55" s="100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  <c r="AU55" s="16" t="s">
        <v>88</v>
      </c>
    </row>
    <row r="56" spans="1:47" s="9" customFormat="1" ht="24.95" customHeight="1">
      <c r="B56" s="128"/>
      <c r="C56" s="129"/>
      <c r="D56" s="130" t="s">
        <v>89</v>
      </c>
      <c r="E56" s="131"/>
      <c r="F56" s="131"/>
      <c r="G56" s="131"/>
      <c r="H56" s="131"/>
      <c r="I56" s="131"/>
      <c r="J56" s="132">
        <f>J76</f>
        <v>0</v>
      </c>
      <c r="K56" s="129"/>
      <c r="L56" s="133"/>
    </row>
    <row r="57" spans="1:47" s="10" customFormat="1" ht="19.899999999999999" customHeight="1">
      <c r="B57" s="134"/>
      <c r="C57" s="135"/>
      <c r="D57" s="136" t="s">
        <v>90</v>
      </c>
      <c r="E57" s="137"/>
      <c r="F57" s="137"/>
      <c r="G57" s="137"/>
      <c r="H57" s="137"/>
      <c r="I57" s="137"/>
      <c r="J57" s="138">
        <f>J77</f>
        <v>0</v>
      </c>
      <c r="K57" s="135"/>
      <c r="L57" s="139"/>
    </row>
    <row r="58" spans="1:47" s="2" customFormat="1" ht="21.75" customHeight="1">
      <c r="A58" s="33"/>
      <c r="B58" s="34"/>
      <c r="C58" s="35"/>
      <c r="D58" s="35"/>
      <c r="E58" s="35"/>
      <c r="F58" s="35"/>
      <c r="G58" s="35"/>
      <c r="H58" s="35"/>
      <c r="I58" s="35"/>
      <c r="J58" s="35"/>
      <c r="K58" s="35"/>
      <c r="L58" s="100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</row>
    <row r="59" spans="1:47" s="2" customFormat="1" ht="6.95" customHeight="1">
      <c r="A59" s="33"/>
      <c r="B59" s="46"/>
      <c r="C59" s="47"/>
      <c r="D59" s="47"/>
      <c r="E59" s="47"/>
      <c r="F59" s="47"/>
      <c r="G59" s="47"/>
      <c r="H59" s="47"/>
      <c r="I59" s="47"/>
      <c r="J59" s="47"/>
      <c r="K59" s="47"/>
      <c r="L59" s="100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</row>
    <row r="63" spans="1:47" s="2" customFormat="1" ht="6.95" customHeight="1">
      <c r="A63" s="33"/>
      <c r="B63" s="48"/>
      <c r="C63" s="49"/>
      <c r="D63" s="49"/>
      <c r="E63" s="49"/>
      <c r="F63" s="49"/>
      <c r="G63" s="49"/>
      <c r="H63" s="49"/>
      <c r="I63" s="49"/>
      <c r="J63" s="49"/>
      <c r="K63" s="49"/>
      <c r="L63" s="100"/>
      <c r="S63" s="33"/>
      <c r="T63" s="33"/>
      <c r="U63" s="33"/>
      <c r="V63" s="33"/>
      <c r="W63" s="33"/>
      <c r="X63" s="33"/>
      <c r="Y63" s="33"/>
      <c r="Z63" s="33"/>
      <c r="AA63" s="33"/>
      <c r="AB63" s="33"/>
      <c r="AC63" s="33"/>
      <c r="AD63" s="33"/>
      <c r="AE63" s="33"/>
    </row>
    <row r="64" spans="1:47" s="2" customFormat="1" ht="24.95" customHeight="1">
      <c r="A64" s="33"/>
      <c r="B64" s="34"/>
      <c r="C64" s="22" t="s">
        <v>91</v>
      </c>
      <c r="D64" s="35"/>
      <c r="E64" s="35"/>
      <c r="F64" s="35"/>
      <c r="G64" s="35"/>
      <c r="H64" s="35"/>
      <c r="I64" s="35"/>
      <c r="J64" s="35"/>
      <c r="K64" s="35"/>
      <c r="L64" s="100"/>
      <c r="S64" s="33"/>
      <c r="T64" s="33"/>
      <c r="U64" s="33"/>
      <c r="V64" s="33"/>
      <c r="W64" s="33"/>
      <c r="X64" s="33"/>
      <c r="Y64" s="33"/>
      <c r="Z64" s="33"/>
      <c r="AA64" s="33"/>
      <c r="AB64" s="33"/>
      <c r="AC64" s="33"/>
      <c r="AD64" s="33"/>
      <c r="AE64" s="33"/>
    </row>
    <row r="65" spans="1:65" s="2" customFormat="1" ht="6.95" customHeight="1">
      <c r="A65" s="33"/>
      <c r="B65" s="34"/>
      <c r="C65" s="35"/>
      <c r="D65" s="35"/>
      <c r="E65" s="35"/>
      <c r="F65" s="35"/>
      <c r="G65" s="35"/>
      <c r="H65" s="35"/>
      <c r="I65" s="35"/>
      <c r="J65" s="35"/>
      <c r="K65" s="35"/>
      <c r="L65" s="10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65" s="2" customFormat="1" ht="12" customHeight="1">
      <c r="A66" s="33"/>
      <c r="B66" s="34"/>
      <c r="C66" s="28" t="s">
        <v>16</v>
      </c>
      <c r="D66" s="35"/>
      <c r="E66" s="35"/>
      <c r="F66" s="35"/>
      <c r="G66" s="35"/>
      <c r="H66" s="35"/>
      <c r="I66" s="35"/>
      <c r="J66" s="35"/>
      <c r="K66" s="35"/>
      <c r="L66" s="100"/>
      <c r="S66" s="33"/>
      <c r="T66" s="33"/>
      <c r="U66" s="33"/>
      <c r="V66" s="33"/>
      <c r="W66" s="33"/>
      <c r="X66" s="33"/>
      <c r="Y66" s="33"/>
      <c r="Z66" s="33"/>
      <c r="AA66" s="33"/>
      <c r="AB66" s="33"/>
      <c r="AC66" s="33"/>
      <c r="AD66" s="33"/>
      <c r="AE66" s="33"/>
    </row>
    <row r="67" spans="1:65" s="2" customFormat="1" ht="16.5" customHeight="1">
      <c r="A67" s="33"/>
      <c r="B67" s="34"/>
      <c r="C67" s="35"/>
      <c r="D67" s="35"/>
      <c r="E67" s="309" t="str">
        <f>E7</f>
        <v>Chemické hubení nežádoucí vegetace v obvodu ST Č. Budejovice 2021</v>
      </c>
      <c r="F67" s="335"/>
      <c r="G67" s="335"/>
      <c r="H67" s="335"/>
      <c r="I67" s="35"/>
      <c r="J67" s="35"/>
      <c r="K67" s="35"/>
      <c r="L67" s="100"/>
      <c r="S67" s="33"/>
      <c r="T67" s="33"/>
      <c r="U67" s="33"/>
      <c r="V67" s="33"/>
      <c r="W67" s="33"/>
      <c r="X67" s="33"/>
      <c r="Y67" s="33"/>
      <c r="Z67" s="33"/>
      <c r="AA67" s="33"/>
      <c r="AB67" s="33"/>
      <c r="AC67" s="33"/>
      <c r="AD67" s="33"/>
      <c r="AE67" s="33"/>
    </row>
    <row r="68" spans="1:65" s="2" customFormat="1" ht="6.95" customHeight="1">
      <c r="A68" s="33"/>
      <c r="B68" s="34"/>
      <c r="C68" s="35"/>
      <c r="D68" s="35"/>
      <c r="E68" s="35"/>
      <c r="F68" s="35"/>
      <c r="G68" s="35"/>
      <c r="H68" s="35"/>
      <c r="I68" s="35"/>
      <c r="J68" s="35"/>
      <c r="K68" s="35"/>
      <c r="L68" s="100"/>
      <c r="S68" s="33"/>
      <c r="T68" s="33"/>
      <c r="U68" s="33"/>
      <c r="V68" s="33"/>
      <c r="W68" s="33"/>
      <c r="X68" s="33"/>
      <c r="Y68" s="33"/>
      <c r="Z68" s="33"/>
      <c r="AA68" s="33"/>
      <c r="AB68" s="33"/>
      <c r="AC68" s="33"/>
      <c r="AD68" s="33"/>
      <c r="AE68" s="33"/>
    </row>
    <row r="69" spans="1:65" s="2" customFormat="1" ht="12" customHeight="1">
      <c r="A69" s="33"/>
      <c r="B69" s="34"/>
      <c r="C69" s="28" t="s">
        <v>22</v>
      </c>
      <c r="D69" s="35"/>
      <c r="E69" s="35"/>
      <c r="F69" s="26" t="str">
        <f>F10</f>
        <v>Tratě v obvodu ST České Budějovice</v>
      </c>
      <c r="G69" s="35"/>
      <c r="H69" s="35"/>
      <c r="I69" s="28" t="s">
        <v>24</v>
      </c>
      <c r="J69" s="58" t="str">
        <f>IF(J10="","",J10)</f>
        <v>23. 2. 2021</v>
      </c>
      <c r="K69" s="35"/>
      <c r="L69" s="100"/>
      <c r="S69" s="33"/>
      <c r="T69" s="33"/>
      <c r="U69" s="33"/>
      <c r="V69" s="33"/>
      <c r="W69" s="33"/>
      <c r="X69" s="33"/>
      <c r="Y69" s="33"/>
      <c r="Z69" s="33"/>
      <c r="AA69" s="33"/>
      <c r="AB69" s="33"/>
      <c r="AC69" s="33"/>
      <c r="AD69" s="33"/>
      <c r="AE69" s="33"/>
    </row>
    <row r="70" spans="1:65" s="2" customFormat="1" ht="6.95" customHeight="1">
      <c r="A70" s="33"/>
      <c r="B70" s="34"/>
      <c r="C70" s="35"/>
      <c r="D70" s="35"/>
      <c r="E70" s="35"/>
      <c r="F70" s="35"/>
      <c r="G70" s="35"/>
      <c r="H70" s="35"/>
      <c r="I70" s="35"/>
      <c r="J70" s="35"/>
      <c r="K70" s="35"/>
      <c r="L70" s="100"/>
      <c r="S70" s="33"/>
      <c r="T70" s="33"/>
      <c r="U70" s="33"/>
      <c r="V70" s="33"/>
      <c r="W70" s="33"/>
      <c r="X70" s="33"/>
      <c r="Y70" s="33"/>
      <c r="Z70" s="33"/>
      <c r="AA70" s="33"/>
      <c r="AB70" s="33"/>
      <c r="AC70" s="33"/>
      <c r="AD70" s="33"/>
      <c r="AE70" s="33"/>
    </row>
    <row r="71" spans="1:65" s="2" customFormat="1" ht="15.2" customHeight="1">
      <c r="A71" s="33"/>
      <c r="B71" s="34"/>
      <c r="C71" s="28" t="s">
        <v>26</v>
      </c>
      <c r="D71" s="35"/>
      <c r="E71" s="35"/>
      <c r="F71" s="26" t="str">
        <f>E13</f>
        <v>SŽ, státní organizace, OŘ Plzeň, ST Č. Budějovice</v>
      </c>
      <c r="G71" s="35"/>
      <c r="H71" s="35"/>
      <c r="I71" s="28" t="s">
        <v>34</v>
      </c>
      <c r="J71" s="31" t="str">
        <f>E19</f>
        <v xml:space="preserve"> </v>
      </c>
      <c r="K71" s="35"/>
      <c r="L71" s="100"/>
      <c r="S71" s="33"/>
      <c r="T71" s="33"/>
      <c r="U71" s="33"/>
      <c r="V71" s="33"/>
      <c r="W71" s="33"/>
      <c r="X71" s="33"/>
      <c r="Y71" s="33"/>
      <c r="Z71" s="33"/>
      <c r="AA71" s="33"/>
      <c r="AB71" s="33"/>
      <c r="AC71" s="33"/>
      <c r="AD71" s="33"/>
      <c r="AE71" s="33"/>
    </row>
    <row r="72" spans="1:65" s="2" customFormat="1" ht="15.2" customHeight="1">
      <c r="A72" s="33"/>
      <c r="B72" s="34"/>
      <c r="C72" s="28" t="s">
        <v>32</v>
      </c>
      <c r="D72" s="35"/>
      <c r="E72" s="35"/>
      <c r="F72" s="26" t="str">
        <f>IF(E16="","",E16)</f>
        <v>Vyplň údaj</v>
      </c>
      <c r="G72" s="35"/>
      <c r="H72" s="35"/>
      <c r="I72" s="28" t="s">
        <v>38</v>
      </c>
      <c r="J72" s="31" t="str">
        <f>E22</f>
        <v xml:space="preserve"> </v>
      </c>
      <c r="K72" s="35"/>
      <c r="L72" s="100"/>
      <c r="S72" s="33"/>
      <c r="T72" s="33"/>
      <c r="U72" s="33"/>
      <c r="V72" s="33"/>
      <c r="W72" s="33"/>
      <c r="X72" s="33"/>
      <c r="Y72" s="33"/>
      <c r="Z72" s="33"/>
      <c r="AA72" s="33"/>
      <c r="AB72" s="33"/>
      <c r="AC72" s="33"/>
      <c r="AD72" s="33"/>
      <c r="AE72" s="33"/>
    </row>
    <row r="73" spans="1:65" s="2" customFormat="1" ht="10.35" customHeight="1">
      <c r="A73" s="33"/>
      <c r="B73" s="34"/>
      <c r="C73" s="35"/>
      <c r="D73" s="35"/>
      <c r="E73" s="35"/>
      <c r="F73" s="35"/>
      <c r="G73" s="35"/>
      <c r="H73" s="35"/>
      <c r="I73" s="35"/>
      <c r="J73" s="35"/>
      <c r="K73" s="35"/>
      <c r="L73" s="100"/>
      <c r="S73" s="33"/>
      <c r="T73" s="33"/>
      <c r="U73" s="33"/>
      <c r="V73" s="33"/>
      <c r="W73" s="33"/>
      <c r="X73" s="33"/>
      <c r="Y73" s="33"/>
      <c r="Z73" s="33"/>
      <c r="AA73" s="33"/>
      <c r="AB73" s="33"/>
      <c r="AC73" s="33"/>
      <c r="AD73" s="33"/>
      <c r="AE73" s="33"/>
    </row>
    <row r="74" spans="1:65" s="11" customFormat="1" ht="29.25" customHeight="1">
      <c r="A74" s="140"/>
      <c r="B74" s="141"/>
      <c r="C74" s="142" t="s">
        <v>92</v>
      </c>
      <c r="D74" s="143" t="s">
        <v>60</v>
      </c>
      <c r="E74" s="143" t="s">
        <v>56</v>
      </c>
      <c r="F74" s="143" t="s">
        <v>57</v>
      </c>
      <c r="G74" s="143" t="s">
        <v>93</v>
      </c>
      <c r="H74" s="143" t="s">
        <v>94</v>
      </c>
      <c r="I74" s="143" t="s">
        <v>95</v>
      </c>
      <c r="J74" s="143" t="s">
        <v>87</v>
      </c>
      <c r="K74" s="144" t="s">
        <v>96</v>
      </c>
      <c r="L74" s="145"/>
      <c r="M74" s="67" t="s">
        <v>35</v>
      </c>
      <c r="N74" s="68" t="s">
        <v>45</v>
      </c>
      <c r="O74" s="68" t="s">
        <v>97</v>
      </c>
      <c r="P74" s="68" t="s">
        <v>98</v>
      </c>
      <c r="Q74" s="68" t="s">
        <v>99</v>
      </c>
      <c r="R74" s="68" t="s">
        <v>100</v>
      </c>
      <c r="S74" s="68" t="s">
        <v>101</v>
      </c>
      <c r="T74" s="69" t="s">
        <v>102</v>
      </c>
      <c r="U74" s="140"/>
      <c r="V74" s="140"/>
      <c r="W74" s="140"/>
      <c r="X74" s="140"/>
      <c r="Y74" s="140"/>
      <c r="Z74" s="140"/>
      <c r="AA74" s="140"/>
      <c r="AB74" s="140"/>
      <c r="AC74" s="140"/>
      <c r="AD74" s="140"/>
      <c r="AE74" s="140"/>
    </row>
    <row r="75" spans="1:65" s="2" customFormat="1" ht="22.9" customHeight="1">
      <c r="A75" s="33"/>
      <c r="B75" s="34"/>
      <c r="C75" s="74" t="s">
        <v>103</v>
      </c>
      <c r="D75" s="35"/>
      <c r="E75" s="35"/>
      <c r="F75" s="35"/>
      <c r="G75" s="35"/>
      <c r="H75" s="35"/>
      <c r="I75" s="35"/>
      <c r="J75" s="146">
        <f>BK75</f>
        <v>0</v>
      </c>
      <c r="K75" s="35"/>
      <c r="L75" s="38"/>
      <c r="M75" s="70"/>
      <c r="N75" s="147"/>
      <c r="O75" s="71"/>
      <c r="P75" s="148">
        <f>P76</f>
        <v>0</v>
      </c>
      <c r="Q75" s="71"/>
      <c r="R75" s="148">
        <f>R76</f>
        <v>6.5400000000000009</v>
      </c>
      <c r="S75" s="71"/>
      <c r="T75" s="149">
        <f>T76</f>
        <v>0</v>
      </c>
      <c r="U75" s="33"/>
      <c r="V75" s="33"/>
      <c r="W75" s="33"/>
      <c r="X75" s="33"/>
      <c r="Y75" s="33"/>
      <c r="Z75" s="33"/>
      <c r="AA75" s="33"/>
      <c r="AB75" s="33"/>
      <c r="AC75" s="33"/>
      <c r="AD75" s="33"/>
      <c r="AE75" s="33"/>
      <c r="AT75" s="16" t="s">
        <v>74</v>
      </c>
      <c r="AU75" s="16" t="s">
        <v>88</v>
      </c>
      <c r="BK75" s="150">
        <f>BK76</f>
        <v>0</v>
      </c>
    </row>
    <row r="76" spans="1:65" s="12" customFormat="1" ht="25.9" customHeight="1">
      <c r="B76" s="151"/>
      <c r="C76" s="152"/>
      <c r="D76" s="153" t="s">
        <v>74</v>
      </c>
      <c r="E76" s="154" t="s">
        <v>104</v>
      </c>
      <c r="F76" s="154" t="s">
        <v>105</v>
      </c>
      <c r="G76" s="152"/>
      <c r="H76" s="152"/>
      <c r="I76" s="155"/>
      <c r="J76" s="156">
        <f>BK76</f>
        <v>0</v>
      </c>
      <c r="K76" s="152"/>
      <c r="L76" s="157"/>
      <c r="M76" s="158"/>
      <c r="N76" s="159"/>
      <c r="O76" s="159"/>
      <c r="P76" s="160">
        <f>P77</f>
        <v>0</v>
      </c>
      <c r="Q76" s="159"/>
      <c r="R76" s="160">
        <f>R77</f>
        <v>6.5400000000000009</v>
      </c>
      <c r="S76" s="159"/>
      <c r="T76" s="161">
        <f>T77</f>
        <v>0</v>
      </c>
      <c r="AR76" s="162" t="s">
        <v>80</v>
      </c>
      <c r="AT76" s="163" t="s">
        <v>74</v>
      </c>
      <c r="AU76" s="163" t="s">
        <v>75</v>
      </c>
      <c r="AY76" s="162" t="s">
        <v>106</v>
      </c>
      <c r="BK76" s="164">
        <f>BK77</f>
        <v>0</v>
      </c>
    </row>
    <row r="77" spans="1:65" s="12" customFormat="1" ht="22.9" customHeight="1">
      <c r="B77" s="151"/>
      <c r="C77" s="152"/>
      <c r="D77" s="153" t="s">
        <v>74</v>
      </c>
      <c r="E77" s="165" t="s">
        <v>107</v>
      </c>
      <c r="F77" s="165" t="s">
        <v>108</v>
      </c>
      <c r="G77" s="152"/>
      <c r="H77" s="152"/>
      <c r="I77" s="155"/>
      <c r="J77" s="166">
        <f>BK77</f>
        <v>0</v>
      </c>
      <c r="K77" s="152"/>
      <c r="L77" s="157"/>
      <c r="M77" s="158"/>
      <c r="N77" s="159"/>
      <c r="O77" s="159"/>
      <c r="P77" s="160">
        <f>SUM(P78:P85)</f>
        <v>0</v>
      </c>
      <c r="Q77" s="159"/>
      <c r="R77" s="160">
        <f>SUM(R78:R85)</f>
        <v>6.5400000000000009</v>
      </c>
      <c r="S77" s="159"/>
      <c r="T77" s="161">
        <f>SUM(T78:T85)</f>
        <v>0</v>
      </c>
      <c r="AR77" s="162" t="s">
        <v>80</v>
      </c>
      <c r="AT77" s="163" t="s">
        <v>74</v>
      </c>
      <c r="AU77" s="163" t="s">
        <v>80</v>
      </c>
      <c r="AY77" s="162" t="s">
        <v>106</v>
      </c>
      <c r="BK77" s="164">
        <f>SUM(BK78:BK85)</f>
        <v>0</v>
      </c>
    </row>
    <row r="78" spans="1:65" s="2" customFormat="1" ht="24">
      <c r="A78" s="33"/>
      <c r="B78" s="34"/>
      <c r="C78" s="167" t="s">
        <v>80</v>
      </c>
      <c r="D78" s="167" t="s">
        <v>109</v>
      </c>
      <c r="E78" s="168" t="s">
        <v>110</v>
      </c>
      <c r="F78" s="169" t="s">
        <v>111</v>
      </c>
      <c r="G78" s="170" t="s">
        <v>112</v>
      </c>
      <c r="H78" s="171">
        <v>1020</v>
      </c>
      <c r="I78" s="172"/>
      <c r="J78" s="173">
        <f>ROUND(I78*H78,2)</f>
        <v>0</v>
      </c>
      <c r="K78" s="169" t="s">
        <v>113</v>
      </c>
      <c r="L78" s="174"/>
      <c r="M78" s="175" t="s">
        <v>35</v>
      </c>
      <c r="N78" s="176" t="s">
        <v>46</v>
      </c>
      <c r="O78" s="63"/>
      <c r="P78" s="177">
        <f>O78*H78</f>
        <v>0</v>
      </c>
      <c r="Q78" s="177">
        <v>1E-3</v>
      </c>
      <c r="R78" s="177">
        <f>Q78*H78</f>
        <v>1.02</v>
      </c>
      <c r="S78" s="177">
        <v>0</v>
      </c>
      <c r="T78" s="178">
        <f>S78*H78</f>
        <v>0</v>
      </c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  <c r="AR78" s="179" t="s">
        <v>114</v>
      </c>
      <c r="AT78" s="179" t="s">
        <v>109</v>
      </c>
      <c r="AU78" s="179" t="s">
        <v>82</v>
      </c>
      <c r="AY78" s="16" t="s">
        <v>106</v>
      </c>
      <c r="BE78" s="180">
        <f>IF(N78="základní",J78,0)</f>
        <v>0</v>
      </c>
      <c r="BF78" s="180">
        <f>IF(N78="snížená",J78,0)</f>
        <v>0</v>
      </c>
      <c r="BG78" s="180">
        <f>IF(N78="zákl. přenesená",J78,0)</f>
        <v>0</v>
      </c>
      <c r="BH78" s="180">
        <f>IF(N78="sníž. přenesená",J78,0)</f>
        <v>0</v>
      </c>
      <c r="BI78" s="180">
        <f>IF(N78="nulová",J78,0)</f>
        <v>0</v>
      </c>
      <c r="BJ78" s="16" t="s">
        <v>80</v>
      </c>
      <c r="BK78" s="180">
        <f>ROUND(I78*H78,2)</f>
        <v>0</v>
      </c>
      <c r="BL78" s="16" t="s">
        <v>115</v>
      </c>
      <c r="BM78" s="179" t="s">
        <v>116</v>
      </c>
    </row>
    <row r="79" spans="1:65" s="2" customFormat="1" ht="19.5">
      <c r="A79" s="33"/>
      <c r="B79" s="34"/>
      <c r="C79" s="35"/>
      <c r="D79" s="181" t="s">
        <v>117</v>
      </c>
      <c r="E79" s="35"/>
      <c r="F79" s="182" t="s">
        <v>118</v>
      </c>
      <c r="G79" s="35"/>
      <c r="H79" s="35"/>
      <c r="I79" s="183"/>
      <c r="J79" s="35"/>
      <c r="K79" s="35"/>
      <c r="L79" s="38"/>
      <c r="M79" s="184"/>
      <c r="N79" s="185"/>
      <c r="O79" s="63"/>
      <c r="P79" s="63"/>
      <c r="Q79" s="63"/>
      <c r="R79" s="63"/>
      <c r="S79" s="63"/>
      <c r="T79" s="64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  <c r="AT79" s="16" t="s">
        <v>117</v>
      </c>
      <c r="AU79" s="16" t="s">
        <v>82</v>
      </c>
    </row>
    <row r="80" spans="1:65" s="13" customFormat="1" ht="11.25">
      <c r="B80" s="186"/>
      <c r="C80" s="187"/>
      <c r="D80" s="181" t="s">
        <v>119</v>
      </c>
      <c r="E80" s="188" t="s">
        <v>35</v>
      </c>
      <c r="F80" s="189" t="s">
        <v>120</v>
      </c>
      <c r="G80" s="187"/>
      <c r="H80" s="190">
        <v>1020</v>
      </c>
      <c r="I80" s="191"/>
      <c r="J80" s="187"/>
      <c r="K80" s="187"/>
      <c r="L80" s="192"/>
      <c r="M80" s="193"/>
      <c r="N80" s="194"/>
      <c r="O80" s="194"/>
      <c r="P80" s="194"/>
      <c r="Q80" s="194"/>
      <c r="R80" s="194"/>
      <c r="S80" s="194"/>
      <c r="T80" s="195"/>
      <c r="AT80" s="196" t="s">
        <v>119</v>
      </c>
      <c r="AU80" s="196" t="s">
        <v>82</v>
      </c>
      <c r="AV80" s="13" t="s">
        <v>82</v>
      </c>
      <c r="AW80" s="13" t="s">
        <v>37</v>
      </c>
      <c r="AX80" s="13" t="s">
        <v>80</v>
      </c>
      <c r="AY80" s="196" t="s">
        <v>106</v>
      </c>
    </row>
    <row r="81" spans="1:65" s="2" customFormat="1" ht="24">
      <c r="A81" s="33"/>
      <c r="B81" s="34"/>
      <c r="C81" s="167" t="s">
        <v>82</v>
      </c>
      <c r="D81" s="167" t="s">
        <v>109</v>
      </c>
      <c r="E81" s="168" t="s">
        <v>121</v>
      </c>
      <c r="F81" s="169" t="s">
        <v>122</v>
      </c>
      <c r="G81" s="170" t="s">
        <v>112</v>
      </c>
      <c r="H81" s="171">
        <v>5520</v>
      </c>
      <c r="I81" s="172"/>
      <c r="J81" s="173">
        <f>ROUND(I81*H81,2)</f>
        <v>0</v>
      </c>
      <c r="K81" s="169" t="s">
        <v>113</v>
      </c>
      <c r="L81" s="174"/>
      <c r="M81" s="175" t="s">
        <v>35</v>
      </c>
      <c r="N81" s="176" t="s">
        <v>46</v>
      </c>
      <c r="O81" s="63"/>
      <c r="P81" s="177">
        <f>O81*H81</f>
        <v>0</v>
      </c>
      <c r="Q81" s="177">
        <v>1E-3</v>
      </c>
      <c r="R81" s="177">
        <f>Q81*H81</f>
        <v>5.5200000000000005</v>
      </c>
      <c r="S81" s="177">
        <v>0</v>
      </c>
      <c r="T81" s="178">
        <f>S81*H81</f>
        <v>0</v>
      </c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  <c r="AR81" s="179" t="s">
        <v>114</v>
      </c>
      <c r="AT81" s="179" t="s">
        <v>109</v>
      </c>
      <c r="AU81" s="179" t="s">
        <v>82</v>
      </c>
      <c r="AY81" s="16" t="s">
        <v>106</v>
      </c>
      <c r="BE81" s="180">
        <f>IF(N81="základní",J81,0)</f>
        <v>0</v>
      </c>
      <c r="BF81" s="180">
        <f>IF(N81="snížená",J81,0)</f>
        <v>0</v>
      </c>
      <c r="BG81" s="180">
        <f>IF(N81="zákl. přenesená",J81,0)</f>
        <v>0</v>
      </c>
      <c r="BH81" s="180">
        <f>IF(N81="sníž. přenesená",J81,0)</f>
        <v>0</v>
      </c>
      <c r="BI81" s="180">
        <f>IF(N81="nulová",J81,0)</f>
        <v>0</v>
      </c>
      <c r="BJ81" s="16" t="s">
        <v>80</v>
      </c>
      <c r="BK81" s="180">
        <f>ROUND(I81*H81,2)</f>
        <v>0</v>
      </c>
      <c r="BL81" s="16" t="s">
        <v>115</v>
      </c>
      <c r="BM81" s="179" t="s">
        <v>123</v>
      </c>
    </row>
    <row r="82" spans="1:65" s="2" customFormat="1" ht="19.5">
      <c r="A82" s="33"/>
      <c r="B82" s="34"/>
      <c r="C82" s="35"/>
      <c r="D82" s="181" t="s">
        <v>117</v>
      </c>
      <c r="E82" s="35"/>
      <c r="F82" s="182" t="s">
        <v>124</v>
      </c>
      <c r="G82" s="35"/>
      <c r="H82" s="35"/>
      <c r="I82" s="183"/>
      <c r="J82" s="35"/>
      <c r="K82" s="35"/>
      <c r="L82" s="38"/>
      <c r="M82" s="184"/>
      <c r="N82" s="185"/>
      <c r="O82" s="63"/>
      <c r="P82" s="63"/>
      <c r="Q82" s="63"/>
      <c r="R82" s="63"/>
      <c r="S82" s="63"/>
      <c r="T82" s="64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T82" s="16" t="s">
        <v>117</v>
      </c>
      <c r="AU82" s="16" t="s">
        <v>82</v>
      </c>
    </row>
    <row r="83" spans="1:65" s="13" customFormat="1" ht="11.25">
      <c r="B83" s="186"/>
      <c r="C83" s="187"/>
      <c r="D83" s="181" t="s">
        <v>119</v>
      </c>
      <c r="E83" s="188" t="s">
        <v>35</v>
      </c>
      <c r="F83" s="189" t="s">
        <v>125</v>
      </c>
      <c r="G83" s="187"/>
      <c r="H83" s="190">
        <v>5520</v>
      </c>
      <c r="I83" s="191"/>
      <c r="J83" s="187"/>
      <c r="K83" s="187"/>
      <c r="L83" s="192"/>
      <c r="M83" s="193"/>
      <c r="N83" s="194"/>
      <c r="O83" s="194"/>
      <c r="P83" s="194"/>
      <c r="Q83" s="194"/>
      <c r="R83" s="194"/>
      <c r="S83" s="194"/>
      <c r="T83" s="195"/>
      <c r="AT83" s="196" t="s">
        <v>119</v>
      </c>
      <c r="AU83" s="196" t="s">
        <v>82</v>
      </c>
      <c r="AV83" s="13" t="s">
        <v>82</v>
      </c>
      <c r="AW83" s="13" t="s">
        <v>37</v>
      </c>
      <c r="AX83" s="13" t="s">
        <v>80</v>
      </c>
      <c r="AY83" s="196" t="s">
        <v>106</v>
      </c>
    </row>
    <row r="84" spans="1:65" s="2" customFormat="1" ht="48">
      <c r="A84" s="33"/>
      <c r="B84" s="34"/>
      <c r="C84" s="197" t="s">
        <v>126</v>
      </c>
      <c r="D84" s="197" t="s">
        <v>127</v>
      </c>
      <c r="E84" s="198" t="s">
        <v>128</v>
      </c>
      <c r="F84" s="199" t="s">
        <v>129</v>
      </c>
      <c r="G84" s="200" t="s">
        <v>130</v>
      </c>
      <c r="H84" s="201">
        <v>2400</v>
      </c>
      <c r="I84" s="202"/>
      <c r="J84" s="203">
        <f>ROUND(I84*H84,2)</f>
        <v>0</v>
      </c>
      <c r="K84" s="199" t="s">
        <v>113</v>
      </c>
      <c r="L84" s="38"/>
      <c r="M84" s="204" t="s">
        <v>35</v>
      </c>
      <c r="N84" s="205" t="s">
        <v>46</v>
      </c>
      <c r="O84" s="63"/>
      <c r="P84" s="177">
        <f>O84*H84</f>
        <v>0</v>
      </c>
      <c r="Q84" s="177">
        <v>0</v>
      </c>
      <c r="R84" s="177">
        <f>Q84*H84</f>
        <v>0</v>
      </c>
      <c r="S84" s="177">
        <v>0</v>
      </c>
      <c r="T84" s="178">
        <f>S84*H84</f>
        <v>0</v>
      </c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  <c r="AR84" s="179" t="s">
        <v>115</v>
      </c>
      <c r="AT84" s="179" t="s">
        <v>127</v>
      </c>
      <c r="AU84" s="179" t="s">
        <v>82</v>
      </c>
      <c r="AY84" s="16" t="s">
        <v>106</v>
      </c>
      <c r="BE84" s="180">
        <f>IF(N84="základní",J84,0)</f>
        <v>0</v>
      </c>
      <c r="BF84" s="180">
        <f>IF(N84="snížená",J84,0)</f>
        <v>0</v>
      </c>
      <c r="BG84" s="180">
        <f>IF(N84="zákl. přenesená",J84,0)</f>
        <v>0</v>
      </c>
      <c r="BH84" s="180">
        <f>IF(N84="sníž. přenesená",J84,0)</f>
        <v>0</v>
      </c>
      <c r="BI84" s="180">
        <f>IF(N84="nulová",J84,0)</f>
        <v>0</v>
      </c>
      <c r="BJ84" s="16" t="s">
        <v>80</v>
      </c>
      <c r="BK84" s="180">
        <f>ROUND(I84*H84,2)</f>
        <v>0</v>
      </c>
      <c r="BL84" s="16" t="s">
        <v>115</v>
      </c>
      <c r="BM84" s="179" t="s">
        <v>131</v>
      </c>
    </row>
    <row r="85" spans="1:65" s="13" customFormat="1" ht="11.25">
      <c r="B85" s="186"/>
      <c r="C85" s="187"/>
      <c r="D85" s="181" t="s">
        <v>119</v>
      </c>
      <c r="E85" s="188" t="s">
        <v>35</v>
      </c>
      <c r="F85" s="189" t="s">
        <v>132</v>
      </c>
      <c r="G85" s="187"/>
      <c r="H85" s="190">
        <v>2400</v>
      </c>
      <c r="I85" s="191"/>
      <c r="J85" s="187"/>
      <c r="K85" s="187"/>
      <c r="L85" s="192"/>
      <c r="M85" s="206"/>
      <c r="N85" s="207"/>
      <c r="O85" s="207"/>
      <c r="P85" s="207"/>
      <c r="Q85" s="207"/>
      <c r="R85" s="207"/>
      <c r="S85" s="207"/>
      <c r="T85" s="208"/>
      <c r="AT85" s="196" t="s">
        <v>119</v>
      </c>
      <c r="AU85" s="196" t="s">
        <v>82</v>
      </c>
      <c r="AV85" s="13" t="s">
        <v>82</v>
      </c>
      <c r="AW85" s="13" t="s">
        <v>37</v>
      </c>
      <c r="AX85" s="13" t="s">
        <v>80</v>
      </c>
      <c r="AY85" s="196" t="s">
        <v>106</v>
      </c>
    </row>
    <row r="86" spans="1:65" s="2" customFormat="1" ht="11.25">
      <c r="A86" s="33"/>
      <c r="B86" s="46"/>
      <c r="C86" s="47"/>
      <c r="D86" s="47"/>
      <c r="E86" s="47"/>
      <c r="F86" s="47"/>
      <c r="G86" s="47"/>
      <c r="H86" s="47"/>
      <c r="I86" s="47"/>
      <c r="J86" s="47"/>
      <c r="K86" s="47"/>
      <c r="L86" s="38"/>
      <c r="M86" s="33"/>
      <c r="O86" s="33"/>
      <c r="P86" s="33"/>
      <c r="Q86" s="33"/>
      <c r="R86" s="3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</sheetData>
  <sheetProtection algorithmName="SHA-512" hashValue="HOs8cgHVEO2+86/ZkqXkomj1Pebe2eQt2rYEoYnIobte26Mf+t2dr9YQgIBp60IkpBCRBAmWjTkdmcDrFs2l9g==" saltValue="fPsmA/5KLzwpReAN0MF2OMXhgfQqMDTL8cgn1TfLqeYvr/gYTOEtypDrzgsbT+opJReRQuQLMz656vpXzPmMVA==" spinCount="100000" sheet="1" objects="1" scenarios="1" formatColumns="0" formatRows="0" autoFilter="0"/>
  <autoFilter ref="C74:K85"/>
  <mergeCells count="6">
    <mergeCell ref="L2:V2"/>
    <mergeCell ref="E7:H7"/>
    <mergeCell ref="E16:H16"/>
    <mergeCell ref="E25:H25"/>
    <mergeCell ref="E46:H46"/>
    <mergeCell ref="E67:H67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8"/>
  <sheetViews>
    <sheetView showGridLines="0" zoomScale="110" zoomScaleNormal="110" workbookViewId="0"/>
  </sheetViews>
  <sheetFormatPr defaultRowHeight="12.75"/>
  <cols>
    <col min="1" max="1" width="8.33203125" style="209" customWidth="1"/>
    <col min="2" max="2" width="1.6640625" style="209" customWidth="1"/>
    <col min="3" max="4" width="5" style="209" customWidth="1"/>
    <col min="5" max="5" width="11.6640625" style="209" customWidth="1"/>
    <col min="6" max="6" width="9.1640625" style="209" customWidth="1"/>
    <col min="7" max="7" width="5" style="209" customWidth="1"/>
    <col min="8" max="8" width="77.83203125" style="209" customWidth="1"/>
    <col min="9" max="10" width="20" style="209" customWidth="1"/>
    <col min="11" max="11" width="1.6640625" style="209" customWidth="1"/>
  </cols>
  <sheetData>
    <row r="1" spans="2:11" s="1" customFormat="1" ht="37.5" customHeight="1"/>
    <row r="2" spans="2:11" s="1" customFormat="1" ht="7.5" customHeight="1">
      <c r="B2" s="210"/>
      <c r="C2" s="211"/>
      <c r="D2" s="211"/>
      <c r="E2" s="211"/>
      <c r="F2" s="211"/>
      <c r="G2" s="211"/>
      <c r="H2" s="211"/>
      <c r="I2" s="211"/>
      <c r="J2" s="211"/>
      <c r="K2" s="212"/>
    </row>
    <row r="3" spans="2:11" s="14" customFormat="1" ht="45" customHeight="1">
      <c r="B3" s="213"/>
      <c r="C3" s="337" t="s">
        <v>133</v>
      </c>
      <c r="D3" s="337"/>
      <c r="E3" s="337"/>
      <c r="F3" s="337"/>
      <c r="G3" s="337"/>
      <c r="H3" s="337"/>
      <c r="I3" s="337"/>
      <c r="J3" s="337"/>
      <c r="K3" s="214"/>
    </row>
    <row r="4" spans="2:11" s="1" customFormat="1" ht="25.5" customHeight="1">
      <c r="B4" s="215"/>
      <c r="C4" s="342" t="s">
        <v>134</v>
      </c>
      <c r="D4" s="342"/>
      <c r="E4" s="342"/>
      <c r="F4" s="342"/>
      <c r="G4" s="342"/>
      <c r="H4" s="342"/>
      <c r="I4" s="342"/>
      <c r="J4" s="342"/>
      <c r="K4" s="216"/>
    </row>
    <row r="5" spans="2:11" s="1" customFormat="1" ht="5.25" customHeight="1">
      <c r="B5" s="215"/>
      <c r="C5" s="217"/>
      <c r="D5" s="217"/>
      <c r="E5" s="217"/>
      <c r="F5" s="217"/>
      <c r="G5" s="217"/>
      <c r="H5" s="217"/>
      <c r="I5" s="217"/>
      <c r="J5" s="217"/>
      <c r="K5" s="216"/>
    </row>
    <row r="6" spans="2:11" s="1" customFormat="1" ht="15" customHeight="1">
      <c r="B6" s="215"/>
      <c r="C6" s="341" t="s">
        <v>135</v>
      </c>
      <c r="D6" s="341"/>
      <c r="E6" s="341"/>
      <c r="F6" s="341"/>
      <c r="G6" s="341"/>
      <c r="H6" s="341"/>
      <c r="I6" s="341"/>
      <c r="J6" s="341"/>
      <c r="K6" s="216"/>
    </row>
    <row r="7" spans="2:11" s="1" customFormat="1" ht="15" customHeight="1">
      <c r="B7" s="219"/>
      <c r="C7" s="341" t="s">
        <v>136</v>
      </c>
      <c r="D7" s="341"/>
      <c r="E7" s="341"/>
      <c r="F7" s="341"/>
      <c r="G7" s="341"/>
      <c r="H7" s="341"/>
      <c r="I7" s="341"/>
      <c r="J7" s="341"/>
      <c r="K7" s="216"/>
    </row>
    <row r="8" spans="2:11" s="1" customFormat="1" ht="12.75" customHeight="1">
      <c r="B8" s="219"/>
      <c r="C8" s="218"/>
      <c r="D8" s="218"/>
      <c r="E8" s="218"/>
      <c r="F8" s="218"/>
      <c r="G8" s="218"/>
      <c r="H8" s="218"/>
      <c r="I8" s="218"/>
      <c r="J8" s="218"/>
      <c r="K8" s="216"/>
    </row>
    <row r="9" spans="2:11" s="1" customFormat="1" ht="15" customHeight="1">
      <c r="B9" s="219"/>
      <c r="C9" s="341" t="s">
        <v>137</v>
      </c>
      <c r="D9" s="341"/>
      <c r="E9" s="341"/>
      <c r="F9" s="341"/>
      <c r="G9" s="341"/>
      <c r="H9" s="341"/>
      <c r="I9" s="341"/>
      <c r="J9" s="341"/>
      <c r="K9" s="216"/>
    </row>
    <row r="10" spans="2:11" s="1" customFormat="1" ht="15" customHeight="1">
      <c r="B10" s="219"/>
      <c r="C10" s="218"/>
      <c r="D10" s="341" t="s">
        <v>138</v>
      </c>
      <c r="E10" s="341"/>
      <c r="F10" s="341"/>
      <c r="G10" s="341"/>
      <c r="H10" s="341"/>
      <c r="I10" s="341"/>
      <c r="J10" s="341"/>
      <c r="K10" s="216"/>
    </row>
    <row r="11" spans="2:11" s="1" customFormat="1" ht="15" customHeight="1">
      <c r="B11" s="219"/>
      <c r="C11" s="220"/>
      <c r="D11" s="341" t="s">
        <v>139</v>
      </c>
      <c r="E11" s="341"/>
      <c r="F11" s="341"/>
      <c r="G11" s="341"/>
      <c r="H11" s="341"/>
      <c r="I11" s="341"/>
      <c r="J11" s="341"/>
      <c r="K11" s="216"/>
    </row>
    <row r="12" spans="2:11" s="1" customFormat="1" ht="15" customHeight="1">
      <c r="B12" s="219"/>
      <c r="C12" s="220"/>
      <c r="D12" s="218"/>
      <c r="E12" s="218"/>
      <c r="F12" s="218"/>
      <c r="G12" s="218"/>
      <c r="H12" s="218"/>
      <c r="I12" s="218"/>
      <c r="J12" s="218"/>
      <c r="K12" s="216"/>
    </row>
    <row r="13" spans="2:11" s="1" customFormat="1" ht="15" customHeight="1">
      <c r="B13" s="219"/>
      <c r="C13" s="220"/>
      <c r="D13" s="221" t="s">
        <v>140</v>
      </c>
      <c r="E13" s="218"/>
      <c r="F13" s="218"/>
      <c r="G13" s="218"/>
      <c r="H13" s="218"/>
      <c r="I13" s="218"/>
      <c r="J13" s="218"/>
      <c r="K13" s="216"/>
    </row>
    <row r="14" spans="2:11" s="1" customFormat="1" ht="12.75" customHeight="1">
      <c r="B14" s="219"/>
      <c r="C14" s="220"/>
      <c r="D14" s="220"/>
      <c r="E14" s="220"/>
      <c r="F14" s="220"/>
      <c r="G14" s="220"/>
      <c r="H14" s="220"/>
      <c r="I14" s="220"/>
      <c r="J14" s="220"/>
      <c r="K14" s="216"/>
    </row>
    <row r="15" spans="2:11" s="1" customFormat="1" ht="15" customHeight="1">
      <c r="B15" s="219"/>
      <c r="C15" s="220"/>
      <c r="D15" s="341" t="s">
        <v>141</v>
      </c>
      <c r="E15" s="341"/>
      <c r="F15" s="341"/>
      <c r="G15" s="341"/>
      <c r="H15" s="341"/>
      <c r="I15" s="341"/>
      <c r="J15" s="341"/>
      <c r="K15" s="216"/>
    </row>
    <row r="16" spans="2:11" s="1" customFormat="1" ht="15" customHeight="1">
      <c r="B16" s="219"/>
      <c r="C16" s="220"/>
      <c r="D16" s="341" t="s">
        <v>142</v>
      </c>
      <c r="E16" s="341"/>
      <c r="F16" s="341"/>
      <c r="G16" s="341"/>
      <c r="H16" s="341"/>
      <c r="I16" s="341"/>
      <c r="J16" s="341"/>
      <c r="K16" s="216"/>
    </row>
    <row r="17" spans="2:11" s="1" customFormat="1" ht="15" customHeight="1">
      <c r="B17" s="219"/>
      <c r="C17" s="220"/>
      <c r="D17" s="341" t="s">
        <v>143</v>
      </c>
      <c r="E17" s="341"/>
      <c r="F17" s="341"/>
      <c r="G17" s="341"/>
      <c r="H17" s="341"/>
      <c r="I17" s="341"/>
      <c r="J17" s="341"/>
      <c r="K17" s="216"/>
    </row>
    <row r="18" spans="2:11" s="1" customFormat="1" ht="15" customHeight="1">
      <c r="B18" s="219"/>
      <c r="C18" s="220"/>
      <c r="D18" s="220"/>
      <c r="E18" s="222" t="s">
        <v>79</v>
      </c>
      <c r="F18" s="341" t="s">
        <v>144</v>
      </c>
      <c r="G18" s="341"/>
      <c r="H18" s="341"/>
      <c r="I18" s="341"/>
      <c r="J18" s="341"/>
      <c r="K18" s="216"/>
    </row>
    <row r="19" spans="2:11" s="1" customFormat="1" ht="15" customHeight="1">
      <c r="B19" s="219"/>
      <c r="C19" s="220"/>
      <c r="D19" s="220"/>
      <c r="E19" s="222" t="s">
        <v>145</v>
      </c>
      <c r="F19" s="341" t="s">
        <v>146</v>
      </c>
      <c r="G19" s="341"/>
      <c r="H19" s="341"/>
      <c r="I19" s="341"/>
      <c r="J19" s="341"/>
      <c r="K19" s="216"/>
    </row>
    <row r="20" spans="2:11" s="1" customFormat="1" ht="15" customHeight="1">
      <c r="B20" s="219"/>
      <c r="C20" s="220"/>
      <c r="D20" s="220"/>
      <c r="E20" s="222" t="s">
        <v>147</v>
      </c>
      <c r="F20" s="341" t="s">
        <v>148</v>
      </c>
      <c r="G20" s="341"/>
      <c r="H20" s="341"/>
      <c r="I20" s="341"/>
      <c r="J20" s="341"/>
      <c r="K20" s="216"/>
    </row>
    <row r="21" spans="2:11" s="1" customFormat="1" ht="15" customHeight="1">
      <c r="B21" s="219"/>
      <c r="C21" s="220"/>
      <c r="D21" s="220"/>
      <c r="E21" s="222" t="s">
        <v>149</v>
      </c>
      <c r="F21" s="341" t="s">
        <v>150</v>
      </c>
      <c r="G21" s="341"/>
      <c r="H21" s="341"/>
      <c r="I21" s="341"/>
      <c r="J21" s="341"/>
      <c r="K21" s="216"/>
    </row>
    <row r="22" spans="2:11" s="1" customFormat="1" ht="15" customHeight="1">
      <c r="B22" s="219"/>
      <c r="C22" s="220"/>
      <c r="D22" s="220"/>
      <c r="E22" s="222" t="s">
        <v>151</v>
      </c>
      <c r="F22" s="341" t="s">
        <v>152</v>
      </c>
      <c r="G22" s="341"/>
      <c r="H22" s="341"/>
      <c r="I22" s="341"/>
      <c r="J22" s="341"/>
      <c r="K22" s="216"/>
    </row>
    <row r="23" spans="2:11" s="1" customFormat="1" ht="15" customHeight="1">
      <c r="B23" s="219"/>
      <c r="C23" s="220"/>
      <c r="D23" s="220"/>
      <c r="E23" s="222" t="s">
        <v>153</v>
      </c>
      <c r="F23" s="341" t="s">
        <v>154</v>
      </c>
      <c r="G23" s="341"/>
      <c r="H23" s="341"/>
      <c r="I23" s="341"/>
      <c r="J23" s="341"/>
      <c r="K23" s="216"/>
    </row>
    <row r="24" spans="2:11" s="1" customFormat="1" ht="12.75" customHeight="1">
      <c r="B24" s="219"/>
      <c r="C24" s="220"/>
      <c r="D24" s="220"/>
      <c r="E24" s="220"/>
      <c r="F24" s="220"/>
      <c r="G24" s="220"/>
      <c r="H24" s="220"/>
      <c r="I24" s="220"/>
      <c r="J24" s="220"/>
      <c r="K24" s="216"/>
    </row>
    <row r="25" spans="2:11" s="1" customFormat="1" ht="15" customHeight="1">
      <c r="B25" s="219"/>
      <c r="C25" s="341" t="s">
        <v>155</v>
      </c>
      <c r="D25" s="341"/>
      <c r="E25" s="341"/>
      <c r="F25" s="341"/>
      <c r="G25" s="341"/>
      <c r="H25" s="341"/>
      <c r="I25" s="341"/>
      <c r="J25" s="341"/>
      <c r="K25" s="216"/>
    </row>
    <row r="26" spans="2:11" s="1" customFormat="1" ht="15" customHeight="1">
      <c r="B26" s="219"/>
      <c r="C26" s="341" t="s">
        <v>156</v>
      </c>
      <c r="D26" s="341"/>
      <c r="E26" s="341"/>
      <c r="F26" s="341"/>
      <c r="G26" s="341"/>
      <c r="H26" s="341"/>
      <c r="I26" s="341"/>
      <c r="J26" s="341"/>
      <c r="K26" s="216"/>
    </row>
    <row r="27" spans="2:11" s="1" customFormat="1" ht="15" customHeight="1">
      <c r="B27" s="219"/>
      <c r="C27" s="218"/>
      <c r="D27" s="341" t="s">
        <v>157</v>
      </c>
      <c r="E27" s="341"/>
      <c r="F27" s="341"/>
      <c r="G27" s="341"/>
      <c r="H27" s="341"/>
      <c r="I27" s="341"/>
      <c r="J27" s="341"/>
      <c r="K27" s="216"/>
    </row>
    <row r="28" spans="2:11" s="1" customFormat="1" ht="15" customHeight="1">
      <c r="B28" s="219"/>
      <c r="C28" s="220"/>
      <c r="D28" s="341" t="s">
        <v>158</v>
      </c>
      <c r="E28" s="341"/>
      <c r="F28" s="341"/>
      <c r="G28" s="341"/>
      <c r="H28" s="341"/>
      <c r="I28" s="341"/>
      <c r="J28" s="341"/>
      <c r="K28" s="216"/>
    </row>
    <row r="29" spans="2:11" s="1" customFormat="1" ht="12.75" customHeight="1">
      <c r="B29" s="219"/>
      <c r="C29" s="220"/>
      <c r="D29" s="220"/>
      <c r="E29" s="220"/>
      <c r="F29" s="220"/>
      <c r="G29" s="220"/>
      <c r="H29" s="220"/>
      <c r="I29" s="220"/>
      <c r="J29" s="220"/>
      <c r="K29" s="216"/>
    </row>
    <row r="30" spans="2:11" s="1" customFormat="1" ht="15" customHeight="1">
      <c r="B30" s="219"/>
      <c r="C30" s="220"/>
      <c r="D30" s="341" t="s">
        <v>159</v>
      </c>
      <c r="E30" s="341"/>
      <c r="F30" s="341"/>
      <c r="G30" s="341"/>
      <c r="H30" s="341"/>
      <c r="I30" s="341"/>
      <c r="J30" s="341"/>
      <c r="K30" s="216"/>
    </row>
    <row r="31" spans="2:11" s="1" customFormat="1" ht="15" customHeight="1">
      <c r="B31" s="219"/>
      <c r="C31" s="220"/>
      <c r="D31" s="341" t="s">
        <v>160</v>
      </c>
      <c r="E31" s="341"/>
      <c r="F31" s="341"/>
      <c r="G31" s="341"/>
      <c r="H31" s="341"/>
      <c r="I31" s="341"/>
      <c r="J31" s="341"/>
      <c r="K31" s="216"/>
    </row>
    <row r="32" spans="2:11" s="1" customFormat="1" ht="12.75" customHeight="1">
      <c r="B32" s="219"/>
      <c r="C32" s="220"/>
      <c r="D32" s="220"/>
      <c r="E32" s="220"/>
      <c r="F32" s="220"/>
      <c r="G32" s="220"/>
      <c r="H32" s="220"/>
      <c r="I32" s="220"/>
      <c r="J32" s="220"/>
      <c r="K32" s="216"/>
    </row>
    <row r="33" spans="2:11" s="1" customFormat="1" ht="15" customHeight="1">
      <c r="B33" s="219"/>
      <c r="C33" s="220"/>
      <c r="D33" s="341" t="s">
        <v>161</v>
      </c>
      <c r="E33" s="341"/>
      <c r="F33" s="341"/>
      <c r="G33" s="341"/>
      <c r="H33" s="341"/>
      <c r="I33" s="341"/>
      <c r="J33" s="341"/>
      <c r="K33" s="216"/>
    </row>
    <row r="34" spans="2:11" s="1" customFormat="1" ht="15" customHeight="1">
      <c r="B34" s="219"/>
      <c r="C34" s="220"/>
      <c r="D34" s="341" t="s">
        <v>162</v>
      </c>
      <c r="E34" s="341"/>
      <c r="F34" s="341"/>
      <c r="G34" s="341"/>
      <c r="H34" s="341"/>
      <c r="I34" s="341"/>
      <c r="J34" s="341"/>
      <c r="K34" s="216"/>
    </row>
    <row r="35" spans="2:11" s="1" customFormat="1" ht="15" customHeight="1">
      <c r="B35" s="219"/>
      <c r="C35" s="220"/>
      <c r="D35" s="341" t="s">
        <v>163</v>
      </c>
      <c r="E35" s="341"/>
      <c r="F35" s="341"/>
      <c r="G35" s="341"/>
      <c r="H35" s="341"/>
      <c r="I35" s="341"/>
      <c r="J35" s="341"/>
      <c r="K35" s="216"/>
    </row>
    <row r="36" spans="2:11" s="1" customFormat="1" ht="15" customHeight="1">
      <c r="B36" s="219"/>
      <c r="C36" s="220"/>
      <c r="D36" s="218"/>
      <c r="E36" s="221" t="s">
        <v>92</v>
      </c>
      <c r="F36" s="218"/>
      <c r="G36" s="341" t="s">
        <v>164</v>
      </c>
      <c r="H36" s="341"/>
      <c r="I36" s="341"/>
      <c r="J36" s="341"/>
      <c r="K36" s="216"/>
    </row>
    <row r="37" spans="2:11" s="1" customFormat="1" ht="30.75" customHeight="1">
      <c r="B37" s="219"/>
      <c r="C37" s="220"/>
      <c r="D37" s="218"/>
      <c r="E37" s="221" t="s">
        <v>165</v>
      </c>
      <c r="F37" s="218"/>
      <c r="G37" s="341" t="s">
        <v>166</v>
      </c>
      <c r="H37" s="341"/>
      <c r="I37" s="341"/>
      <c r="J37" s="341"/>
      <c r="K37" s="216"/>
    </row>
    <row r="38" spans="2:11" s="1" customFormat="1" ht="15" customHeight="1">
      <c r="B38" s="219"/>
      <c r="C38" s="220"/>
      <c r="D38" s="218"/>
      <c r="E38" s="221" t="s">
        <v>56</v>
      </c>
      <c r="F38" s="218"/>
      <c r="G38" s="341" t="s">
        <v>167</v>
      </c>
      <c r="H38" s="341"/>
      <c r="I38" s="341"/>
      <c r="J38" s="341"/>
      <c r="K38" s="216"/>
    </row>
    <row r="39" spans="2:11" s="1" customFormat="1" ht="15" customHeight="1">
      <c r="B39" s="219"/>
      <c r="C39" s="220"/>
      <c r="D39" s="218"/>
      <c r="E39" s="221" t="s">
        <v>57</v>
      </c>
      <c r="F39" s="218"/>
      <c r="G39" s="341" t="s">
        <v>168</v>
      </c>
      <c r="H39" s="341"/>
      <c r="I39" s="341"/>
      <c r="J39" s="341"/>
      <c r="K39" s="216"/>
    </row>
    <row r="40" spans="2:11" s="1" customFormat="1" ht="15" customHeight="1">
      <c r="B40" s="219"/>
      <c r="C40" s="220"/>
      <c r="D40" s="218"/>
      <c r="E40" s="221" t="s">
        <v>93</v>
      </c>
      <c r="F40" s="218"/>
      <c r="G40" s="341" t="s">
        <v>169</v>
      </c>
      <c r="H40" s="341"/>
      <c r="I40" s="341"/>
      <c r="J40" s="341"/>
      <c r="K40" s="216"/>
    </row>
    <row r="41" spans="2:11" s="1" customFormat="1" ht="15" customHeight="1">
      <c r="B41" s="219"/>
      <c r="C41" s="220"/>
      <c r="D41" s="218"/>
      <c r="E41" s="221" t="s">
        <v>94</v>
      </c>
      <c r="F41" s="218"/>
      <c r="G41" s="341" t="s">
        <v>170</v>
      </c>
      <c r="H41" s="341"/>
      <c r="I41" s="341"/>
      <c r="J41" s="341"/>
      <c r="K41" s="216"/>
    </row>
    <row r="42" spans="2:11" s="1" customFormat="1" ht="15" customHeight="1">
      <c r="B42" s="219"/>
      <c r="C42" s="220"/>
      <c r="D42" s="218"/>
      <c r="E42" s="221" t="s">
        <v>171</v>
      </c>
      <c r="F42" s="218"/>
      <c r="G42" s="341" t="s">
        <v>172</v>
      </c>
      <c r="H42" s="341"/>
      <c r="I42" s="341"/>
      <c r="J42" s="341"/>
      <c r="K42" s="216"/>
    </row>
    <row r="43" spans="2:11" s="1" customFormat="1" ht="15" customHeight="1">
      <c r="B43" s="219"/>
      <c r="C43" s="220"/>
      <c r="D43" s="218"/>
      <c r="E43" s="221"/>
      <c r="F43" s="218"/>
      <c r="G43" s="341" t="s">
        <v>173</v>
      </c>
      <c r="H43" s="341"/>
      <c r="I43" s="341"/>
      <c r="J43" s="341"/>
      <c r="K43" s="216"/>
    </row>
    <row r="44" spans="2:11" s="1" customFormat="1" ht="15" customHeight="1">
      <c r="B44" s="219"/>
      <c r="C44" s="220"/>
      <c r="D44" s="218"/>
      <c r="E44" s="221" t="s">
        <v>174</v>
      </c>
      <c r="F44" s="218"/>
      <c r="G44" s="341" t="s">
        <v>175</v>
      </c>
      <c r="H44" s="341"/>
      <c r="I44" s="341"/>
      <c r="J44" s="341"/>
      <c r="K44" s="216"/>
    </row>
    <row r="45" spans="2:11" s="1" customFormat="1" ht="15" customHeight="1">
      <c r="B45" s="219"/>
      <c r="C45" s="220"/>
      <c r="D45" s="218"/>
      <c r="E45" s="221" t="s">
        <v>96</v>
      </c>
      <c r="F45" s="218"/>
      <c r="G45" s="341" t="s">
        <v>176</v>
      </c>
      <c r="H45" s="341"/>
      <c r="I45" s="341"/>
      <c r="J45" s="341"/>
      <c r="K45" s="216"/>
    </row>
    <row r="46" spans="2:11" s="1" customFormat="1" ht="12.75" customHeight="1">
      <c r="B46" s="219"/>
      <c r="C46" s="220"/>
      <c r="D46" s="218"/>
      <c r="E46" s="218"/>
      <c r="F46" s="218"/>
      <c r="G46" s="218"/>
      <c r="H46" s="218"/>
      <c r="I46" s="218"/>
      <c r="J46" s="218"/>
      <c r="K46" s="216"/>
    </row>
    <row r="47" spans="2:11" s="1" customFormat="1" ht="15" customHeight="1">
      <c r="B47" s="219"/>
      <c r="C47" s="220"/>
      <c r="D47" s="341" t="s">
        <v>177</v>
      </c>
      <c r="E47" s="341"/>
      <c r="F47" s="341"/>
      <c r="G47" s="341"/>
      <c r="H47" s="341"/>
      <c r="I47" s="341"/>
      <c r="J47" s="341"/>
      <c r="K47" s="216"/>
    </row>
    <row r="48" spans="2:11" s="1" customFormat="1" ht="15" customHeight="1">
      <c r="B48" s="219"/>
      <c r="C48" s="220"/>
      <c r="D48" s="220"/>
      <c r="E48" s="341" t="s">
        <v>178</v>
      </c>
      <c r="F48" s="341"/>
      <c r="G48" s="341"/>
      <c r="H48" s="341"/>
      <c r="I48" s="341"/>
      <c r="J48" s="341"/>
      <c r="K48" s="216"/>
    </row>
    <row r="49" spans="2:11" s="1" customFormat="1" ht="15" customHeight="1">
      <c r="B49" s="219"/>
      <c r="C49" s="220"/>
      <c r="D49" s="220"/>
      <c r="E49" s="341" t="s">
        <v>179</v>
      </c>
      <c r="F49" s="341"/>
      <c r="G49" s="341"/>
      <c r="H49" s="341"/>
      <c r="I49" s="341"/>
      <c r="J49" s="341"/>
      <c r="K49" s="216"/>
    </row>
    <row r="50" spans="2:11" s="1" customFormat="1" ht="15" customHeight="1">
      <c r="B50" s="219"/>
      <c r="C50" s="220"/>
      <c r="D50" s="220"/>
      <c r="E50" s="341" t="s">
        <v>180</v>
      </c>
      <c r="F50" s="341"/>
      <c r="G50" s="341"/>
      <c r="H50" s="341"/>
      <c r="I50" s="341"/>
      <c r="J50" s="341"/>
      <c r="K50" s="216"/>
    </row>
    <row r="51" spans="2:11" s="1" customFormat="1" ht="15" customHeight="1">
      <c r="B51" s="219"/>
      <c r="C51" s="220"/>
      <c r="D51" s="341" t="s">
        <v>181</v>
      </c>
      <c r="E51" s="341"/>
      <c r="F51" s="341"/>
      <c r="G51" s="341"/>
      <c r="H51" s="341"/>
      <c r="I51" s="341"/>
      <c r="J51" s="341"/>
      <c r="K51" s="216"/>
    </row>
    <row r="52" spans="2:11" s="1" customFormat="1" ht="25.5" customHeight="1">
      <c r="B52" s="215"/>
      <c r="C52" s="342" t="s">
        <v>182</v>
      </c>
      <c r="D52" s="342"/>
      <c r="E52" s="342"/>
      <c r="F52" s="342"/>
      <c r="G52" s="342"/>
      <c r="H52" s="342"/>
      <c r="I52" s="342"/>
      <c r="J52" s="342"/>
      <c r="K52" s="216"/>
    </row>
    <row r="53" spans="2:11" s="1" customFormat="1" ht="5.25" customHeight="1">
      <c r="B53" s="215"/>
      <c r="C53" s="217"/>
      <c r="D53" s="217"/>
      <c r="E53" s="217"/>
      <c r="F53" s="217"/>
      <c r="G53" s="217"/>
      <c r="H53" s="217"/>
      <c r="I53" s="217"/>
      <c r="J53" s="217"/>
      <c r="K53" s="216"/>
    </row>
    <row r="54" spans="2:11" s="1" customFormat="1" ht="15" customHeight="1">
      <c r="B54" s="215"/>
      <c r="C54" s="341" t="s">
        <v>183</v>
      </c>
      <c r="D54" s="341"/>
      <c r="E54" s="341"/>
      <c r="F54" s="341"/>
      <c r="G54" s="341"/>
      <c r="H54" s="341"/>
      <c r="I54" s="341"/>
      <c r="J54" s="341"/>
      <c r="K54" s="216"/>
    </row>
    <row r="55" spans="2:11" s="1" customFormat="1" ht="15" customHeight="1">
      <c r="B55" s="215"/>
      <c r="C55" s="341" t="s">
        <v>184</v>
      </c>
      <c r="D55" s="341"/>
      <c r="E55" s="341"/>
      <c r="F55" s="341"/>
      <c r="G55" s="341"/>
      <c r="H55" s="341"/>
      <c r="I55" s="341"/>
      <c r="J55" s="341"/>
      <c r="K55" s="216"/>
    </row>
    <row r="56" spans="2:11" s="1" customFormat="1" ht="12.75" customHeight="1">
      <c r="B56" s="215"/>
      <c r="C56" s="218"/>
      <c r="D56" s="218"/>
      <c r="E56" s="218"/>
      <c r="F56" s="218"/>
      <c r="G56" s="218"/>
      <c r="H56" s="218"/>
      <c r="I56" s="218"/>
      <c r="J56" s="218"/>
      <c r="K56" s="216"/>
    </row>
    <row r="57" spans="2:11" s="1" customFormat="1" ht="15" customHeight="1">
      <c r="B57" s="215"/>
      <c r="C57" s="341" t="s">
        <v>185</v>
      </c>
      <c r="D57" s="341"/>
      <c r="E57" s="341"/>
      <c r="F57" s="341"/>
      <c r="G57" s="341"/>
      <c r="H57" s="341"/>
      <c r="I57" s="341"/>
      <c r="J57" s="341"/>
      <c r="K57" s="216"/>
    </row>
    <row r="58" spans="2:11" s="1" customFormat="1" ht="15" customHeight="1">
      <c r="B58" s="215"/>
      <c r="C58" s="220"/>
      <c r="D58" s="341" t="s">
        <v>186</v>
      </c>
      <c r="E58" s="341"/>
      <c r="F58" s="341"/>
      <c r="G58" s="341"/>
      <c r="H58" s="341"/>
      <c r="I58" s="341"/>
      <c r="J58" s="341"/>
      <c r="K58" s="216"/>
    </row>
    <row r="59" spans="2:11" s="1" customFormat="1" ht="15" customHeight="1">
      <c r="B59" s="215"/>
      <c r="C59" s="220"/>
      <c r="D59" s="341" t="s">
        <v>187</v>
      </c>
      <c r="E59" s="341"/>
      <c r="F59" s="341"/>
      <c r="G59" s="341"/>
      <c r="H59" s="341"/>
      <c r="I59" s="341"/>
      <c r="J59" s="341"/>
      <c r="K59" s="216"/>
    </row>
    <row r="60" spans="2:11" s="1" customFormat="1" ht="15" customHeight="1">
      <c r="B60" s="215"/>
      <c r="C60" s="220"/>
      <c r="D60" s="341" t="s">
        <v>188</v>
      </c>
      <c r="E60" s="341"/>
      <c r="F60" s="341"/>
      <c r="G60" s="341"/>
      <c r="H60" s="341"/>
      <c r="I60" s="341"/>
      <c r="J60" s="341"/>
      <c r="K60" s="216"/>
    </row>
    <row r="61" spans="2:11" s="1" customFormat="1" ht="15" customHeight="1">
      <c r="B61" s="215"/>
      <c r="C61" s="220"/>
      <c r="D61" s="341" t="s">
        <v>189</v>
      </c>
      <c r="E61" s="341"/>
      <c r="F61" s="341"/>
      <c r="G61" s="341"/>
      <c r="H61" s="341"/>
      <c r="I61" s="341"/>
      <c r="J61" s="341"/>
      <c r="K61" s="216"/>
    </row>
    <row r="62" spans="2:11" s="1" customFormat="1" ht="15" customHeight="1">
      <c r="B62" s="215"/>
      <c r="C62" s="220"/>
      <c r="D62" s="343" t="s">
        <v>190</v>
      </c>
      <c r="E62" s="343"/>
      <c r="F62" s="343"/>
      <c r="G62" s="343"/>
      <c r="H62" s="343"/>
      <c r="I62" s="343"/>
      <c r="J62" s="343"/>
      <c r="K62" s="216"/>
    </row>
    <row r="63" spans="2:11" s="1" customFormat="1" ht="15" customHeight="1">
      <c r="B63" s="215"/>
      <c r="C63" s="220"/>
      <c r="D63" s="341" t="s">
        <v>191</v>
      </c>
      <c r="E63" s="341"/>
      <c r="F63" s="341"/>
      <c r="G63" s="341"/>
      <c r="H63" s="341"/>
      <c r="I63" s="341"/>
      <c r="J63" s="341"/>
      <c r="K63" s="216"/>
    </row>
    <row r="64" spans="2:11" s="1" customFormat="1" ht="12.75" customHeight="1">
      <c r="B64" s="215"/>
      <c r="C64" s="220"/>
      <c r="D64" s="220"/>
      <c r="E64" s="223"/>
      <c r="F64" s="220"/>
      <c r="G64" s="220"/>
      <c r="H64" s="220"/>
      <c r="I64" s="220"/>
      <c r="J64" s="220"/>
      <c r="K64" s="216"/>
    </row>
    <row r="65" spans="2:11" s="1" customFormat="1" ht="15" customHeight="1">
      <c r="B65" s="215"/>
      <c r="C65" s="220"/>
      <c r="D65" s="341" t="s">
        <v>192</v>
      </c>
      <c r="E65" s="341"/>
      <c r="F65" s="341"/>
      <c r="G65" s="341"/>
      <c r="H65" s="341"/>
      <c r="I65" s="341"/>
      <c r="J65" s="341"/>
      <c r="K65" s="216"/>
    </row>
    <row r="66" spans="2:11" s="1" customFormat="1" ht="15" customHeight="1">
      <c r="B66" s="215"/>
      <c r="C66" s="220"/>
      <c r="D66" s="343" t="s">
        <v>193</v>
      </c>
      <c r="E66" s="343"/>
      <c r="F66" s="343"/>
      <c r="G66" s="343"/>
      <c r="H66" s="343"/>
      <c r="I66" s="343"/>
      <c r="J66" s="343"/>
      <c r="K66" s="216"/>
    </row>
    <row r="67" spans="2:11" s="1" customFormat="1" ht="15" customHeight="1">
      <c r="B67" s="215"/>
      <c r="C67" s="220"/>
      <c r="D67" s="341" t="s">
        <v>194</v>
      </c>
      <c r="E67" s="341"/>
      <c r="F67" s="341"/>
      <c r="G67" s="341"/>
      <c r="H67" s="341"/>
      <c r="I67" s="341"/>
      <c r="J67" s="341"/>
      <c r="K67" s="216"/>
    </row>
    <row r="68" spans="2:11" s="1" customFormat="1" ht="15" customHeight="1">
      <c r="B68" s="215"/>
      <c r="C68" s="220"/>
      <c r="D68" s="341" t="s">
        <v>195</v>
      </c>
      <c r="E68" s="341"/>
      <c r="F68" s="341"/>
      <c r="G68" s="341"/>
      <c r="H68" s="341"/>
      <c r="I68" s="341"/>
      <c r="J68" s="341"/>
      <c r="K68" s="216"/>
    </row>
    <row r="69" spans="2:11" s="1" customFormat="1" ht="15" customHeight="1">
      <c r="B69" s="215"/>
      <c r="C69" s="220"/>
      <c r="D69" s="341" t="s">
        <v>196</v>
      </c>
      <c r="E69" s="341"/>
      <c r="F69" s="341"/>
      <c r="G69" s="341"/>
      <c r="H69" s="341"/>
      <c r="I69" s="341"/>
      <c r="J69" s="341"/>
      <c r="K69" s="216"/>
    </row>
    <row r="70" spans="2:11" s="1" customFormat="1" ht="15" customHeight="1">
      <c r="B70" s="215"/>
      <c r="C70" s="220"/>
      <c r="D70" s="341" t="s">
        <v>197</v>
      </c>
      <c r="E70" s="341"/>
      <c r="F70" s="341"/>
      <c r="G70" s="341"/>
      <c r="H70" s="341"/>
      <c r="I70" s="341"/>
      <c r="J70" s="341"/>
      <c r="K70" s="216"/>
    </row>
    <row r="71" spans="2:11" s="1" customFormat="1" ht="12.75" customHeight="1">
      <c r="B71" s="224"/>
      <c r="C71" s="225"/>
      <c r="D71" s="225"/>
      <c r="E71" s="225"/>
      <c r="F71" s="225"/>
      <c r="G71" s="225"/>
      <c r="H71" s="225"/>
      <c r="I71" s="225"/>
      <c r="J71" s="225"/>
      <c r="K71" s="226"/>
    </row>
    <row r="72" spans="2:11" s="1" customFormat="1" ht="18.75" customHeight="1">
      <c r="B72" s="227"/>
      <c r="C72" s="227"/>
      <c r="D72" s="227"/>
      <c r="E72" s="227"/>
      <c r="F72" s="227"/>
      <c r="G72" s="227"/>
      <c r="H72" s="227"/>
      <c r="I72" s="227"/>
      <c r="J72" s="227"/>
      <c r="K72" s="228"/>
    </row>
    <row r="73" spans="2:11" s="1" customFormat="1" ht="18.75" customHeight="1">
      <c r="B73" s="228"/>
      <c r="C73" s="228"/>
      <c r="D73" s="228"/>
      <c r="E73" s="228"/>
      <c r="F73" s="228"/>
      <c r="G73" s="228"/>
      <c r="H73" s="228"/>
      <c r="I73" s="228"/>
      <c r="J73" s="228"/>
      <c r="K73" s="228"/>
    </row>
    <row r="74" spans="2:11" s="1" customFormat="1" ht="7.5" customHeight="1">
      <c r="B74" s="229"/>
      <c r="C74" s="230"/>
      <c r="D74" s="230"/>
      <c r="E74" s="230"/>
      <c r="F74" s="230"/>
      <c r="G74" s="230"/>
      <c r="H74" s="230"/>
      <c r="I74" s="230"/>
      <c r="J74" s="230"/>
      <c r="K74" s="231"/>
    </row>
    <row r="75" spans="2:11" s="1" customFormat="1" ht="45" customHeight="1">
      <c r="B75" s="232"/>
      <c r="C75" s="336" t="s">
        <v>198</v>
      </c>
      <c r="D75" s="336"/>
      <c r="E75" s="336"/>
      <c r="F75" s="336"/>
      <c r="G75" s="336"/>
      <c r="H75" s="336"/>
      <c r="I75" s="336"/>
      <c r="J75" s="336"/>
      <c r="K75" s="233"/>
    </row>
    <row r="76" spans="2:11" s="1" customFormat="1" ht="17.25" customHeight="1">
      <c r="B76" s="232"/>
      <c r="C76" s="234" t="s">
        <v>199</v>
      </c>
      <c r="D76" s="234"/>
      <c r="E76" s="234"/>
      <c r="F76" s="234" t="s">
        <v>200</v>
      </c>
      <c r="G76" s="235"/>
      <c r="H76" s="234" t="s">
        <v>57</v>
      </c>
      <c r="I76" s="234" t="s">
        <v>60</v>
      </c>
      <c r="J76" s="234" t="s">
        <v>201</v>
      </c>
      <c r="K76" s="233"/>
    </row>
    <row r="77" spans="2:11" s="1" customFormat="1" ht="17.25" customHeight="1">
      <c r="B77" s="232"/>
      <c r="C77" s="236" t="s">
        <v>202</v>
      </c>
      <c r="D77" s="236"/>
      <c r="E77" s="236"/>
      <c r="F77" s="237" t="s">
        <v>203</v>
      </c>
      <c r="G77" s="238"/>
      <c r="H77" s="236"/>
      <c r="I77" s="236"/>
      <c r="J77" s="236" t="s">
        <v>204</v>
      </c>
      <c r="K77" s="233"/>
    </row>
    <row r="78" spans="2:11" s="1" customFormat="1" ht="5.25" customHeight="1">
      <c r="B78" s="232"/>
      <c r="C78" s="239"/>
      <c r="D78" s="239"/>
      <c r="E78" s="239"/>
      <c r="F78" s="239"/>
      <c r="G78" s="240"/>
      <c r="H78" s="239"/>
      <c r="I78" s="239"/>
      <c r="J78" s="239"/>
      <c r="K78" s="233"/>
    </row>
    <row r="79" spans="2:11" s="1" customFormat="1" ht="15" customHeight="1">
      <c r="B79" s="232"/>
      <c r="C79" s="221" t="s">
        <v>56</v>
      </c>
      <c r="D79" s="241"/>
      <c r="E79" s="241"/>
      <c r="F79" s="242" t="s">
        <v>205</v>
      </c>
      <c r="G79" s="243"/>
      <c r="H79" s="221" t="s">
        <v>206</v>
      </c>
      <c r="I79" s="221" t="s">
        <v>207</v>
      </c>
      <c r="J79" s="221">
        <v>20</v>
      </c>
      <c r="K79" s="233"/>
    </row>
    <row r="80" spans="2:11" s="1" customFormat="1" ht="15" customHeight="1">
      <c r="B80" s="232"/>
      <c r="C80" s="221" t="s">
        <v>208</v>
      </c>
      <c r="D80" s="221"/>
      <c r="E80" s="221"/>
      <c r="F80" s="242" t="s">
        <v>205</v>
      </c>
      <c r="G80" s="243"/>
      <c r="H80" s="221" t="s">
        <v>209</v>
      </c>
      <c r="I80" s="221" t="s">
        <v>207</v>
      </c>
      <c r="J80" s="221">
        <v>120</v>
      </c>
      <c r="K80" s="233"/>
    </row>
    <row r="81" spans="2:11" s="1" customFormat="1" ht="15" customHeight="1">
      <c r="B81" s="244"/>
      <c r="C81" s="221" t="s">
        <v>210</v>
      </c>
      <c r="D81" s="221"/>
      <c r="E81" s="221"/>
      <c r="F81" s="242" t="s">
        <v>211</v>
      </c>
      <c r="G81" s="243"/>
      <c r="H81" s="221" t="s">
        <v>212</v>
      </c>
      <c r="I81" s="221" t="s">
        <v>207</v>
      </c>
      <c r="J81" s="221">
        <v>50</v>
      </c>
      <c r="K81" s="233"/>
    </row>
    <row r="82" spans="2:11" s="1" customFormat="1" ht="15" customHeight="1">
      <c r="B82" s="244"/>
      <c r="C82" s="221" t="s">
        <v>213</v>
      </c>
      <c r="D82" s="221"/>
      <c r="E82" s="221"/>
      <c r="F82" s="242" t="s">
        <v>205</v>
      </c>
      <c r="G82" s="243"/>
      <c r="H82" s="221" t="s">
        <v>214</v>
      </c>
      <c r="I82" s="221" t="s">
        <v>215</v>
      </c>
      <c r="J82" s="221"/>
      <c r="K82" s="233"/>
    </row>
    <row r="83" spans="2:11" s="1" customFormat="1" ht="15" customHeight="1">
      <c r="B83" s="244"/>
      <c r="C83" s="245" t="s">
        <v>216</v>
      </c>
      <c r="D83" s="245"/>
      <c r="E83" s="245"/>
      <c r="F83" s="246" t="s">
        <v>211</v>
      </c>
      <c r="G83" s="245"/>
      <c r="H83" s="245" t="s">
        <v>217</v>
      </c>
      <c r="I83" s="245" t="s">
        <v>207</v>
      </c>
      <c r="J83" s="245">
        <v>15</v>
      </c>
      <c r="K83" s="233"/>
    </row>
    <row r="84" spans="2:11" s="1" customFormat="1" ht="15" customHeight="1">
      <c r="B84" s="244"/>
      <c r="C84" s="245" t="s">
        <v>218</v>
      </c>
      <c r="D84" s="245"/>
      <c r="E84" s="245"/>
      <c r="F84" s="246" t="s">
        <v>211</v>
      </c>
      <c r="G84" s="245"/>
      <c r="H84" s="245" t="s">
        <v>219</v>
      </c>
      <c r="I84" s="245" t="s">
        <v>207</v>
      </c>
      <c r="J84" s="245">
        <v>15</v>
      </c>
      <c r="K84" s="233"/>
    </row>
    <row r="85" spans="2:11" s="1" customFormat="1" ht="15" customHeight="1">
      <c r="B85" s="244"/>
      <c r="C85" s="245" t="s">
        <v>220</v>
      </c>
      <c r="D85" s="245"/>
      <c r="E85" s="245"/>
      <c r="F85" s="246" t="s">
        <v>211</v>
      </c>
      <c r="G85" s="245"/>
      <c r="H85" s="245" t="s">
        <v>221</v>
      </c>
      <c r="I85" s="245" t="s">
        <v>207</v>
      </c>
      <c r="J85" s="245">
        <v>20</v>
      </c>
      <c r="K85" s="233"/>
    </row>
    <row r="86" spans="2:11" s="1" customFormat="1" ht="15" customHeight="1">
      <c r="B86" s="244"/>
      <c r="C86" s="245" t="s">
        <v>222</v>
      </c>
      <c r="D86" s="245"/>
      <c r="E86" s="245"/>
      <c r="F86" s="246" t="s">
        <v>211</v>
      </c>
      <c r="G86" s="245"/>
      <c r="H86" s="245" t="s">
        <v>223</v>
      </c>
      <c r="I86" s="245" t="s">
        <v>207</v>
      </c>
      <c r="J86" s="245">
        <v>20</v>
      </c>
      <c r="K86" s="233"/>
    </row>
    <row r="87" spans="2:11" s="1" customFormat="1" ht="15" customHeight="1">
      <c r="B87" s="244"/>
      <c r="C87" s="221" t="s">
        <v>224</v>
      </c>
      <c r="D87" s="221"/>
      <c r="E87" s="221"/>
      <c r="F87" s="242" t="s">
        <v>211</v>
      </c>
      <c r="G87" s="243"/>
      <c r="H87" s="221" t="s">
        <v>225</v>
      </c>
      <c r="I87" s="221" t="s">
        <v>207</v>
      </c>
      <c r="J87" s="221">
        <v>50</v>
      </c>
      <c r="K87" s="233"/>
    </row>
    <row r="88" spans="2:11" s="1" customFormat="1" ht="15" customHeight="1">
      <c r="B88" s="244"/>
      <c r="C88" s="221" t="s">
        <v>226</v>
      </c>
      <c r="D88" s="221"/>
      <c r="E88" s="221"/>
      <c r="F88" s="242" t="s">
        <v>211</v>
      </c>
      <c r="G88" s="243"/>
      <c r="H88" s="221" t="s">
        <v>227</v>
      </c>
      <c r="I88" s="221" t="s">
        <v>207</v>
      </c>
      <c r="J88" s="221">
        <v>20</v>
      </c>
      <c r="K88" s="233"/>
    </row>
    <row r="89" spans="2:11" s="1" customFormat="1" ht="15" customHeight="1">
      <c r="B89" s="244"/>
      <c r="C89" s="221" t="s">
        <v>228</v>
      </c>
      <c r="D89" s="221"/>
      <c r="E89" s="221"/>
      <c r="F89" s="242" t="s">
        <v>211</v>
      </c>
      <c r="G89" s="243"/>
      <c r="H89" s="221" t="s">
        <v>229</v>
      </c>
      <c r="I89" s="221" t="s">
        <v>207</v>
      </c>
      <c r="J89" s="221">
        <v>20</v>
      </c>
      <c r="K89" s="233"/>
    </row>
    <row r="90" spans="2:11" s="1" customFormat="1" ht="15" customHeight="1">
      <c r="B90" s="244"/>
      <c r="C90" s="221" t="s">
        <v>230</v>
      </c>
      <c r="D90" s="221"/>
      <c r="E90" s="221"/>
      <c r="F90" s="242" t="s">
        <v>211</v>
      </c>
      <c r="G90" s="243"/>
      <c r="H90" s="221" t="s">
        <v>231</v>
      </c>
      <c r="I90" s="221" t="s">
        <v>207</v>
      </c>
      <c r="J90" s="221">
        <v>50</v>
      </c>
      <c r="K90" s="233"/>
    </row>
    <row r="91" spans="2:11" s="1" customFormat="1" ht="15" customHeight="1">
      <c r="B91" s="244"/>
      <c r="C91" s="221" t="s">
        <v>232</v>
      </c>
      <c r="D91" s="221"/>
      <c r="E91" s="221"/>
      <c r="F91" s="242" t="s">
        <v>211</v>
      </c>
      <c r="G91" s="243"/>
      <c r="H91" s="221" t="s">
        <v>232</v>
      </c>
      <c r="I91" s="221" t="s">
        <v>207</v>
      </c>
      <c r="J91" s="221">
        <v>50</v>
      </c>
      <c r="K91" s="233"/>
    </row>
    <row r="92" spans="2:11" s="1" customFormat="1" ht="15" customHeight="1">
      <c r="B92" s="244"/>
      <c r="C92" s="221" t="s">
        <v>233</v>
      </c>
      <c r="D92" s="221"/>
      <c r="E92" s="221"/>
      <c r="F92" s="242" t="s">
        <v>211</v>
      </c>
      <c r="G92" s="243"/>
      <c r="H92" s="221" t="s">
        <v>234</v>
      </c>
      <c r="I92" s="221" t="s">
        <v>207</v>
      </c>
      <c r="J92" s="221">
        <v>255</v>
      </c>
      <c r="K92" s="233"/>
    </row>
    <row r="93" spans="2:11" s="1" customFormat="1" ht="15" customHeight="1">
      <c r="B93" s="244"/>
      <c r="C93" s="221" t="s">
        <v>235</v>
      </c>
      <c r="D93" s="221"/>
      <c r="E93" s="221"/>
      <c r="F93" s="242" t="s">
        <v>205</v>
      </c>
      <c r="G93" s="243"/>
      <c r="H93" s="221" t="s">
        <v>236</v>
      </c>
      <c r="I93" s="221" t="s">
        <v>237</v>
      </c>
      <c r="J93" s="221"/>
      <c r="K93" s="233"/>
    </row>
    <row r="94" spans="2:11" s="1" customFormat="1" ht="15" customHeight="1">
      <c r="B94" s="244"/>
      <c r="C94" s="221" t="s">
        <v>238</v>
      </c>
      <c r="D94" s="221"/>
      <c r="E94" s="221"/>
      <c r="F94" s="242" t="s">
        <v>205</v>
      </c>
      <c r="G94" s="243"/>
      <c r="H94" s="221" t="s">
        <v>239</v>
      </c>
      <c r="I94" s="221" t="s">
        <v>240</v>
      </c>
      <c r="J94" s="221"/>
      <c r="K94" s="233"/>
    </row>
    <row r="95" spans="2:11" s="1" customFormat="1" ht="15" customHeight="1">
      <c r="B95" s="244"/>
      <c r="C95" s="221" t="s">
        <v>241</v>
      </c>
      <c r="D95" s="221"/>
      <c r="E95" s="221"/>
      <c r="F95" s="242" t="s">
        <v>205</v>
      </c>
      <c r="G95" s="243"/>
      <c r="H95" s="221" t="s">
        <v>241</v>
      </c>
      <c r="I95" s="221" t="s">
        <v>240</v>
      </c>
      <c r="J95" s="221"/>
      <c r="K95" s="233"/>
    </row>
    <row r="96" spans="2:11" s="1" customFormat="1" ht="15" customHeight="1">
      <c r="B96" s="244"/>
      <c r="C96" s="221" t="s">
        <v>41</v>
      </c>
      <c r="D96" s="221"/>
      <c r="E96" s="221"/>
      <c r="F96" s="242" t="s">
        <v>205</v>
      </c>
      <c r="G96" s="243"/>
      <c r="H96" s="221" t="s">
        <v>242</v>
      </c>
      <c r="I96" s="221" t="s">
        <v>240</v>
      </c>
      <c r="J96" s="221"/>
      <c r="K96" s="233"/>
    </row>
    <row r="97" spans="2:11" s="1" customFormat="1" ht="15" customHeight="1">
      <c r="B97" s="244"/>
      <c r="C97" s="221" t="s">
        <v>51</v>
      </c>
      <c r="D97" s="221"/>
      <c r="E97" s="221"/>
      <c r="F97" s="242" t="s">
        <v>205</v>
      </c>
      <c r="G97" s="243"/>
      <c r="H97" s="221" t="s">
        <v>243</v>
      </c>
      <c r="I97" s="221" t="s">
        <v>240</v>
      </c>
      <c r="J97" s="221"/>
      <c r="K97" s="233"/>
    </row>
    <row r="98" spans="2:11" s="1" customFormat="1" ht="15" customHeight="1">
      <c r="B98" s="247"/>
      <c r="C98" s="248"/>
      <c r="D98" s="248"/>
      <c r="E98" s="248"/>
      <c r="F98" s="248"/>
      <c r="G98" s="248"/>
      <c r="H98" s="248"/>
      <c r="I98" s="248"/>
      <c r="J98" s="248"/>
      <c r="K98" s="249"/>
    </row>
    <row r="99" spans="2:11" s="1" customFormat="1" ht="18.75" customHeight="1">
      <c r="B99" s="250"/>
      <c r="C99" s="251"/>
      <c r="D99" s="251"/>
      <c r="E99" s="251"/>
      <c r="F99" s="251"/>
      <c r="G99" s="251"/>
      <c r="H99" s="251"/>
      <c r="I99" s="251"/>
      <c r="J99" s="251"/>
      <c r="K99" s="250"/>
    </row>
    <row r="100" spans="2:11" s="1" customFormat="1" ht="18.75" customHeight="1">
      <c r="B100" s="228"/>
      <c r="C100" s="228"/>
      <c r="D100" s="228"/>
      <c r="E100" s="228"/>
      <c r="F100" s="228"/>
      <c r="G100" s="228"/>
      <c r="H100" s="228"/>
      <c r="I100" s="228"/>
      <c r="J100" s="228"/>
      <c r="K100" s="228"/>
    </row>
    <row r="101" spans="2:11" s="1" customFormat="1" ht="7.5" customHeight="1">
      <c r="B101" s="229"/>
      <c r="C101" s="230"/>
      <c r="D101" s="230"/>
      <c r="E101" s="230"/>
      <c r="F101" s="230"/>
      <c r="G101" s="230"/>
      <c r="H101" s="230"/>
      <c r="I101" s="230"/>
      <c r="J101" s="230"/>
      <c r="K101" s="231"/>
    </row>
    <row r="102" spans="2:11" s="1" customFormat="1" ht="45" customHeight="1">
      <c r="B102" s="232"/>
      <c r="C102" s="336" t="s">
        <v>244</v>
      </c>
      <c r="D102" s="336"/>
      <c r="E102" s="336"/>
      <c r="F102" s="336"/>
      <c r="G102" s="336"/>
      <c r="H102" s="336"/>
      <c r="I102" s="336"/>
      <c r="J102" s="336"/>
      <c r="K102" s="233"/>
    </row>
    <row r="103" spans="2:11" s="1" customFormat="1" ht="17.25" customHeight="1">
      <c r="B103" s="232"/>
      <c r="C103" s="234" t="s">
        <v>199</v>
      </c>
      <c r="D103" s="234"/>
      <c r="E103" s="234"/>
      <c r="F103" s="234" t="s">
        <v>200</v>
      </c>
      <c r="G103" s="235"/>
      <c r="H103" s="234" t="s">
        <v>57</v>
      </c>
      <c r="I103" s="234" t="s">
        <v>60</v>
      </c>
      <c r="J103" s="234" t="s">
        <v>201</v>
      </c>
      <c r="K103" s="233"/>
    </row>
    <row r="104" spans="2:11" s="1" customFormat="1" ht="17.25" customHeight="1">
      <c r="B104" s="232"/>
      <c r="C104" s="236" t="s">
        <v>202</v>
      </c>
      <c r="D104" s="236"/>
      <c r="E104" s="236"/>
      <c r="F104" s="237" t="s">
        <v>203</v>
      </c>
      <c r="G104" s="238"/>
      <c r="H104" s="236"/>
      <c r="I104" s="236"/>
      <c r="J104" s="236" t="s">
        <v>204</v>
      </c>
      <c r="K104" s="233"/>
    </row>
    <row r="105" spans="2:11" s="1" customFormat="1" ht="5.25" customHeight="1">
      <c r="B105" s="232"/>
      <c r="C105" s="234"/>
      <c r="D105" s="234"/>
      <c r="E105" s="234"/>
      <c r="F105" s="234"/>
      <c r="G105" s="252"/>
      <c r="H105" s="234"/>
      <c r="I105" s="234"/>
      <c r="J105" s="234"/>
      <c r="K105" s="233"/>
    </row>
    <row r="106" spans="2:11" s="1" customFormat="1" ht="15" customHeight="1">
      <c r="B106" s="232"/>
      <c r="C106" s="221" t="s">
        <v>56</v>
      </c>
      <c r="D106" s="241"/>
      <c r="E106" s="241"/>
      <c r="F106" s="242" t="s">
        <v>205</v>
      </c>
      <c r="G106" s="221"/>
      <c r="H106" s="221" t="s">
        <v>245</v>
      </c>
      <c r="I106" s="221" t="s">
        <v>207</v>
      </c>
      <c r="J106" s="221">
        <v>20</v>
      </c>
      <c r="K106" s="233"/>
    </row>
    <row r="107" spans="2:11" s="1" customFormat="1" ht="15" customHeight="1">
      <c r="B107" s="232"/>
      <c r="C107" s="221" t="s">
        <v>208</v>
      </c>
      <c r="D107" s="221"/>
      <c r="E107" s="221"/>
      <c r="F107" s="242" t="s">
        <v>205</v>
      </c>
      <c r="G107" s="221"/>
      <c r="H107" s="221" t="s">
        <v>245</v>
      </c>
      <c r="I107" s="221" t="s">
        <v>207</v>
      </c>
      <c r="J107" s="221">
        <v>120</v>
      </c>
      <c r="K107" s="233"/>
    </row>
    <row r="108" spans="2:11" s="1" customFormat="1" ht="15" customHeight="1">
      <c r="B108" s="244"/>
      <c r="C108" s="221" t="s">
        <v>210</v>
      </c>
      <c r="D108" s="221"/>
      <c r="E108" s="221"/>
      <c r="F108" s="242" t="s">
        <v>211</v>
      </c>
      <c r="G108" s="221"/>
      <c r="H108" s="221" t="s">
        <v>245</v>
      </c>
      <c r="I108" s="221" t="s">
        <v>207</v>
      </c>
      <c r="J108" s="221">
        <v>50</v>
      </c>
      <c r="K108" s="233"/>
    </row>
    <row r="109" spans="2:11" s="1" customFormat="1" ht="15" customHeight="1">
      <c r="B109" s="244"/>
      <c r="C109" s="221" t="s">
        <v>213</v>
      </c>
      <c r="D109" s="221"/>
      <c r="E109" s="221"/>
      <c r="F109" s="242" t="s">
        <v>205</v>
      </c>
      <c r="G109" s="221"/>
      <c r="H109" s="221" t="s">
        <v>245</v>
      </c>
      <c r="I109" s="221" t="s">
        <v>215</v>
      </c>
      <c r="J109" s="221"/>
      <c r="K109" s="233"/>
    </row>
    <row r="110" spans="2:11" s="1" customFormat="1" ht="15" customHeight="1">
      <c r="B110" s="244"/>
      <c r="C110" s="221" t="s">
        <v>224</v>
      </c>
      <c r="D110" s="221"/>
      <c r="E110" s="221"/>
      <c r="F110" s="242" t="s">
        <v>211</v>
      </c>
      <c r="G110" s="221"/>
      <c r="H110" s="221" t="s">
        <v>245</v>
      </c>
      <c r="I110" s="221" t="s">
        <v>207</v>
      </c>
      <c r="J110" s="221">
        <v>50</v>
      </c>
      <c r="K110" s="233"/>
    </row>
    <row r="111" spans="2:11" s="1" customFormat="1" ht="15" customHeight="1">
      <c r="B111" s="244"/>
      <c r="C111" s="221" t="s">
        <v>232</v>
      </c>
      <c r="D111" s="221"/>
      <c r="E111" s="221"/>
      <c r="F111" s="242" t="s">
        <v>211</v>
      </c>
      <c r="G111" s="221"/>
      <c r="H111" s="221" t="s">
        <v>245</v>
      </c>
      <c r="I111" s="221" t="s">
        <v>207</v>
      </c>
      <c r="J111" s="221">
        <v>50</v>
      </c>
      <c r="K111" s="233"/>
    </row>
    <row r="112" spans="2:11" s="1" customFormat="1" ht="15" customHeight="1">
      <c r="B112" s="244"/>
      <c r="C112" s="221" t="s">
        <v>230</v>
      </c>
      <c r="D112" s="221"/>
      <c r="E112" s="221"/>
      <c r="F112" s="242" t="s">
        <v>211</v>
      </c>
      <c r="G112" s="221"/>
      <c r="H112" s="221" t="s">
        <v>245</v>
      </c>
      <c r="I112" s="221" t="s">
        <v>207</v>
      </c>
      <c r="J112" s="221">
        <v>50</v>
      </c>
      <c r="K112" s="233"/>
    </row>
    <row r="113" spans="2:11" s="1" customFormat="1" ht="15" customHeight="1">
      <c r="B113" s="244"/>
      <c r="C113" s="221" t="s">
        <v>56</v>
      </c>
      <c r="D113" s="221"/>
      <c r="E113" s="221"/>
      <c r="F113" s="242" t="s">
        <v>205</v>
      </c>
      <c r="G113" s="221"/>
      <c r="H113" s="221" t="s">
        <v>246</v>
      </c>
      <c r="I113" s="221" t="s">
        <v>207</v>
      </c>
      <c r="J113" s="221">
        <v>20</v>
      </c>
      <c r="K113" s="233"/>
    </row>
    <row r="114" spans="2:11" s="1" customFormat="1" ht="15" customHeight="1">
      <c r="B114" s="244"/>
      <c r="C114" s="221" t="s">
        <v>247</v>
      </c>
      <c r="D114" s="221"/>
      <c r="E114" s="221"/>
      <c r="F114" s="242" t="s">
        <v>205</v>
      </c>
      <c r="G114" s="221"/>
      <c r="H114" s="221" t="s">
        <v>248</v>
      </c>
      <c r="I114" s="221" t="s">
        <v>207</v>
      </c>
      <c r="J114" s="221">
        <v>120</v>
      </c>
      <c r="K114" s="233"/>
    </row>
    <row r="115" spans="2:11" s="1" customFormat="1" ht="15" customHeight="1">
      <c r="B115" s="244"/>
      <c r="C115" s="221" t="s">
        <v>41</v>
      </c>
      <c r="D115" s="221"/>
      <c r="E115" s="221"/>
      <c r="F115" s="242" t="s">
        <v>205</v>
      </c>
      <c r="G115" s="221"/>
      <c r="H115" s="221" t="s">
        <v>249</v>
      </c>
      <c r="I115" s="221" t="s">
        <v>240</v>
      </c>
      <c r="J115" s="221"/>
      <c r="K115" s="233"/>
    </row>
    <row r="116" spans="2:11" s="1" customFormat="1" ht="15" customHeight="1">
      <c r="B116" s="244"/>
      <c r="C116" s="221" t="s">
        <v>51</v>
      </c>
      <c r="D116" s="221"/>
      <c r="E116" s="221"/>
      <c r="F116" s="242" t="s">
        <v>205</v>
      </c>
      <c r="G116" s="221"/>
      <c r="H116" s="221" t="s">
        <v>250</v>
      </c>
      <c r="I116" s="221" t="s">
        <v>240</v>
      </c>
      <c r="J116" s="221"/>
      <c r="K116" s="233"/>
    </row>
    <row r="117" spans="2:11" s="1" customFormat="1" ht="15" customHeight="1">
      <c r="B117" s="244"/>
      <c r="C117" s="221" t="s">
        <v>60</v>
      </c>
      <c r="D117" s="221"/>
      <c r="E117" s="221"/>
      <c r="F117" s="242" t="s">
        <v>205</v>
      </c>
      <c r="G117" s="221"/>
      <c r="H117" s="221" t="s">
        <v>251</v>
      </c>
      <c r="I117" s="221" t="s">
        <v>252</v>
      </c>
      <c r="J117" s="221"/>
      <c r="K117" s="233"/>
    </row>
    <row r="118" spans="2:11" s="1" customFormat="1" ht="15" customHeight="1">
      <c r="B118" s="247"/>
      <c r="C118" s="253"/>
      <c r="D118" s="253"/>
      <c r="E118" s="253"/>
      <c r="F118" s="253"/>
      <c r="G118" s="253"/>
      <c r="H118" s="253"/>
      <c r="I118" s="253"/>
      <c r="J118" s="253"/>
      <c r="K118" s="249"/>
    </row>
    <row r="119" spans="2:11" s="1" customFormat="1" ht="18.75" customHeight="1">
      <c r="B119" s="254"/>
      <c r="C119" s="255"/>
      <c r="D119" s="255"/>
      <c r="E119" s="255"/>
      <c r="F119" s="256"/>
      <c r="G119" s="255"/>
      <c r="H119" s="255"/>
      <c r="I119" s="255"/>
      <c r="J119" s="255"/>
      <c r="K119" s="254"/>
    </row>
    <row r="120" spans="2:11" s="1" customFormat="1" ht="18.75" customHeight="1">
      <c r="B120" s="228"/>
      <c r="C120" s="228"/>
      <c r="D120" s="228"/>
      <c r="E120" s="228"/>
      <c r="F120" s="228"/>
      <c r="G120" s="228"/>
      <c r="H120" s="228"/>
      <c r="I120" s="228"/>
      <c r="J120" s="228"/>
      <c r="K120" s="228"/>
    </row>
    <row r="121" spans="2:11" s="1" customFormat="1" ht="7.5" customHeight="1">
      <c r="B121" s="257"/>
      <c r="C121" s="258"/>
      <c r="D121" s="258"/>
      <c r="E121" s="258"/>
      <c r="F121" s="258"/>
      <c r="G121" s="258"/>
      <c r="H121" s="258"/>
      <c r="I121" s="258"/>
      <c r="J121" s="258"/>
      <c r="K121" s="259"/>
    </row>
    <row r="122" spans="2:11" s="1" customFormat="1" ht="45" customHeight="1">
      <c r="B122" s="260"/>
      <c r="C122" s="337" t="s">
        <v>253</v>
      </c>
      <c r="D122" s="337"/>
      <c r="E122" s="337"/>
      <c r="F122" s="337"/>
      <c r="G122" s="337"/>
      <c r="H122" s="337"/>
      <c r="I122" s="337"/>
      <c r="J122" s="337"/>
      <c r="K122" s="261"/>
    </row>
    <row r="123" spans="2:11" s="1" customFormat="1" ht="17.25" customHeight="1">
      <c r="B123" s="262"/>
      <c r="C123" s="234" t="s">
        <v>199</v>
      </c>
      <c r="D123" s="234"/>
      <c r="E123" s="234"/>
      <c r="F123" s="234" t="s">
        <v>200</v>
      </c>
      <c r="G123" s="235"/>
      <c r="H123" s="234" t="s">
        <v>57</v>
      </c>
      <c r="I123" s="234" t="s">
        <v>60</v>
      </c>
      <c r="J123" s="234" t="s">
        <v>201</v>
      </c>
      <c r="K123" s="263"/>
    </row>
    <row r="124" spans="2:11" s="1" customFormat="1" ht="17.25" customHeight="1">
      <c r="B124" s="262"/>
      <c r="C124" s="236" t="s">
        <v>202</v>
      </c>
      <c r="D124" s="236"/>
      <c r="E124" s="236"/>
      <c r="F124" s="237" t="s">
        <v>203</v>
      </c>
      <c r="G124" s="238"/>
      <c r="H124" s="236"/>
      <c r="I124" s="236"/>
      <c r="J124" s="236" t="s">
        <v>204</v>
      </c>
      <c r="K124" s="263"/>
    </row>
    <row r="125" spans="2:11" s="1" customFormat="1" ht="5.25" customHeight="1">
      <c r="B125" s="264"/>
      <c r="C125" s="239"/>
      <c r="D125" s="239"/>
      <c r="E125" s="239"/>
      <c r="F125" s="239"/>
      <c r="G125" s="265"/>
      <c r="H125" s="239"/>
      <c r="I125" s="239"/>
      <c r="J125" s="239"/>
      <c r="K125" s="266"/>
    </row>
    <row r="126" spans="2:11" s="1" customFormat="1" ht="15" customHeight="1">
      <c r="B126" s="264"/>
      <c r="C126" s="221" t="s">
        <v>208</v>
      </c>
      <c r="D126" s="241"/>
      <c r="E126" s="241"/>
      <c r="F126" s="242" t="s">
        <v>205</v>
      </c>
      <c r="G126" s="221"/>
      <c r="H126" s="221" t="s">
        <v>245</v>
      </c>
      <c r="I126" s="221" t="s">
        <v>207</v>
      </c>
      <c r="J126" s="221">
        <v>120</v>
      </c>
      <c r="K126" s="267"/>
    </row>
    <row r="127" spans="2:11" s="1" customFormat="1" ht="15" customHeight="1">
      <c r="B127" s="264"/>
      <c r="C127" s="221" t="s">
        <v>254</v>
      </c>
      <c r="D127" s="221"/>
      <c r="E127" s="221"/>
      <c r="F127" s="242" t="s">
        <v>205</v>
      </c>
      <c r="G127" s="221"/>
      <c r="H127" s="221" t="s">
        <v>255</v>
      </c>
      <c r="I127" s="221" t="s">
        <v>207</v>
      </c>
      <c r="J127" s="221" t="s">
        <v>256</v>
      </c>
      <c r="K127" s="267"/>
    </row>
    <row r="128" spans="2:11" s="1" customFormat="1" ht="15" customHeight="1">
      <c r="B128" s="264"/>
      <c r="C128" s="221" t="s">
        <v>153</v>
      </c>
      <c r="D128" s="221"/>
      <c r="E128" s="221"/>
      <c r="F128" s="242" t="s">
        <v>205</v>
      </c>
      <c r="G128" s="221"/>
      <c r="H128" s="221" t="s">
        <v>257</v>
      </c>
      <c r="I128" s="221" t="s">
        <v>207</v>
      </c>
      <c r="J128" s="221" t="s">
        <v>256</v>
      </c>
      <c r="K128" s="267"/>
    </row>
    <row r="129" spans="2:11" s="1" customFormat="1" ht="15" customHeight="1">
      <c r="B129" s="264"/>
      <c r="C129" s="221" t="s">
        <v>216</v>
      </c>
      <c r="D129" s="221"/>
      <c r="E129" s="221"/>
      <c r="F129" s="242" t="s">
        <v>211</v>
      </c>
      <c r="G129" s="221"/>
      <c r="H129" s="221" t="s">
        <v>217</v>
      </c>
      <c r="I129" s="221" t="s">
        <v>207</v>
      </c>
      <c r="J129" s="221">
        <v>15</v>
      </c>
      <c r="K129" s="267"/>
    </row>
    <row r="130" spans="2:11" s="1" customFormat="1" ht="15" customHeight="1">
      <c r="B130" s="264"/>
      <c r="C130" s="245" t="s">
        <v>218</v>
      </c>
      <c r="D130" s="245"/>
      <c r="E130" s="245"/>
      <c r="F130" s="246" t="s">
        <v>211</v>
      </c>
      <c r="G130" s="245"/>
      <c r="H130" s="245" t="s">
        <v>219</v>
      </c>
      <c r="I130" s="245" t="s">
        <v>207</v>
      </c>
      <c r="J130" s="245">
        <v>15</v>
      </c>
      <c r="K130" s="267"/>
    </row>
    <row r="131" spans="2:11" s="1" customFormat="1" ht="15" customHeight="1">
      <c r="B131" s="264"/>
      <c r="C131" s="245" t="s">
        <v>220</v>
      </c>
      <c r="D131" s="245"/>
      <c r="E131" s="245"/>
      <c r="F131" s="246" t="s">
        <v>211</v>
      </c>
      <c r="G131" s="245"/>
      <c r="H131" s="245" t="s">
        <v>221</v>
      </c>
      <c r="I131" s="245" t="s">
        <v>207</v>
      </c>
      <c r="J131" s="245">
        <v>20</v>
      </c>
      <c r="K131" s="267"/>
    </row>
    <row r="132" spans="2:11" s="1" customFormat="1" ht="15" customHeight="1">
      <c r="B132" s="264"/>
      <c r="C132" s="245" t="s">
        <v>222</v>
      </c>
      <c r="D132" s="245"/>
      <c r="E132" s="245"/>
      <c r="F132" s="246" t="s">
        <v>211</v>
      </c>
      <c r="G132" s="245"/>
      <c r="H132" s="245" t="s">
        <v>223</v>
      </c>
      <c r="I132" s="245" t="s">
        <v>207</v>
      </c>
      <c r="J132" s="245">
        <v>20</v>
      </c>
      <c r="K132" s="267"/>
    </row>
    <row r="133" spans="2:11" s="1" customFormat="1" ht="15" customHeight="1">
      <c r="B133" s="264"/>
      <c r="C133" s="221" t="s">
        <v>210</v>
      </c>
      <c r="D133" s="221"/>
      <c r="E133" s="221"/>
      <c r="F133" s="242" t="s">
        <v>211</v>
      </c>
      <c r="G133" s="221"/>
      <c r="H133" s="221" t="s">
        <v>245</v>
      </c>
      <c r="I133" s="221" t="s">
        <v>207</v>
      </c>
      <c r="J133" s="221">
        <v>50</v>
      </c>
      <c r="K133" s="267"/>
    </row>
    <row r="134" spans="2:11" s="1" customFormat="1" ht="15" customHeight="1">
      <c r="B134" s="264"/>
      <c r="C134" s="221" t="s">
        <v>224</v>
      </c>
      <c r="D134" s="221"/>
      <c r="E134" s="221"/>
      <c r="F134" s="242" t="s">
        <v>211</v>
      </c>
      <c r="G134" s="221"/>
      <c r="H134" s="221" t="s">
        <v>245</v>
      </c>
      <c r="I134" s="221" t="s">
        <v>207</v>
      </c>
      <c r="J134" s="221">
        <v>50</v>
      </c>
      <c r="K134" s="267"/>
    </row>
    <row r="135" spans="2:11" s="1" customFormat="1" ht="15" customHeight="1">
      <c r="B135" s="264"/>
      <c r="C135" s="221" t="s">
        <v>230</v>
      </c>
      <c r="D135" s="221"/>
      <c r="E135" s="221"/>
      <c r="F135" s="242" t="s">
        <v>211</v>
      </c>
      <c r="G135" s="221"/>
      <c r="H135" s="221" t="s">
        <v>245</v>
      </c>
      <c r="I135" s="221" t="s">
        <v>207</v>
      </c>
      <c r="J135" s="221">
        <v>50</v>
      </c>
      <c r="K135" s="267"/>
    </row>
    <row r="136" spans="2:11" s="1" customFormat="1" ht="15" customHeight="1">
      <c r="B136" s="264"/>
      <c r="C136" s="221" t="s">
        <v>232</v>
      </c>
      <c r="D136" s="221"/>
      <c r="E136" s="221"/>
      <c r="F136" s="242" t="s">
        <v>211</v>
      </c>
      <c r="G136" s="221"/>
      <c r="H136" s="221" t="s">
        <v>245</v>
      </c>
      <c r="I136" s="221" t="s">
        <v>207</v>
      </c>
      <c r="J136" s="221">
        <v>50</v>
      </c>
      <c r="K136" s="267"/>
    </row>
    <row r="137" spans="2:11" s="1" customFormat="1" ht="15" customHeight="1">
      <c r="B137" s="264"/>
      <c r="C137" s="221" t="s">
        <v>233</v>
      </c>
      <c r="D137" s="221"/>
      <c r="E137" s="221"/>
      <c r="F137" s="242" t="s">
        <v>211</v>
      </c>
      <c r="G137" s="221"/>
      <c r="H137" s="221" t="s">
        <v>258</v>
      </c>
      <c r="I137" s="221" t="s">
        <v>207</v>
      </c>
      <c r="J137" s="221">
        <v>255</v>
      </c>
      <c r="K137" s="267"/>
    </row>
    <row r="138" spans="2:11" s="1" customFormat="1" ht="15" customHeight="1">
      <c r="B138" s="264"/>
      <c r="C138" s="221" t="s">
        <v>235</v>
      </c>
      <c r="D138" s="221"/>
      <c r="E138" s="221"/>
      <c r="F138" s="242" t="s">
        <v>205</v>
      </c>
      <c r="G138" s="221"/>
      <c r="H138" s="221" t="s">
        <v>259</v>
      </c>
      <c r="I138" s="221" t="s">
        <v>237</v>
      </c>
      <c r="J138" s="221"/>
      <c r="K138" s="267"/>
    </row>
    <row r="139" spans="2:11" s="1" customFormat="1" ht="15" customHeight="1">
      <c r="B139" s="264"/>
      <c r="C139" s="221" t="s">
        <v>238</v>
      </c>
      <c r="D139" s="221"/>
      <c r="E139" s="221"/>
      <c r="F139" s="242" t="s">
        <v>205</v>
      </c>
      <c r="G139" s="221"/>
      <c r="H139" s="221" t="s">
        <v>260</v>
      </c>
      <c r="I139" s="221" t="s">
        <v>240</v>
      </c>
      <c r="J139" s="221"/>
      <c r="K139" s="267"/>
    </row>
    <row r="140" spans="2:11" s="1" customFormat="1" ht="15" customHeight="1">
      <c r="B140" s="264"/>
      <c r="C140" s="221" t="s">
        <v>241</v>
      </c>
      <c r="D140" s="221"/>
      <c r="E140" s="221"/>
      <c r="F140" s="242" t="s">
        <v>205</v>
      </c>
      <c r="G140" s="221"/>
      <c r="H140" s="221" t="s">
        <v>241</v>
      </c>
      <c r="I140" s="221" t="s">
        <v>240</v>
      </c>
      <c r="J140" s="221"/>
      <c r="K140" s="267"/>
    </row>
    <row r="141" spans="2:11" s="1" customFormat="1" ht="15" customHeight="1">
      <c r="B141" s="264"/>
      <c r="C141" s="221" t="s">
        <v>41</v>
      </c>
      <c r="D141" s="221"/>
      <c r="E141" s="221"/>
      <c r="F141" s="242" t="s">
        <v>205</v>
      </c>
      <c r="G141" s="221"/>
      <c r="H141" s="221" t="s">
        <v>261</v>
      </c>
      <c r="I141" s="221" t="s">
        <v>240</v>
      </c>
      <c r="J141" s="221"/>
      <c r="K141" s="267"/>
    </row>
    <row r="142" spans="2:11" s="1" customFormat="1" ht="15" customHeight="1">
      <c r="B142" s="264"/>
      <c r="C142" s="221" t="s">
        <v>262</v>
      </c>
      <c r="D142" s="221"/>
      <c r="E142" s="221"/>
      <c r="F142" s="242" t="s">
        <v>205</v>
      </c>
      <c r="G142" s="221"/>
      <c r="H142" s="221" t="s">
        <v>263</v>
      </c>
      <c r="I142" s="221" t="s">
        <v>240</v>
      </c>
      <c r="J142" s="221"/>
      <c r="K142" s="267"/>
    </row>
    <row r="143" spans="2:11" s="1" customFormat="1" ht="15" customHeight="1">
      <c r="B143" s="268"/>
      <c r="C143" s="269"/>
      <c r="D143" s="269"/>
      <c r="E143" s="269"/>
      <c r="F143" s="269"/>
      <c r="G143" s="269"/>
      <c r="H143" s="269"/>
      <c r="I143" s="269"/>
      <c r="J143" s="269"/>
      <c r="K143" s="270"/>
    </row>
    <row r="144" spans="2:11" s="1" customFormat="1" ht="18.75" customHeight="1">
      <c r="B144" s="255"/>
      <c r="C144" s="255"/>
      <c r="D144" s="255"/>
      <c r="E144" s="255"/>
      <c r="F144" s="256"/>
      <c r="G144" s="255"/>
      <c r="H144" s="255"/>
      <c r="I144" s="255"/>
      <c r="J144" s="255"/>
      <c r="K144" s="255"/>
    </row>
    <row r="145" spans="2:11" s="1" customFormat="1" ht="18.75" customHeight="1">
      <c r="B145" s="228"/>
      <c r="C145" s="228"/>
      <c r="D145" s="228"/>
      <c r="E145" s="228"/>
      <c r="F145" s="228"/>
      <c r="G145" s="228"/>
      <c r="H145" s="228"/>
      <c r="I145" s="228"/>
      <c r="J145" s="228"/>
      <c r="K145" s="228"/>
    </row>
    <row r="146" spans="2:11" s="1" customFormat="1" ht="7.5" customHeight="1">
      <c r="B146" s="229"/>
      <c r="C146" s="230"/>
      <c r="D146" s="230"/>
      <c r="E146" s="230"/>
      <c r="F146" s="230"/>
      <c r="G146" s="230"/>
      <c r="H146" s="230"/>
      <c r="I146" s="230"/>
      <c r="J146" s="230"/>
      <c r="K146" s="231"/>
    </row>
    <row r="147" spans="2:11" s="1" customFormat="1" ht="45" customHeight="1">
      <c r="B147" s="232"/>
      <c r="C147" s="336" t="s">
        <v>264</v>
      </c>
      <c r="D147" s="336"/>
      <c r="E147" s="336"/>
      <c r="F147" s="336"/>
      <c r="G147" s="336"/>
      <c r="H147" s="336"/>
      <c r="I147" s="336"/>
      <c r="J147" s="336"/>
      <c r="K147" s="233"/>
    </row>
    <row r="148" spans="2:11" s="1" customFormat="1" ht="17.25" customHeight="1">
      <c r="B148" s="232"/>
      <c r="C148" s="234" t="s">
        <v>199</v>
      </c>
      <c r="D148" s="234"/>
      <c r="E148" s="234"/>
      <c r="F148" s="234" t="s">
        <v>200</v>
      </c>
      <c r="G148" s="235"/>
      <c r="H148" s="234" t="s">
        <v>57</v>
      </c>
      <c r="I148" s="234" t="s">
        <v>60</v>
      </c>
      <c r="J148" s="234" t="s">
        <v>201</v>
      </c>
      <c r="K148" s="233"/>
    </row>
    <row r="149" spans="2:11" s="1" customFormat="1" ht="17.25" customHeight="1">
      <c r="B149" s="232"/>
      <c r="C149" s="236" t="s">
        <v>202</v>
      </c>
      <c r="D149" s="236"/>
      <c r="E149" s="236"/>
      <c r="F149" s="237" t="s">
        <v>203</v>
      </c>
      <c r="G149" s="238"/>
      <c r="H149" s="236"/>
      <c r="I149" s="236"/>
      <c r="J149" s="236" t="s">
        <v>204</v>
      </c>
      <c r="K149" s="233"/>
    </row>
    <row r="150" spans="2:11" s="1" customFormat="1" ht="5.25" customHeight="1">
      <c r="B150" s="244"/>
      <c r="C150" s="239"/>
      <c r="D150" s="239"/>
      <c r="E150" s="239"/>
      <c r="F150" s="239"/>
      <c r="G150" s="240"/>
      <c r="H150" s="239"/>
      <c r="I150" s="239"/>
      <c r="J150" s="239"/>
      <c r="K150" s="267"/>
    </row>
    <row r="151" spans="2:11" s="1" customFormat="1" ht="15" customHeight="1">
      <c r="B151" s="244"/>
      <c r="C151" s="271" t="s">
        <v>208</v>
      </c>
      <c r="D151" s="221"/>
      <c r="E151" s="221"/>
      <c r="F151" s="272" t="s">
        <v>205</v>
      </c>
      <c r="G151" s="221"/>
      <c r="H151" s="271" t="s">
        <v>245</v>
      </c>
      <c r="I151" s="271" t="s">
        <v>207</v>
      </c>
      <c r="J151" s="271">
        <v>120</v>
      </c>
      <c r="K151" s="267"/>
    </row>
    <row r="152" spans="2:11" s="1" customFormat="1" ht="15" customHeight="1">
      <c r="B152" s="244"/>
      <c r="C152" s="271" t="s">
        <v>254</v>
      </c>
      <c r="D152" s="221"/>
      <c r="E152" s="221"/>
      <c r="F152" s="272" t="s">
        <v>205</v>
      </c>
      <c r="G152" s="221"/>
      <c r="H152" s="271" t="s">
        <v>265</v>
      </c>
      <c r="I152" s="271" t="s">
        <v>207</v>
      </c>
      <c r="J152" s="271" t="s">
        <v>256</v>
      </c>
      <c r="K152" s="267"/>
    </row>
    <row r="153" spans="2:11" s="1" customFormat="1" ht="15" customHeight="1">
      <c r="B153" s="244"/>
      <c r="C153" s="271" t="s">
        <v>153</v>
      </c>
      <c r="D153" s="221"/>
      <c r="E153" s="221"/>
      <c r="F153" s="272" t="s">
        <v>205</v>
      </c>
      <c r="G153" s="221"/>
      <c r="H153" s="271" t="s">
        <v>266</v>
      </c>
      <c r="I153" s="271" t="s">
        <v>207</v>
      </c>
      <c r="J153" s="271" t="s">
        <v>256</v>
      </c>
      <c r="K153" s="267"/>
    </row>
    <row r="154" spans="2:11" s="1" customFormat="1" ht="15" customHeight="1">
      <c r="B154" s="244"/>
      <c r="C154" s="271" t="s">
        <v>210</v>
      </c>
      <c r="D154" s="221"/>
      <c r="E154" s="221"/>
      <c r="F154" s="272" t="s">
        <v>211</v>
      </c>
      <c r="G154" s="221"/>
      <c r="H154" s="271" t="s">
        <v>245</v>
      </c>
      <c r="I154" s="271" t="s">
        <v>207</v>
      </c>
      <c r="J154" s="271">
        <v>50</v>
      </c>
      <c r="K154" s="267"/>
    </row>
    <row r="155" spans="2:11" s="1" customFormat="1" ht="15" customHeight="1">
      <c r="B155" s="244"/>
      <c r="C155" s="271" t="s">
        <v>213</v>
      </c>
      <c r="D155" s="221"/>
      <c r="E155" s="221"/>
      <c r="F155" s="272" t="s">
        <v>205</v>
      </c>
      <c r="G155" s="221"/>
      <c r="H155" s="271" t="s">
        <v>245</v>
      </c>
      <c r="I155" s="271" t="s">
        <v>215</v>
      </c>
      <c r="J155" s="271"/>
      <c r="K155" s="267"/>
    </row>
    <row r="156" spans="2:11" s="1" customFormat="1" ht="15" customHeight="1">
      <c r="B156" s="244"/>
      <c r="C156" s="271" t="s">
        <v>224</v>
      </c>
      <c r="D156" s="221"/>
      <c r="E156" s="221"/>
      <c r="F156" s="272" t="s">
        <v>211</v>
      </c>
      <c r="G156" s="221"/>
      <c r="H156" s="271" t="s">
        <v>245</v>
      </c>
      <c r="I156" s="271" t="s">
        <v>207</v>
      </c>
      <c r="J156" s="271">
        <v>50</v>
      </c>
      <c r="K156" s="267"/>
    </row>
    <row r="157" spans="2:11" s="1" customFormat="1" ht="15" customHeight="1">
      <c r="B157" s="244"/>
      <c r="C157" s="271" t="s">
        <v>232</v>
      </c>
      <c r="D157" s="221"/>
      <c r="E157" s="221"/>
      <c r="F157" s="272" t="s">
        <v>211</v>
      </c>
      <c r="G157" s="221"/>
      <c r="H157" s="271" t="s">
        <v>245</v>
      </c>
      <c r="I157" s="271" t="s">
        <v>207</v>
      </c>
      <c r="J157" s="271">
        <v>50</v>
      </c>
      <c r="K157" s="267"/>
    </row>
    <row r="158" spans="2:11" s="1" customFormat="1" ht="15" customHeight="1">
      <c r="B158" s="244"/>
      <c r="C158" s="271" t="s">
        <v>230</v>
      </c>
      <c r="D158" s="221"/>
      <c r="E158" s="221"/>
      <c r="F158" s="272" t="s">
        <v>211</v>
      </c>
      <c r="G158" s="221"/>
      <c r="H158" s="271" t="s">
        <v>245</v>
      </c>
      <c r="I158" s="271" t="s">
        <v>207</v>
      </c>
      <c r="J158" s="271">
        <v>50</v>
      </c>
      <c r="K158" s="267"/>
    </row>
    <row r="159" spans="2:11" s="1" customFormat="1" ht="15" customHeight="1">
      <c r="B159" s="244"/>
      <c r="C159" s="271" t="s">
        <v>86</v>
      </c>
      <c r="D159" s="221"/>
      <c r="E159" s="221"/>
      <c r="F159" s="272" t="s">
        <v>205</v>
      </c>
      <c r="G159" s="221"/>
      <c r="H159" s="271" t="s">
        <v>267</v>
      </c>
      <c r="I159" s="271" t="s">
        <v>207</v>
      </c>
      <c r="J159" s="271" t="s">
        <v>268</v>
      </c>
      <c r="K159" s="267"/>
    </row>
    <row r="160" spans="2:11" s="1" customFormat="1" ht="15" customHeight="1">
      <c r="B160" s="244"/>
      <c r="C160" s="271" t="s">
        <v>269</v>
      </c>
      <c r="D160" s="221"/>
      <c r="E160" s="221"/>
      <c r="F160" s="272" t="s">
        <v>205</v>
      </c>
      <c r="G160" s="221"/>
      <c r="H160" s="271" t="s">
        <v>270</v>
      </c>
      <c r="I160" s="271" t="s">
        <v>240</v>
      </c>
      <c r="J160" s="271"/>
      <c r="K160" s="267"/>
    </row>
    <row r="161" spans="2:11" s="1" customFormat="1" ht="15" customHeight="1">
      <c r="B161" s="273"/>
      <c r="C161" s="253"/>
      <c r="D161" s="253"/>
      <c r="E161" s="253"/>
      <c r="F161" s="253"/>
      <c r="G161" s="253"/>
      <c r="H161" s="253"/>
      <c r="I161" s="253"/>
      <c r="J161" s="253"/>
      <c r="K161" s="274"/>
    </row>
    <row r="162" spans="2:11" s="1" customFormat="1" ht="18.75" customHeight="1">
      <c r="B162" s="255"/>
      <c r="C162" s="265"/>
      <c r="D162" s="265"/>
      <c r="E162" s="265"/>
      <c r="F162" s="275"/>
      <c r="G162" s="265"/>
      <c r="H162" s="265"/>
      <c r="I162" s="265"/>
      <c r="J162" s="265"/>
      <c r="K162" s="255"/>
    </row>
    <row r="163" spans="2:11" s="1" customFormat="1" ht="18.75" customHeight="1">
      <c r="B163" s="228"/>
      <c r="C163" s="228"/>
      <c r="D163" s="228"/>
      <c r="E163" s="228"/>
      <c r="F163" s="228"/>
      <c r="G163" s="228"/>
      <c r="H163" s="228"/>
      <c r="I163" s="228"/>
      <c r="J163" s="228"/>
      <c r="K163" s="228"/>
    </row>
    <row r="164" spans="2:11" s="1" customFormat="1" ht="7.5" customHeight="1">
      <c r="B164" s="210"/>
      <c r="C164" s="211"/>
      <c r="D164" s="211"/>
      <c r="E164" s="211"/>
      <c r="F164" s="211"/>
      <c r="G164" s="211"/>
      <c r="H164" s="211"/>
      <c r="I164" s="211"/>
      <c r="J164" s="211"/>
      <c r="K164" s="212"/>
    </row>
    <row r="165" spans="2:11" s="1" customFormat="1" ht="45" customHeight="1">
      <c r="B165" s="213"/>
      <c r="C165" s="337" t="s">
        <v>271</v>
      </c>
      <c r="D165" s="337"/>
      <c r="E165" s="337"/>
      <c r="F165" s="337"/>
      <c r="G165" s="337"/>
      <c r="H165" s="337"/>
      <c r="I165" s="337"/>
      <c r="J165" s="337"/>
      <c r="K165" s="214"/>
    </row>
    <row r="166" spans="2:11" s="1" customFormat="1" ht="17.25" customHeight="1">
      <c r="B166" s="213"/>
      <c r="C166" s="234" t="s">
        <v>199</v>
      </c>
      <c r="D166" s="234"/>
      <c r="E166" s="234"/>
      <c r="F166" s="234" t="s">
        <v>200</v>
      </c>
      <c r="G166" s="276"/>
      <c r="H166" s="277" t="s">
        <v>57</v>
      </c>
      <c r="I166" s="277" t="s">
        <v>60</v>
      </c>
      <c r="J166" s="234" t="s">
        <v>201</v>
      </c>
      <c r="K166" s="214"/>
    </row>
    <row r="167" spans="2:11" s="1" customFormat="1" ht="17.25" customHeight="1">
      <c r="B167" s="215"/>
      <c r="C167" s="236" t="s">
        <v>202</v>
      </c>
      <c r="D167" s="236"/>
      <c r="E167" s="236"/>
      <c r="F167" s="237" t="s">
        <v>203</v>
      </c>
      <c r="G167" s="278"/>
      <c r="H167" s="279"/>
      <c r="I167" s="279"/>
      <c r="J167" s="236" t="s">
        <v>204</v>
      </c>
      <c r="K167" s="216"/>
    </row>
    <row r="168" spans="2:11" s="1" customFormat="1" ht="5.25" customHeight="1">
      <c r="B168" s="244"/>
      <c r="C168" s="239"/>
      <c r="D168" s="239"/>
      <c r="E168" s="239"/>
      <c r="F168" s="239"/>
      <c r="G168" s="240"/>
      <c r="H168" s="239"/>
      <c r="I168" s="239"/>
      <c r="J168" s="239"/>
      <c r="K168" s="267"/>
    </row>
    <row r="169" spans="2:11" s="1" customFormat="1" ht="15" customHeight="1">
      <c r="B169" s="244"/>
      <c r="C169" s="221" t="s">
        <v>208</v>
      </c>
      <c r="D169" s="221"/>
      <c r="E169" s="221"/>
      <c r="F169" s="242" t="s">
        <v>205</v>
      </c>
      <c r="G169" s="221"/>
      <c r="H169" s="221" t="s">
        <v>245</v>
      </c>
      <c r="I169" s="221" t="s">
        <v>207</v>
      </c>
      <c r="J169" s="221">
        <v>120</v>
      </c>
      <c r="K169" s="267"/>
    </row>
    <row r="170" spans="2:11" s="1" customFormat="1" ht="15" customHeight="1">
      <c r="B170" s="244"/>
      <c r="C170" s="221" t="s">
        <v>254</v>
      </c>
      <c r="D170" s="221"/>
      <c r="E170" s="221"/>
      <c r="F170" s="242" t="s">
        <v>205</v>
      </c>
      <c r="G170" s="221"/>
      <c r="H170" s="221" t="s">
        <v>255</v>
      </c>
      <c r="I170" s="221" t="s">
        <v>207</v>
      </c>
      <c r="J170" s="221" t="s">
        <v>256</v>
      </c>
      <c r="K170" s="267"/>
    </row>
    <row r="171" spans="2:11" s="1" customFormat="1" ht="15" customHeight="1">
      <c r="B171" s="244"/>
      <c r="C171" s="221" t="s">
        <v>153</v>
      </c>
      <c r="D171" s="221"/>
      <c r="E171" s="221"/>
      <c r="F171" s="242" t="s">
        <v>205</v>
      </c>
      <c r="G171" s="221"/>
      <c r="H171" s="221" t="s">
        <v>272</v>
      </c>
      <c r="I171" s="221" t="s">
        <v>207</v>
      </c>
      <c r="J171" s="221" t="s">
        <v>256</v>
      </c>
      <c r="K171" s="267"/>
    </row>
    <row r="172" spans="2:11" s="1" customFormat="1" ht="15" customHeight="1">
      <c r="B172" s="244"/>
      <c r="C172" s="221" t="s">
        <v>210</v>
      </c>
      <c r="D172" s="221"/>
      <c r="E172" s="221"/>
      <c r="F172" s="242" t="s">
        <v>211</v>
      </c>
      <c r="G172" s="221"/>
      <c r="H172" s="221" t="s">
        <v>272</v>
      </c>
      <c r="I172" s="221" t="s">
        <v>207</v>
      </c>
      <c r="J172" s="221">
        <v>50</v>
      </c>
      <c r="K172" s="267"/>
    </row>
    <row r="173" spans="2:11" s="1" customFormat="1" ht="15" customHeight="1">
      <c r="B173" s="244"/>
      <c r="C173" s="221" t="s">
        <v>213</v>
      </c>
      <c r="D173" s="221"/>
      <c r="E173" s="221"/>
      <c r="F173" s="242" t="s">
        <v>205</v>
      </c>
      <c r="G173" s="221"/>
      <c r="H173" s="221" t="s">
        <v>272</v>
      </c>
      <c r="I173" s="221" t="s">
        <v>215</v>
      </c>
      <c r="J173" s="221"/>
      <c r="K173" s="267"/>
    </row>
    <row r="174" spans="2:11" s="1" customFormat="1" ht="15" customHeight="1">
      <c r="B174" s="244"/>
      <c r="C174" s="221" t="s">
        <v>224</v>
      </c>
      <c r="D174" s="221"/>
      <c r="E174" s="221"/>
      <c r="F174" s="242" t="s">
        <v>211</v>
      </c>
      <c r="G174" s="221"/>
      <c r="H174" s="221" t="s">
        <v>272</v>
      </c>
      <c r="I174" s="221" t="s">
        <v>207</v>
      </c>
      <c r="J174" s="221">
        <v>50</v>
      </c>
      <c r="K174" s="267"/>
    </row>
    <row r="175" spans="2:11" s="1" customFormat="1" ht="15" customHeight="1">
      <c r="B175" s="244"/>
      <c r="C175" s="221" t="s">
        <v>232</v>
      </c>
      <c r="D175" s="221"/>
      <c r="E175" s="221"/>
      <c r="F175" s="242" t="s">
        <v>211</v>
      </c>
      <c r="G175" s="221"/>
      <c r="H175" s="221" t="s">
        <v>272</v>
      </c>
      <c r="I175" s="221" t="s">
        <v>207</v>
      </c>
      <c r="J175" s="221">
        <v>50</v>
      </c>
      <c r="K175" s="267"/>
    </row>
    <row r="176" spans="2:11" s="1" customFormat="1" ht="15" customHeight="1">
      <c r="B176" s="244"/>
      <c r="C176" s="221" t="s">
        <v>230</v>
      </c>
      <c r="D176" s="221"/>
      <c r="E176" s="221"/>
      <c r="F176" s="242" t="s">
        <v>211</v>
      </c>
      <c r="G176" s="221"/>
      <c r="H176" s="221" t="s">
        <v>272</v>
      </c>
      <c r="I176" s="221" t="s">
        <v>207</v>
      </c>
      <c r="J176" s="221">
        <v>50</v>
      </c>
      <c r="K176" s="267"/>
    </row>
    <row r="177" spans="2:11" s="1" customFormat="1" ht="15" customHeight="1">
      <c r="B177" s="244"/>
      <c r="C177" s="221" t="s">
        <v>92</v>
      </c>
      <c r="D177" s="221"/>
      <c r="E177" s="221"/>
      <c r="F177" s="242" t="s">
        <v>205</v>
      </c>
      <c r="G177" s="221"/>
      <c r="H177" s="221" t="s">
        <v>273</v>
      </c>
      <c r="I177" s="221" t="s">
        <v>274</v>
      </c>
      <c r="J177" s="221"/>
      <c r="K177" s="267"/>
    </row>
    <row r="178" spans="2:11" s="1" customFormat="1" ht="15" customHeight="1">
      <c r="B178" s="244"/>
      <c r="C178" s="221" t="s">
        <v>60</v>
      </c>
      <c r="D178" s="221"/>
      <c r="E178" s="221"/>
      <c r="F178" s="242" t="s">
        <v>205</v>
      </c>
      <c r="G178" s="221"/>
      <c r="H178" s="221" t="s">
        <v>275</v>
      </c>
      <c r="I178" s="221" t="s">
        <v>276</v>
      </c>
      <c r="J178" s="221">
        <v>1</v>
      </c>
      <c r="K178" s="267"/>
    </row>
    <row r="179" spans="2:11" s="1" customFormat="1" ht="15" customHeight="1">
      <c r="B179" s="244"/>
      <c r="C179" s="221" t="s">
        <v>56</v>
      </c>
      <c r="D179" s="221"/>
      <c r="E179" s="221"/>
      <c r="F179" s="242" t="s">
        <v>205</v>
      </c>
      <c r="G179" s="221"/>
      <c r="H179" s="221" t="s">
        <v>277</v>
      </c>
      <c r="I179" s="221" t="s">
        <v>207</v>
      </c>
      <c r="J179" s="221">
        <v>20</v>
      </c>
      <c r="K179" s="267"/>
    </row>
    <row r="180" spans="2:11" s="1" customFormat="1" ht="15" customHeight="1">
      <c r="B180" s="244"/>
      <c r="C180" s="221" t="s">
        <v>57</v>
      </c>
      <c r="D180" s="221"/>
      <c r="E180" s="221"/>
      <c r="F180" s="242" t="s">
        <v>205</v>
      </c>
      <c r="G180" s="221"/>
      <c r="H180" s="221" t="s">
        <v>278</v>
      </c>
      <c r="I180" s="221" t="s">
        <v>207</v>
      </c>
      <c r="J180" s="221">
        <v>255</v>
      </c>
      <c r="K180" s="267"/>
    </row>
    <row r="181" spans="2:11" s="1" customFormat="1" ht="15" customHeight="1">
      <c r="B181" s="244"/>
      <c r="C181" s="221" t="s">
        <v>93</v>
      </c>
      <c r="D181" s="221"/>
      <c r="E181" s="221"/>
      <c r="F181" s="242" t="s">
        <v>205</v>
      </c>
      <c r="G181" s="221"/>
      <c r="H181" s="221" t="s">
        <v>169</v>
      </c>
      <c r="I181" s="221" t="s">
        <v>207</v>
      </c>
      <c r="J181" s="221">
        <v>10</v>
      </c>
      <c r="K181" s="267"/>
    </row>
    <row r="182" spans="2:11" s="1" customFormat="1" ht="15" customHeight="1">
      <c r="B182" s="244"/>
      <c r="C182" s="221" t="s">
        <v>94</v>
      </c>
      <c r="D182" s="221"/>
      <c r="E182" s="221"/>
      <c r="F182" s="242" t="s">
        <v>205</v>
      </c>
      <c r="G182" s="221"/>
      <c r="H182" s="221" t="s">
        <v>279</v>
      </c>
      <c r="I182" s="221" t="s">
        <v>240</v>
      </c>
      <c r="J182" s="221"/>
      <c r="K182" s="267"/>
    </row>
    <row r="183" spans="2:11" s="1" customFormat="1" ht="15" customHeight="1">
      <c r="B183" s="244"/>
      <c r="C183" s="221" t="s">
        <v>280</v>
      </c>
      <c r="D183" s="221"/>
      <c r="E183" s="221"/>
      <c r="F183" s="242" t="s">
        <v>205</v>
      </c>
      <c r="G183" s="221"/>
      <c r="H183" s="221" t="s">
        <v>281</v>
      </c>
      <c r="I183" s="221" t="s">
        <v>240</v>
      </c>
      <c r="J183" s="221"/>
      <c r="K183" s="267"/>
    </row>
    <row r="184" spans="2:11" s="1" customFormat="1" ht="15" customHeight="1">
      <c r="B184" s="244"/>
      <c r="C184" s="221" t="s">
        <v>269</v>
      </c>
      <c r="D184" s="221"/>
      <c r="E184" s="221"/>
      <c r="F184" s="242" t="s">
        <v>205</v>
      </c>
      <c r="G184" s="221"/>
      <c r="H184" s="221" t="s">
        <v>282</v>
      </c>
      <c r="I184" s="221" t="s">
        <v>240</v>
      </c>
      <c r="J184" s="221"/>
      <c r="K184" s="267"/>
    </row>
    <row r="185" spans="2:11" s="1" customFormat="1" ht="15" customHeight="1">
      <c r="B185" s="244"/>
      <c r="C185" s="221" t="s">
        <v>96</v>
      </c>
      <c r="D185" s="221"/>
      <c r="E185" s="221"/>
      <c r="F185" s="242" t="s">
        <v>211</v>
      </c>
      <c r="G185" s="221"/>
      <c r="H185" s="221" t="s">
        <v>283</v>
      </c>
      <c r="I185" s="221" t="s">
        <v>207</v>
      </c>
      <c r="J185" s="221">
        <v>50</v>
      </c>
      <c r="K185" s="267"/>
    </row>
    <row r="186" spans="2:11" s="1" customFormat="1" ht="15" customHeight="1">
      <c r="B186" s="244"/>
      <c r="C186" s="221" t="s">
        <v>284</v>
      </c>
      <c r="D186" s="221"/>
      <c r="E186" s="221"/>
      <c r="F186" s="242" t="s">
        <v>211</v>
      </c>
      <c r="G186" s="221"/>
      <c r="H186" s="221" t="s">
        <v>285</v>
      </c>
      <c r="I186" s="221" t="s">
        <v>286</v>
      </c>
      <c r="J186" s="221"/>
      <c r="K186" s="267"/>
    </row>
    <row r="187" spans="2:11" s="1" customFormat="1" ht="15" customHeight="1">
      <c r="B187" s="244"/>
      <c r="C187" s="221" t="s">
        <v>287</v>
      </c>
      <c r="D187" s="221"/>
      <c r="E187" s="221"/>
      <c r="F187" s="242" t="s">
        <v>211</v>
      </c>
      <c r="G187" s="221"/>
      <c r="H187" s="221" t="s">
        <v>288</v>
      </c>
      <c r="I187" s="221" t="s">
        <v>286</v>
      </c>
      <c r="J187" s="221"/>
      <c r="K187" s="267"/>
    </row>
    <row r="188" spans="2:11" s="1" customFormat="1" ht="15" customHeight="1">
      <c r="B188" s="244"/>
      <c r="C188" s="221" t="s">
        <v>289</v>
      </c>
      <c r="D188" s="221"/>
      <c r="E188" s="221"/>
      <c r="F188" s="242" t="s">
        <v>211</v>
      </c>
      <c r="G188" s="221"/>
      <c r="H188" s="221" t="s">
        <v>290</v>
      </c>
      <c r="I188" s="221" t="s">
        <v>286</v>
      </c>
      <c r="J188" s="221"/>
      <c r="K188" s="267"/>
    </row>
    <row r="189" spans="2:11" s="1" customFormat="1" ht="15" customHeight="1">
      <c r="B189" s="244"/>
      <c r="C189" s="280" t="s">
        <v>291</v>
      </c>
      <c r="D189" s="221"/>
      <c r="E189" s="221"/>
      <c r="F189" s="242" t="s">
        <v>211</v>
      </c>
      <c r="G189" s="221"/>
      <c r="H189" s="221" t="s">
        <v>292</v>
      </c>
      <c r="I189" s="221" t="s">
        <v>293</v>
      </c>
      <c r="J189" s="281" t="s">
        <v>294</v>
      </c>
      <c r="K189" s="267"/>
    </row>
    <row r="190" spans="2:11" s="1" customFormat="1" ht="15" customHeight="1">
      <c r="B190" s="244"/>
      <c r="C190" s="280" t="s">
        <v>45</v>
      </c>
      <c r="D190" s="221"/>
      <c r="E190" s="221"/>
      <c r="F190" s="242" t="s">
        <v>205</v>
      </c>
      <c r="G190" s="221"/>
      <c r="H190" s="218" t="s">
        <v>295</v>
      </c>
      <c r="I190" s="221" t="s">
        <v>296</v>
      </c>
      <c r="J190" s="221"/>
      <c r="K190" s="267"/>
    </row>
    <row r="191" spans="2:11" s="1" customFormat="1" ht="15" customHeight="1">
      <c r="B191" s="244"/>
      <c r="C191" s="280" t="s">
        <v>297</v>
      </c>
      <c r="D191" s="221"/>
      <c r="E191" s="221"/>
      <c r="F191" s="242" t="s">
        <v>205</v>
      </c>
      <c r="G191" s="221"/>
      <c r="H191" s="221" t="s">
        <v>298</v>
      </c>
      <c r="I191" s="221" t="s">
        <v>240</v>
      </c>
      <c r="J191" s="221"/>
      <c r="K191" s="267"/>
    </row>
    <row r="192" spans="2:11" s="1" customFormat="1" ht="15" customHeight="1">
      <c r="B192" s="244"/>
      <c r="C192" s="280" t="s">
        <v>299</v>
      </c>
      <c r="D192" s="221"/>
      <c r="E192" s="221"/>
      <c r="F192" s="242" t="s">
        <v>205</v>
      </c>
      <c r="G192" s="221"/>
      <c r="H192" s="221" t="s">
        <v>300</v>
      </c>
      <c r="I192" s="221" t="s">
        <v>240</v>
      </c>
      <c r="J192" s="221"/>
      <c r="K192" s="267"/>
    </row>
    <row r="193" spans="2:11" s="1" customFormat="1" ht="15" customHeight="1">
      <c r="B193" s="244"/>
      <c r="C193" s="280" t="s">
        <v>301</v>
      </c>
      <c r="D193" s="221"/>
      <c r="E193" s="221"/>
      <c r="F193" s="242" t="s">
        <v>211</v>
      </c>
      <c r="G193" s="221"/>
      <c r="H193" s="221" t="s">
        <v>302</v>
      </c>
      <c r="I193" s="221" t="s">
        <v>240</v>
      </c>
      <c r="J193" s="221"/>
      <c r="K193" s="267"/>
    </row>
    <row r="194" spans="2:11" s="1" customFormat="1" ht="15" customHeight="1">
      <c r="B194" s="273"/>
      <c r="C194" s="282"/>
      <c r="D194" s="253"/>
      <c r="E194" s="253"/>
      <c r="F194" s="253"/>
      <c r="G194" s="253"/>
      <c r="H194" s="253"/>
      <c r="I194" s="253"/>
      <c r="J194" s="253"/>
      <c r="K194" s="274"/>
    </row>
    <row r="195" spans="2:11" s="1" customFormat="1" ht="18.75" customHeight="1">
      <c r="B195" s="255"/>
      <c r="C195" s="265"/>
      <c r="D195" s="265"/>
      <c r="E195" s="265"/>
      <c r="F195" s="275"/>
      <c r="G195" s="265"/>
      <c r="H195" s="265"/>
      <c r="I195" s="265"/>
      <c r="J195" s="265"/>
      <c r="K195" s="255"/>
    </row>
    <row r="196" spans="2:11" s="1" customFormat="1" ht="18.75" customHeight="1">
      <c r="B196" s="255"/>
      <c r="C196" s="265"/>
      <c r="D196" s="265"/>
      <c r="E196" s="265"/>
      <c r="F196" s="275"/>
      <c r="G196" s="265"/>
      <c r="H196" s="265"/>
      <c r="I196" s="265"/>
      <c r="J196" s="265"/>
      <c r="K196" s="255"/>
    </row>
    <row r="197" spans="2:11" s="1" customFormat="1" ht="18.75" customHeight="1">
      <c r="B197" s="228"/>
      <c r="C197" s="228"/>
      <c r="D197" s="228"/>
      <c r="E197" s="228"/>
      <c r="F197" s="228"/>
      <c r="G197" s="228"/>
      <c r="H197" s="228"/>
      <c r="I197" s="228"/>
      <c r="J197" s="228"/>
      <c r="K197" s="228"/>
    </row>
    <row r="198" spans="2:11" s="1" customFormat="1" ht="13.5">
      <c r="B198" s="210"/>
      <c r="C198" s="211"/>
      <c r="D198" s="211"/>
      <c r="E198" s="211"/>
      <c r="F198" s="211"/>
      <c r="G198" s="211"/>
      <c r="H198" s="211"/>
      <c r="I198" s="211"/>
      <c r="J198" s="211"/>
      <c r="K198" s="212"/>
    </row>
    <row r="199" spans="2:11" s="1" customFormat="1" ht="21">
      <c r="B199" s="213"/>
      <c r="C199" s="337" t="s">
        <v>303</v>
      </c>
      <c r="D199" s="337"/>
      <c r="E199" s="337"/>
      <c r="F199" s="337"/>
      <c r="G199" s="337"/>
      <c r="H199" s="337"/>
      <c r="I199" s="337"/>
      <c r="J199" s="337"/>
      <c r="K199" s="214"/>
    </row>
    <row r="200" spans="2:11" s="1" customFormat="1" ht="25.5" customHeight="1">
      <c r="B200" s="213"/>
      <c r="C200" s="283" t="s">
        <v>304</v>
      </c>
      <c r="D200" s="283"/>
      <c r="E200" s="283"/>
      <c r="F200" s="283" t="s">
        <v>305</v>
      </c>
      <c r="G200" s="284"/>
      <c r="H200" s="338" t="s">
        <v>306</v>
      </c>
      <c r="I200" s="338"/>
      <c r="J200" s="338"/>
      <c r="K200" s="214"/>
    </row>
    <row r="201" spans="2:11" s="1" customFormat="1" ht="5.25" customHeight="1">
      <c r="B201" s="244"/>
      <c r="C201" s="239"/>
      <c r="D201" s="239"/>
      <c r="E201" s="239"/>
      <c r="F201" s="239"/>
      <c r="G201" s="265"/>
      <c r="H201" s="239"/>
      <c r="I201" s="239"/>
      <c r="J201" s="239"/>
      <c r="K201" s="267"/>
    </row>
    <row r="202" spans="2:11" s="1" customFormat="1" ht="15" customHeight="1">
      <c r="B202" s="244"/>
      <c r="C202" s="221" t="s">
        <v>296</v>
      </c>
      <c r="D202" s="221"/>
      <c r="E202" s="221"/>
      <c r="F202" s="242" t="s">
        <v>46</v>
      </c>
      <c r="G202" s="221"/>
      <c r="H202" s="339" t="s">
        <v>307</v>
      </c>
      <c r="I202" s="339"/>
      <c r="J202" s="339"/>
      <c r="K202" s="267"/>
    </row>
    <row r="203" spans="2:11" s="1" customFormat="1" ht="15" customHeight="1">
      <c r="B203" s="244"/>
      <c r="C203" s="221"/>
      <c r="D203" s="221"/>
      <c r="E203" s="221"/>
      <c r="F203" s="242" t="s">
        <v>47</v>
      </c>
      <c r="G203" s="221"/>
      <c r="H203" s="339" t="s">
        <v>308</v>
      </c>
      <c r="I203" s="339"/>
      <c r="J203" s="339"/>
      <c r="K203" s="267"/>
    </row>
    <row r="204" spans="2:11" s="1" customFormat="1" ht="15" customHeight="1">
      <c r="B204" s="244"/>
      <c r="C204" s="221"/>
      <c r="D204" s="221"/>
      <c r="E204" s="221"/>
      <c r="F204" s="242" t="s">
        <v>50</v>
      </c>
      <c r="G204" s="221"/>
      <c r="H204" s="339" t="s">
        <v>309</v>
      </c>
      <c r="I204" s="339"/>
      <c r="J204" s="339"/>
      <c r="K204" s="267"/>
    </row>
    <row r="205" spans="2:11" s="1" customFormat="1" ht="15" customHeight="1">
      <c r="B205" s="244"/>
      <c r="C205" s="221"/>
      <c r="D205" s="221"/>
      <c r="E205" s="221"/>
      <c r="F205" s="242" t="s">
        <v>48</v>
      </c>
      <c r="G205" s="221"/>
      <c r="H205" s="339" t="s">
        <v>310</v>
      </c>
      <c r="I205" s="339"/>
      <c r="J205" s="339"/>
      <c r="K205" s="267"/>
    </row>
    <row r="206" spans="2:11" s="1" customFormat="1" ht="15" customHeight="1">
      <c r="B206" s="244"/>
      <c r="C206" s="221"/>
      <c r="D206" s="221"/>
      <c r="E206" s="221"/>
      <c r="F206" s="242" t="s">
        <v>49</v>
      </c>
      <c r="G206" s="221"/>
      <c r="H206" s="339" t="s">
        <v>311</v>
      </c>
      <c r="I206" s="339"/>
      <c r="J206" s="339"/>
      <c r="K206" s="267"/>
    </row>
    <row r="207" spans="2:11" s="1" customFormat="1" ht="15" customHeight="1">
      <c r="B207" s="244"/>
      <c r="C207" s="221"/>
      <c r="D207" s="221"/>
      <c r="E207" s="221"/>
      <c r="F207" s="242"/>
      <c r="G207" s="221"/>
      <c r="H207" s="221"/>
      <c r="I207" s="221"/>
      <c r="J207" s="221"/>
      <c r="K207" s="267"/>
    </row>
    <row r="208" spans="2:11" s="1" customFormat="1" ht="15" customHeight="1">
      <c r="B208" s="244"/>
      <c r="C208" s="221" t="s">
        <v>252</v>
      </c>
      <c r="D208" s="221"/>
      <c r="E208" s="221"/>
      <c r="F208" s="242" t="s">
        <v>79</v>
      </c>
      <c r="G208" s="221"/>
      <c r="H208" s="339" t="s">
        <v>312</v>
      </c>
      <c r="I208" s="339"/>
      <c r="J208" s="339"/>
      <c r="K208" s="267"/>
    </row>
    <row r="209" spans="2:11" s="1" customFormat="1" ht="15" customHeight="1">
      <c r="B209" s="244"/>
      <c r="C209" s="221"/>
      <c r="D209" s="221"/>
      <c r="E209" s="221"/>
      <c r="F209" s="242" t="s">
        <v>147</v>
      </c>
      <c r="G209" s="221"/>
      <c r="H209" s="339" t="s">
        <v>148</v>
      </c>
      <c r="I209" s="339"/>
      <c r="J209" s="339"/>
      <c r="K209" s="267"/>
    </row>
    <row r="210" spans="2:11" s="1" customFormat="1" ht="15" customHeight="1">
      <c r="B210" s="244"/>
      <c r="C210" s="221"/>
      <c r="D210" s="221"/>
      <c r="E210" s="221"/>
      <c r="F210" s="242" t="s">
        <v>145</v>
      </c>
      <c r="G210" s="221"/>
      <c r="H210" s="339" t="s">
        <v>313</v>
      </c>
      <c r="I210" s="339"/>
      <c r="J210" s="339"/>
      <c r="K210" s="267"/>
    </row>
    <row r="211" spans="2:11" s="1" customFormat="1" ht="15" customHeight="1">
      <c r="B211" s="285"/>
      <c r="C211" s="221"/>
      <c r="D211" s="221"/>
      <c r="E211" s="221"/>
      <c r="F211" s="242" t="s">
        <v>149</v>
      </c>
      <c r="G211" s="280"/>
      <c r="H211" s="340" t="s">
        <v>150</v>
      </c>
      <c r="I211" s="340"/>
      <c r="J211" s="340"/>
      <c r="K211" s="286"/>
    </row>
    <row r="212" spans="2:11" s="1" customFormat="1" ht="15" customHeight="1">
      <c r="B212" s="285"/>
      <c r="C212" s="221"/>
      <c r="D212" s="221"/>
      <c r="E212" s="221"/>
      <c r="F212" s="242" t="s">
        <v>151</v>
      </c>
      <c r="G212" s="280"/>
      <c r="H212" s="340" t="s">
        <v>314</v>
      </c>
      <c r="I212" s="340"/>
      <c r="J212" s="340"/>
      <c r="K212" s="286"/>
    </row>
    <row r="213" spans="2:11" s="1" customFormat="1" ht="15" customHeight="1">
      <c r="B213" s="285"/>
      <c r="C213" s="221"/>
      <c r="D213" s="221"/>
      <c r="E213" s="221"/>
      <c r="F213" s="242"/>
      <c r="G213" s="280"/>
      <c r="H213" s="271"/>
      <c r="I213" s="271"/>
      <c r="J213" s="271"/>
      <c r="K213" s="286"/>
    </row>
    <row r="214" spans="2:11" s="1" customFormat="1" ht="15" customHeight="1">
      <c r="B214" s="285"/>
      <c r="C214" s="221" t="s">
        <v>276</v>
      </c>
      <c r="D214" s="221"/>
      <c r="E214" s="221"/>
      <c r="F214" s="242">
        <v>1</v>
      </c>
      <c r="G214" s="280"/>
      <c r="H214" s="340" t="s">
        <v>315</v>
      </c>
      <c r="I214" s="340"/>
      <c r="J214" s="340"/>
      <c r="K214" s="286"/>
    </row>
    <row r="215" spans="2:11" s="1" customFormat="1" ht="15" customHeight="1">
      <c r="B215" s="285"/>
      <c r="C215" s="221"/>
      <c r="D215" s="221"/>
      <c r="E215" s="221"/>
      <c r="F215" s="242">
        <v>2</v>
      </c>
      <c r="G215" s="280"/>
      <c r="H215" s="340" t="s">
        <v>316</v>
      </c>
      <c r="I215" s="340"/>
      <c r="J215" s="340"/>
      <c r="K215" s="286"/>
    </row>
    <row r="216" spans="2:11" s="1" customFormat="1" ht="15" customHeight="1">
      <c r="B216" s="285"/>
      <c r="C216" s="221"/>
      <c r="D216" s="221"/>
      <c r="E216" s="221"/>
      <c r="F216" s="242">
        <v>3</v>
      </c>
      <c r="G216" s="280"/>
      <c r="H216" s="340" t="s">
        <v>317</v>
      </c>
      <c r="I216" s="340"/>
      <c r="J216" s="340"/>
      <c r="K216" s="286"/>
    </row>
    <row r="217" spans="2:11" s="1" customFormat="1" ht="15" customHeight="1">
      <c r="B217" s="285"/>
      <c r="C217" s="221"/>
      <c r="D217" s="221"/>
      <c r="E217" s="221"/>
      <c r="F217" s="242">
        <v>4</v>
      </c>
      <c r="G217" s="280"/>
      <c r="H217" s="340" t="s">
        <v>318</v>
      </c>
      <c r="I217" s="340"/>
      <c r="J217" s="340"/>
      <c r="K217" s="286"/>
    </row>
    <row r="218" spans="2:11" s="1" customFormat="1" ht="12.75" customHeight="1">
      <c r="B218" s="287"/>
      <c r="C218" s="288"/>
      <c r="D218" s="288"/>
      <c r="E218" s="288"/>
      <c r="F218" s="288"/>
      <c r="G218" s="288"/>
      <c r="H218" s="288"/>
      <c r="I218" s="288"/>
      <c r="J218" s="288"/>
      <c r="K218" s="289"/>
    </row>
  </sheetData>
  <sheetProtection formatCells="0" formatColumns="0" formatRows="0" insertColumns="0" insertRows="0" insertHyperlinks="0" deleteColumns="0" deleteRows="0" sort="0" autoFilter="0" pivotTables="0"/>
  <mergeCells count="77">
    <mergeCell ref="G44:J44"/>
    <mergeCell ref="G45:J45"/>
    <mergeCell ref="C3:J3"/>
    <mergeCell ref="C4:J4"/>
    <mergeCell ref="C6:J6"/>
    <mergeCell ref="C7:J7"/>
    <mergeCell ref="G39:J39"/>
    <mergeCell ref="G40:J40"/>
    <mergeCell ref="G41:J41"/>
    <mergeCell ref="G42:J42"/>
    <mergeCell ref="G43:J43"/>
    <mergeCell ref="D34:J34"/>
    <mergeCell ref="D35:J35"/>
    <mergeCell ref="G36:J36"/>
    <mergeCell ref="G37:J37"/>
    <mergeCell ref="G38:J38"/>
    <mergeCell ref="D27:J27"/>
    <mergeCell ref="D28:J28"/>
    <mergeCell ref="D30:J30"/>
    <mergeCell ref="D31:J31"/>
    <mergeCell ref="D33:J33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65:J65"/>
    <mergeCell ref="D66:J66"/>
    <mergeCell ref="D67:J67"/>
    <mergeCell ref="D68:J68"/>
    <mergeCell ref="D69:J69"/>
    <mergeCell ref="D59:J59"/>
    <mergeCell ref="D60:J60"/>
    <mergeCell ref="D61:J61"/>
    <mergeCell ref="D62:J62"/>
    <mergeCell ref="D63:J63"/>
    <mergeCell ref="C52:J52"/>
    <mergeCell ref="C54:J54"/>
    <mergeCell ref="C55:J55"/>
    <mergeCell ref="C57:J57"/>
    <mergeCell ref="D58:J58"/>
    <mergeCell ref="D47:J47"/>
    <mergeCell ref="E48:J48"/>
    <mergeCell ref="E49:J49"/>
    <mergeCell ref="E50:J50"/>
    <mergeCell ref="D51:J51"/>
    <mergeCell ref="H212:J212"/>
    <mergeCell ref="H214:J214"/>
    <mergeCell ref="H215:J215"/>
    <mergeCell ref="H216:J216"/>
    <mergeCell ref="H217:J217"/>
    <mergeCell ref="H206:J206"/>
    <mergeCell ref="H208:J208"/>
    <mergeCell ref="H209:J209"/>
    <mergeCell ref="H210:J210"/>
    <mergeCell ref="H211:J211"/>
    <mergeCell ref="H200:J200"/>
    <mergeCell ref="H202:J202"/>
    <mergeCell ref="H203:J203"/>
    <mergeCell ref="H204:J204"/>
    <mergeCell ref="H205:J205"/>
    <mergeCell ref="C102:J102"/>
    <mergeCell ref="C122:J122"/>
    <mergeCell ref="C147:J147"/>
    <mergeCell ref="C165:J165"/>
    <mergeCell ref="C199:J199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5</vt:i4>
      </vt:variant>
    </vt:vector>
  </HeadingPairs>
  <TitlesOfParts>
    <vt:vector size="8" baseType="lpstr">
      <vt:lpstr>Rekapitulace stavby</vt:lpstr>
      <vt:lpstr>65421018 - Chemické huben...</vt:lpstr>
      <vt:lpstr>Pokyny pro vyplnění</vt:lpstr>
      <vt:lpstr>'65421018 - Chemické huben...'!Názvy_tisku</vt:lpstr>
      <vt:lpstr>'Rekapitulace stavby'!Názvy_tisku</vt:lpstr>
      <vt:lpstr>'65421018 - Chemické huben...'!Oblast_tisku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Brabenec Libor</dc:creator>
  <cp:lastModifiedBy>Brabenec Libor</cp:lastModifiedBy>
  <dcterms:created xsi:type="dcterms:W3CDTF">2021-02-25T10:24:17Z</dcterms:created>
  <dcterms:modified xsi:type="dcterms:W3CDTF">2021-02-25T10:25:56Z</dcterms:modified>
</cp:coreProperties>
</file>