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technologie" sheetId="2" r:id="rId2"/>
    <sheet name="PS 02 - zemní práce" sheetId="3" r:id="rId3"/>
    <sheet name="PS 03 - montážní práce" sheetId="4" r:id="rId4"/>
    <sheet name="PS 04 - napájení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'PS 01 - technologie'!$C$80:$K$130</definedName>
    <definedName name="_xlnm.Print_Area" localSheetId="1">'PS 01 - technologie'!$C$4:$J$39,'PS 01 - technologie'!$C$45:$J$62,'PS 01 - technologie'!$C$68:$K$130</definedName>
    <definedName name="_xlnm.Print_Titles" localSheetId="1">'PS 01 - technologie'!$80:$80</definedName>
    <definedName name="_xlnm._FilterDatabase" localSheetId="2" hidden="1">'PS 02 - zemní práce'!$C$83:$K$97</definedName>
    <definedName name="_xlnm.Print_Area" localSheetId="2">'PS 02 - zemní práce'!$C$4:$J$39,'PS 02 - zemní práce'!$C$45:$J$65,'PS 02 - zemní práce'!$C$71:$K$97</definedName>
    <definedName name="_xlnm.Print_Titles" localSheetId="2">'PS 02 - zemní práce'!$83:$83</definedName>
    <definedName name="_xlnm._FilterDatabase" localSheetId="3" hidden="1">'PS 03 - montážní práce'!$C$78:$K$87</definedName>
    <definedName name="_xlnm.Print_Area" localSheetId="3">'PS 03 - montážní práce'!$C$4:$J$39,'PS 03 - montážní práce'!$C$45:$J$60,'PS 03 - montážní práce'!$C$66:$K$87</definedName>
    <definedName name="_xlnm.Print_Titles" localSheetId="3">'PS 03 - montážní práce'!$78:$78</definedName>
    <definedName name="_xlnm._FilterDatabase" localSheetId="4" hidden="1">'PS 04 - napájení'!$C$79:$K$97</definedName>
    <definedName name="_xlnm.Print_Area" localSheetId="4">'PS 04 - napájení'!$C$4:$J$39,'PS 04 - napájení'!$C$45:$J$61,'PS 04 - napájení'!$C$67:$K$97</definedName>
    <definedName name="_xlnm.Print_Titles" localSheetId="4">'PS 04 - napájení'!$79:$79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76"/>
  <c r="J14"/>
  <c r="J12"/>
  <c r="J74"/>
  <c r="E7"/>
  <c r="E70"/>
  <c i="4" r="J37"/>
  <c r="J36"/>
  <c i="1" r="AY57"/>
  <c i="4" r="J35"/>
  <c i="1" r="AX57"/>
  <c i="4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55"/>
  <c r="J17"/>
  <c r="J15"/>
  <c r="E15"/>
  <c r="F75"/>
  <c r="J14"/>
  <c r="J12"/>
  <c r="J52"/>
  <c r="E7"/>
  <c r="E69"/>
  <c i="3" r="J37"/>
  <c r="J36"/>
  <c i="1" r="AY56"/>
  <c i="3" r="J35"/>
  <c i="1" r="AX56"/>
  <c i="3" r="BI97"/>
  <c r="BH97"/>
  <c r="BG97"/>
  <c r="BF97"/>
  <c r="T97"/>
  <c r="T96"/>
  <c r="R97"/>
  <c r="R96"/>
  <c r="P97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7"/>
  <c r="BH87"/>
  <c r="BG87"/>
  <c r="BF87"/>
  <c r="T87"/>
  <c r="T86"/>
  <c r="T85"/>
  <c r="R87"/>
  <c r="R86"/>
  <c r="R85"/>
  <c r="P87"/>
  <c r="P86"/>
  <c r="P85"/>
  <c r="F78"/>
  <c r="E76"/>
  <c r="F52"/>
  <c r="E50"/>
  <c r="J24"/>
  <c r="E24"/>
  <c r="J81"/>
  <c r="J23"/>
  <c r="J21"/>
  <c r="E21"/>
  <c r="J80"/>
  <c r="J20"/>
  <c r="J18"/>
  <c r="E18"/>
  <c r="F81"/>
  <c r="J17"/>
  <c r="J15"/>
  <c r="E15"/>
  <c r="F54"/>
  <c r="J14"/>
  <c r="J12"/>
  <c r="J78"/>
  <c r="E7"/>
  <c r="E74"/>
  <c i="2" r="J37"/>
  <c r="J36"/>
  <c i="1" r="AY55"/>
  <c i="2" r="J35"/>
  <c i="1" r="AX55"/>
  <c i="2" r="BI130"/>
  <c r="BH130"/>
  <c r="BG130"/>
  <c r="BF130"/>
  <c r="T130"/>
  <c r="T129"/>
  <c r="R130"/>
  <c r="R129"/>
  <c r="P130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F75"/>
  <c r="E73"/>
  <c r="F52"/>
  <c r="E50"/>
  <c r="J24"/>
  <c r="E24"/>
  <c r="J78"/>
  <c r="J23"/>
  <c r="J21"/>
  <c r="E21"/>
  <c r="J54"/>
  <c r="J20"/>
  <c r="J18"/>
  <c r="E18"/>
  <c r="F78"/>
  <c r="J17"/>
  <c r="J15"/>
  <c r="E15"/>
  <c r="F54"/>
  <c r="J14"/>
  <c r="J12"/>
  <c r="J75"/>
  <c r="E7"/>
  <c r="E48"/>
  <c i="1" r="L50"/>
  <c r="AM50"/>
  <c r="AM49"/>
  <c r="L49"/>
  <c r="AM47"/>
  <c r="L47"/>
  <c r="L45"/>
  <c r="L44"/>
  <c i="5" r="J95"/>
  <c r="J93"/>
  <c r="J91"/>
  <c r="BK88"/>
  <c r="BK85"/>
  <c r="BK82"/>
  <c i="4" r="BK86"/>
  <c i="3" r="J91"/>
  <c i="2" r="BK130"/>
  <c r="BK119"/>
  <c r="J112"/>
  <c r="J98"/>
  <c r="J88"/>
  <c i="1" r="AS54"/>
  <c i="2" r="BK113"/>
  <c r="BK107"/>
  <c r="J100"/>
  <c r="J95"/>
  <c r="BK88"/>
  <c r="J83"/>
  <c i="4" r="BK82"/>
  <c i="3" r="BK91"/>
  <c i="2" r="BK127"/>
  <c r="BK125"/>
  <c r="BK121"/>
  <c r="J106"/>
  <c r="J92"/>
  <c r="BK86"/>
  <c i="5" r="J85"/>
  <c i="3" r="J94"/>
  <c i="2" r="J116"/>
  <c r="BK112"/>
  <c r="J105"/>
  <c r="J97"/>
  <c r="J94"/>
  <c i="5" r="BK96"/>
  <c r="BK94"/>
  <c r="BK92"/>
  <c r="J90"/>
  <c r="BK87"/>
  <c r="BK83"/>
  <c r="J82"/>
  <c i="4" r="BK81"/>
  <c i="3" r="J90"/>
  <c i="2" r="J122"/>
  <c r="BK116"/>
  <c r="J103"/>
  <c r="BK92"/>
  <c r="J86"/>
  <c i="4" r="J87"/>
  <c r="J83"/>
  <c i="3" r="BK93"/>
  <c i="2" r="J125"/>
  <c r="J119"/>
  <c r="J114"/>
  <c r="J109"/>
  <c r="BK105"/>
  <c r="BK99"/>
  <c r="BK94"/>
  <c r="J87"/>
  <c i="5" r="BK90"/>
  <c i="4" r="J84"/>
  <c r="J80"/>
  <c i="3" r="J87"/>
  <c i="2" r="J126"/>
  <c r="BK122"/>
  <c r="BK111"/>
  <c r="BK100"/>
  <c r="J89"/>
  <c i="5" r="J87"/>
  <c i="4" r="BK80"/>
  <c i="2" r="BK117"/>
  <c r="J113"/>
  <c r="BK103"/>
  <c r="BK98"/>
  <c r="BK91"/>
  <c r="BK82"/>
  <c i="5" r="BK95"/>
  <c r="J94"/>
  <c r="J92"/>
  <c r="J89"/>
  <c r="BK84"/>
  <c r="J83"/>
  <c r="J81"/>
  <c i="3" r="BK94"/>
  <c r="BK87"/>
  <c i="2" r="J120"/>
  <c r="BK108"/>
  <c r="BK93"/>
  <c r="BK87"/>
  <c r="J82"/>
  <c i="4" r="J86"/>
  <c i="3" r="J97"/>
  <c i="2" r="BK126"/>
  <c r="J123"/>
  <c r="BK118"/>
  <c r="J111"/>
  <c r="BK101"/>
  <c r="J96"/>
  <c r="J85"/>
  <c i="4" r="J85"/>
  <c r="J81"/>
  <c i="3" r="BK92"/>
  <c i="2" r="J130"/>
  <c r="BK124"/>
  <c r="J118"/>
  <c r="J102"/>
  <c r="J90"/>
  <c r="BK85"/>
  <c i="4" r="BK87"/>
  <c i="3" r="J93"/>
  <c i="2" r="BK114"/>
  <c r="BK106"/>
  <c r="J99"/>
  <c r="BK96"/>
  <c i="5" r="J96"/>
  <c r="BK93"/>
  <c r="BK91"/>
  <c r="J88"/>
  <c r="J84"/>
  <c r="BK81"/>
  <c i="4" r="BK85"/>
  <c i="3" r="J92"/>
  <c i="2" r="J128"/>
  <c r="J117"/>
  <c r="BK109"/>
  <c r="J101"/>
  <c r="BK90"/>
  <c r="J84"/>
  <c i="4" r="BK84"/>
  <c r="J82"/>
  <c i="2" r="J127"/>
  <c r="J121"/>
  <c r="BK115"/>
  <c r="J108"/>
  <c r="BK104"/>
  <c r="BK97"/>
  <c r="J93"/>
  <c r="BK84"/>
  <c i="5" r="BK89"/>
  <c i="4" r="BK83"/>
  <c i="3" r="BK90"/>
  <c i="2" r="BK128"/>
  <c r="BK123"/>
  <c r="BK120"/>
  <c r="J104"/>
  <c r="J91"/>
  <c r="BK83"/>
  <c i="3" r="BK97"/>
  <c i="2" r="J124"/>
  <c r="J115"/>
  <c r="J107"/>
  <c r="BK102"/>
  <c r="BK95"/>
  <c r="BK89"/>
  <c l="1" r="P110"/>
  <c r="P81"/>
  <c i="1" r="AU55"/>
  <c i="3" r="T89"/>
  <c r="T88"/>
  <c r="T84"/>
  <c i="2" r="R110"/>
  <c r="R81"/>
  <c i="3" r="R89"/>
  <c r="R88"/>
  <c r="R84"/>
  <c i="4" r="P79"/>
  <c i="1" r="AU57"/>
  <c i="2" r="T110"/>
  <c r="T81"/>
  <c i="3" r="P89"/>
  <c r="P88"/>
  <c r="P84"/>
  <c i="1" r="AU56"/>
  <c i="4" r="BK79"/>
  <c r="J79"/>
  <c r="J59"/>
  <c r="T79"/>
  <c i="2" r="BK110"/>
  <c r="J110"/>
  <c r="J60"/>
  <c i="3" r="BK89"/>
  <c r="J89"/>
  <c r="J63"/>
  <c i="4" r="R79"/>
  <c i="5" r="BK86"/>
  <c r="J86"/>
  <c r="J60"/>
  <c r="P86"/>
  <c r="P80"/>
  <c i="1" r="AU58"/>
  <c i="5" r="R86"/>
  <c r="R80"/>
  <c r="T86"/>
  <c r="T80"/>
  <c i="2" r="J52"/>
  <c r="F55"/>
  <c r="J77"/>
  <c r="BE83"/>
  <c r="BE85"/>
  <c r="BE86"/>
  <c r="BE87"/>
  <c r="BE90"/>
  <c r="BE100"/>
  <c r="BE104"/>
  <c r="BE107"/>
  <c r="BE118"/>
  <c r="BE119"/>
  <c r="BE120"/>
  <c r="BE122"/>
  <c r="BE124"/>
  <c r="BE127"/>
  <c i="3" r="J52"/>
  <c r="F55"/>
  <c r="BE91"/>
  <c r="BE93"/>
  <c i="4" r="E48"/>
  <c r="J73"/>
  <c r="F76"/>
  <c r="BE81"/>
  <c r="BE82"/>
  <c r="BE84"/>
  <c r="BE85"/>
  <c i="2" r="J55"/>
  <c r="F77"/>
  <c r="BE84"/>
  <c r="BE88"/>
  <c r="BE92"/>
  <c r="BE93"/>
  <c r="BE94"/>
  <c r="BE96"/>
  <c r="BE98"/>
  <c r="BE106"/>
  <c r="BE108"/>
  <c r="BE112"/>
  <c r="BE115"/>
  <c r="BE128"/>
  <c r="BE130"/>
  <c r="BK129"/>
  <c r="J129"/>
  <c r="J61"/>
  <c i="3" r="E48"/>
  <c r="J55"/>
  <c r="BE97"/>
  <c r="BK86"/>
  <c r="BK85"/>
  <c r="J85"/>
  <c r="J60"/>
  <c i="4" r="BE87"/>
  <c i="2" r="E71"/>
  <c r="BE89"/>
  <c r="BE91"/>
  <c r="BE102"/>
  <c r="BE105"/>
  <c r="BE116"/>
  <c r="BE121"/>
  <c r="BE123"/>
  <c r="BK81"/>
  <c r="J81"/>
  <c r="J59"/>
  <c i="3" r="J54"/>
  <c r="F80"/>
  <c r="BE87"/>
  <c r="BE90"/>
  <c r="BE92"/>
  <c r="BE94"/>
  <c r="BK96"/>
  <c r="J96"/>
  <c r="J64"/>
  <c i="4" r="J54"/>
  <c r="BE80"/>
  <c r="BE86"/>
  <c i="5" r="J52"/>
  <c r="J55"/>
  <c i="2" r="BE82"/>
  <c r="BE95"/>
  <c r="BE97"/>
  <c r="BE99"/>
  <c r="BE101"/>
  <c r="BE103"/>
  <c r="BE109"/>
  <c r="BE111"/>
  <c r="BE113"/>
  <c r="BE114"/>
  <c r="BE117"/>
  <c r="BE125"/>
  <c r="BE126"/>
  <c i="4" r="F54"/>
  <c r="J55"/>
  <c r="BE83"/>
  <c i="5" r="E48"/>
  <c r="F54"/>
  <c r="J54"/>
  <c r="F55"/>
  <c r="BE81"/>
  <c r="BE82"/>
  <c r="BE83"/>
  <c r="BE84"/>
  <c r="BE85"/>
  <c r="BE87"/>
  <c r="BE88"/>
  <c r="BE89"/>
  <c r="BE90"/>
  <c r="BE91"/>
  <c r="BE92"/>
  <c r="BE93"/>
  <c r="BE94"/>
  <c r="BE95"/>
  <c r="BE96"/>
  <c r="BK80"/>
  <c r="J80"/>
  <c r="J59"/>
  <c i="4" r="F36"/>
  <c i="1" r="BC57"/>
  <c i="2" r="F34"/>
  <c i="1" r="BA55"/>
  <c i="4" r="F37"/>
  <c i="1" r="BD57"/>
  <c i="3" r="F37"/>
  <c i="1" r="BD56"/>
  <c i="5" r="F36"/>
  <c i="1" r="BC58"/>
  <c i="3" r="F34"/>
  <c i="1" r="BA56"/>
  <c i="3" r="F36"/>
  <c i="1" r="BC56"/>
  <c i="2" r="F37"/>
  <c i="1" r="BD55"/>
  <c i="5" r="F34"/>
  <c i="1" r="BA58"/>
  <c i="3" r="F35"/>
  <c i="1" r="BB56"/>
  <c i="2" r="F36"/>
  <c i="1" r="BC55"/>
  <c i="2" r="J34"/>
  <c i="1" r="AW55"/>
  <c i="4" r="F35"/>
  <c i="1" r="BB57"/>
  <c i="3" r="J34"/>
  <c i="1" r="AW56"/>
  <c i="4" r="J34"/>
  <c i="1" r="AW57"/>
  <c i="5" r="F37"/>
  <c i="1" r="BD58"/>
  <c i="4" r="F34"/>
  <c i="1" r="BA57"/>
  <c i="5" r="F35"/>
  <c i="1" r="BB58"/>
  <c i="2" r="F35"/>
  <c i="1" r="BB55"/>
  <c i="5" r="J34"/>
  <c i="1" r="AW58"/>
  <c i="3" l="1" r="J86"/>
  <c r="J61"/>
  <c r="BK88"/>
  <c r="J88"/>
  <c r="J62"/>
  <c i="2" r="J30"/>
  <c i="1" r="AG55"/>
  <c i="5" r="J30"/>
  <c i="1" r="AG58"/>
  <c i="4" r="J33"/>
  <c i="1" r="AV57"/>
  <c r="AT57"/>
  <c i="5" r="J33"/>
  <c i="1" r="AV58"/>
  <c r="AT58"/>
  <c i="2" r="J33"/>
  <c i="1" r="AV55"/>
  <c r="AT55"/>
  <c i="4" r="J30"/>
  <c i="1" r="AG57"/>
  <c r="BD54"/>
  <c r="W33"/>
  <c r="BB54"/>
  <c r="AX54"/>
  <c i="2" r="F33"/>
  <c i="1" r="AZ55"/>
  <c r="BA54"/>
  <c r="W30"/>
  <c i="3" r="J33"/>
  <c i="1" r="AV56"/>
  <c r="AT56"/>
  <c i="4" r="F33"/>
  <c i="1" r="AZ57"/>
  <c r="BC54"/>
  <c r="W32"/>
  <c i="5" r="F33"/>
  <c i="1" r="AZ58"/>
  <c r="AU54"/>
  <c i="3" r="F33"/>
  <c i="1" r="AZ56"/>
  <c i="4" l="1" r="J39"/>
  <c i="2" r="J39"/>
  <c i="5" r="J39"/>
  <c i="3" r="BK84"/>
  <c r="J84"/>
  <c r="J59"/>
  <c i="1" r="AN55"/>
  <c r="AN57"/>
  <c r="AN58"/>
  <c r="AZ54"/>
  <c r="AV54"/>
  <c r="AK29"/>
  <c r="AY54"/>
  <c r="AW54"/>
  <c r="AK30"/>
  <c r="W31"/>
  <c l="1" r="W29"/>
  <c i="3" r="J30"/>
  <c i="1" r="AG56"/>
  <c r="AN56"/>
  <c r="AT54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<sst xmlns="http://schemas.openxmlformats.org/spreadsheetml/2006/main">
  <si>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</si>
  <si>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</si>
  <si>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</si>
  <si>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</si>
  <si>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</si>
  <si>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{69bab096-2e22-4fb8-bb48-a1dce74789b0}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</si>
  <si>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</si>
  <si>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</si>
  <si>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</si>
  <si>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</si>
  <si>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</si>
  <si>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</si>
  <si>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</si>
  <si>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</si>
  <si>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313_VZdefverze2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</si>
  <si>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</si>
  <si>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</si>
  <si>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 Znojmo</t>
  </si>
  <si>
    <t>KSO:</t>
  </si>
  <si>
    <t/>
  </si>
  <si>
    <t>CC-CZ:</t>
  </si>
  <si>
    <t>Místo:</t>
  </si>
  <si>
    <t xml:space="preserve"> </t>
  </si>
  <si>
    <t>Datum:</t>
  </si>
  <si>
    <t>25. 2. 2021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</si>
  <si>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</si>
  <si>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</si>
  <si>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</si>
  <si>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</si>
  <si>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</si>
  <si>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</si>
  <si>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</si>
  <si>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</si>
  <si>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</si>
  <si>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</si>
  <si>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</si>
  <si>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</si>
  <si>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</si>
  <si>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</si>
  <si>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</si>
  <si>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</si>
  <si>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</si>
  <si>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</si>
  <si>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</si>
  <si>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</si>
  <si>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</si>
  <si>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</si>
  <si>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</si>
  <si>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</si>
  <si>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</si>
  <si>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</si>
  <si>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</si>
  <si>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</si>
  <si>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</si>
  <si>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</si>
  <si>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</si>
  <si>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</si>
  <si>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</si>
  <si>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</si>
  <si>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</si>
  <si>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</si>
  <si>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</si>
  <si>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</si>
  <si>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</si>
  <si>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</si>
  <si>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</si>
  <si>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</si>
  <si>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</si>
  <si>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</si>
  <si>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</si>
  <si>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</si>
  <si>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</si>
  <si>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</si>
  <si>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</si>
  <si>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</si>
  <si>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technologie</t>
  </si>
  <si>
    <t>STA</t>
  </si>
  <si>
    <t>1</t>
  </si>
  <si>
    <t>{bad41761-290f-49b6-ac66-96906d122af1}</t>
  </si>
  <si>
    <t>2</t>
  </si>
  <si>
    <t>PS 02</t>
  </si>
  <si>
    <t>zemní práce</t>
  </si>
  <si>
    <t>{74815cfd-e96b-458a-9543-2a6b536c0f14}</t>
  </si>
  <si>
    <t>PS 03</t>
  </si>
  <si>
    <t>montážní práce</t>
  </si>
  <si>
    <t>{4b27aded-7123-490b-af24-8f418335b5a6}</t>
  </si>
  <si>
    <t>PS 04</t>
  </si>
  <si>
    <t>napájení</t>
  </si>
  <si>
    <t>{ea10f036-1524-41ae-bbe5-d812a8aa5738}</t>
  </si>
  <si>
    <t>KRYCÍ LIST SOUPISU PRACÍ</t>
  </si>
  <si>
    <t>Objekt:</t>
  </si>
  <si>
    <t>PS 01 - technologie</t>
  </si>
  <si>
    <t>REKAPITULACE ČLENĚNÍ SOUPISU PRACÍ</t>
  </si>
  <si>
    <t>Kód dílu - Popis</t>
  </si>
  <si>
    <t>Cena celkem [CZK]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</si>
  <si>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</si>
  <si>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</si>
  <si>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</si>
  <si>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</si>
  <si>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</si>
  <si>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</si>
  <si>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</si>
  <si>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</si>
  <si>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</si>
  <si>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</si>
  <si>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</si>
  <si>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</si>
  <si>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</si>
  <si>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</si>
  <si>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</si>
  <si>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</si>
  <si>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</si>
  <si>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7596720020</t>
  </si>
  <si>
    <t>Díly televizních zařízení Stožár antén.HTN 9 sprodl kotv.pro ZA43 (HM0383889990273)</t>
  </si>
  <si>
    <t>kus</t>
  </si>
  <si>
    <t>Sborník UOŽI 01 2021</t>
  </si>
  <si>
    <t>8</t>
  </si>
  <si>
    <t>ROZPOCET</t>
  </si>
  <si>
    <t>4</t>
  </si>
  <si>
    <t>-1915686193</t>
  </si>
  <si>
    <t>7596720009</t>
  </si>
  <si>
    <t>Díly televizních zařízení Venkovní ocelový rozvaděč pro komplexní řešení venkovních kamerových bodů, osazený</t>
  </si>
  <si>
    <t>1868483588</t>
  </si>
  <si>
    <t>3</t>
  </si>
  <si>
    <t>7496701920</t>
  </si>
  <si>
    <t>DŘT, SKŘ, Elektrodispečink, DDTS Elektrodispečink Ostatní Skříň datového rozváděče 19" pro servery kompletní, vč.napájecího rozvodu, přepěťových ochran a ventilačních jednotek</t>
  </si>
  <si>
    <t>1372439828</t>
  </si>
  <si>
    <t>7595600090</t>
  </si>
  <si>
    <t>Přenosová a datová zařízení Přenosové 1G ethernet Switch L3, 24 / 48 portů, optické rozhraní 1Gb s dlouhým dosahem</t>
  </si>
  <si>
    <t>1979499404</t>
  </si>
  <si>
    <t>5</t>
  </si>
  <si>
    <t>7595600380</t>
  </si>
  <si>
    <t xml:space="preserve">Přenosová a datová zařízení Datové -  switch L2 průmyslové provedení 4 porty 10 / 100, 2x SFP, DC</t>
  </si>
  <si>
    <t>1597201493</t>
  </si>
  <si>
    <t>6</t>
  </si>
  <si>
    <t>7595200520</t>
  </si>
  <si>
    <t>Telefonní ústředny Systémy Přenosové IP telefonie: callmanager do 300 portů SFP modul pro switch</t>
  </si>
  <si>
    <t>-117937763</t>
  </si>
  <si>
    <t>7</t>
  </si>
  <si>
    <t>7596731366</t>
  </si>
  <si>
    <t>Kamerové systémy CCTV Kamera fixní Zdroj do kamerového krytu AVH530, 230V/12Vdc, 1A</t>
  </si>
  <si>
    <t>128</t>
  </si>
  <si>
    <t>-2067625222</t>
  </si>
  <si>
    <t>7590560552</t>
  </si>
  <si>
    <t>Optické kabely Spojky a příslušenství pro optické sítě Ostatní HDC 3000 - 19“ nosič konstrukčních skupin pro 12x konektor nebo spoj. modul</t>
  </si>
  <si>
    <t>-1249892563</t>
  </si>
  <si>
    <t>9</t>
  </si>
  <si>
    <t>7590560611</t>
  </si>
  <si>
    <t>Optické kabely Spojky a příslušenství pro optické sítě Ostatní HDC 3000 - Konektorový modul E-2000, včetně 12x adaptérů a pigtailů, plně osazen</t>
  </si>
  <si>
    <t>-1267462201</t>
  </si>
  <si>
    <t>10</t>
  </si>
  <si>
    <t>7590560559</t>
  </si>
  <si>
    <t>Optické kabely Spojky a příslušenství pro optické sítě Ostatní Patch panel pro 24 opt. kabelů</t>
  </si>
  <si>
    <t>-719887070</t>
  </si>
  <si>
    <t>11</t>
  </si>
  <si>
    <t>7590560174</t>
  </si>
  <si>
    <t xml:space="preserve">Optické kabely Optické mikrokabely Pro záfuk do trubičky 5,5 mm 4 vl.  PA plášť 4,1 mm</t>
  </si>
  <si>
    <t>m</t>
  </si>
  <si>
    <t>1065461108</t>
  </si>
  <si>
    <t>12</t>
  </si>
  <si>
    <t>7593501136</t>
  </si>
  <si>
    <t>Trasy kabelového vedení Chráničky optického kabelu HDPE Mikrotrubička HDPE 12/10 mm</t>
  </si>
  <si>
    <t>1530089308</t>
  </si>
  <si>
    <t>13</t>
  </si>
  <si>
    <t>7593501125</t>
  </si>
  <si>
    <t>Trasy kabelového vedení Chráničky optického kabelu HDPE 6040 průměr 40/33 mm</t>
  </si>
  <si>
    <t>-1681229360</t>
  </si>
  <si>
    <t>14</t>
  </si>
  <si>
    <t>7590540579</t>
  </si>
  <si>
    <t xml:space="preserve">Slaboproudé rozvody, kabely pro přívod a vnitřní instalaci UTP/FTP kategorie 6,  250MHz  1 Gbps FTP Stíněný, PE venkovní, drát</t>
  </si>
  <si>
    <t>-794590165</t>
  </si>
  <si>
    <t>7590560569</t>
  </si>
  <si>
    <t>Optické kabely Spojky a příslušenství pro optické sítě Ostatní Optický patchcord do 5 m</t>
  </si>
  <si>
    <t>1416065924</t>
  </si>
  <si>
    <t>16</t>
  </si>
  <si>
    <t>7590560529</t>
  </si>
  <si>
    <t>Optické kabely Spojky a příslušenství pro optické sítě Ostatní Patch panel 24 portů CAT 5E</t>
  </si>
  <si>
    <t>-1915769423</t>
  </si>
  <si>
    <t>17</t>
  </si>
  <si>
    <t>7590560579</t>
  </si>
  <si>
    <t>Optické kabely Spojky a příslušenství pro optické sítě Ostatní Optický pigtail do 2 m</t>
  </si>
  <si>
    <t>-1024772940</t>
  </si>
  <si>
    <t>18</t>
  </si>
  <si>
    <t>7592600070</t>
  </si>
  <si>
    <t>Počítače, SW Počítač - PC klient pro klientské pracoviště kamerového systému</t>
  </si>
  <si>
    <t>-1590619248</t>
  </si>
  <si>
    <t>19</t>
  </si>
  <si>
    <t>7592600210</t>
  </si>
  <si>
    <t>Počítače, SW Klávesnice pro ovládání počítače, USB.</t>
  </si>
  <si>
    <t>1339397702</t>
  </si>
  <si>
    <t>20</t>
  </si>
  <si>
    <t>7592600080</t>
  </si>
  <si>
    <t>Počítače, SW Systémový software aplikace, spojující funkci jednotného obslužného pracoviště (s bezpečným snímáním informací a povelováním) a diagnostického zařízení (umožňující záznam, přenos, archivaci a zobrazení získaných diagnostických dat).</t>
  </si>
  <si>
    <t>-283434258</t>
  </si>
  <si>
    <t>7597200060</t>
  </si>
  <si>
    <t>Monitor 24" LED EIZO pro sestavu dispečerských počítačů SDP</t>
  </si>
  <si>
    <t>-1010001911</t>
  </si>
  <si>
    <t>22</t>
  </si>
  <si>
    <t>7596731110</t>
  </si>
  <si>
    <t>Kamerové systémy CCTV Kamera fixní NVR NUUO IP+, sw pro IP kamery/enkodéry, licence pro 1 zařízení</t>
  </si>
  <si>
    <t>-1945855280</t>
  </si>
  <si>
    <t>23</t>
  </si>
  <si>
    <t>7596720002</t>
  </si>
  <si>
    <t>Díly televizních zařízení 3 Mpx venkovní válečková IP kamera s IR, antivandal</t>
  </si>
  <si>
    <t>1720930367</t>
  </si>
  <si>
    <t>24</t>
  </si>
  <si>
    <t>7596730874</t>
  </si>
  <si>
    <t>Kamerové systémy CCTV Kamera fixní Konzole pro kryty HPV, HEB, HEH, AVH530, montáž na zeď, průchozí kabeláž, 225mm</t>
  </si>
  <si>
    <t>1726369873</t>
  </si>
  <si>
    <t>25</t>
  </si>
  <si>
    <t>7596730880</t>
  </si>
  <si>
    <t>Kamerové systémy CCTV Kamera fixní Adaptér pro montáž konzol AVH500 na sloup</t>
  </si>
  <si>
    <t>2061802619</t>
  </si>
  <si>
    <t>26</t>
  </si>
  <si>
    <t>7596731124</t>
  </si>
  <si>
    <t>Kamerové systémy CCTV Kamera fixní NVR NUUO IP+, sw pro IP kamery/enkodéry, licence pro 36 zařízení</t>
  </si>
  <si>
    <t>1376347535</t>
  </si>
  <si>
    <t>27</t>
  </si>
  <si>
    <t>7593100601</t>
  </si>
  <si>
    <t>Měniče UPS 3 kVA jednofázová, včetně baterie, Bypassu</t>
  </si>
  <si>
    <t>927016404</t>
  </si>
  <si>
    <t>28</t>
  </si>
  <si>
    <t>7596731090</t>
  </si>
  <si>
    <t>Kamerové systémy CCTV Kamera fixní NVR Titan, (sw+hw) pro až 64 IP kamer/enkodérů, bez HDD, 250Mbps, RackMount</t>
  </si>
  <si>
    <t>-1463765674</t>
  </si>
  <si>
    <t>OST</t>
  </si>
  <si>
    <t>Ostatní</t>
  </si>
  <si>
    <t>29</t>
  </si>
  <si>
    <t>K</t>
  </si>
  <si>
    <t>7590525145</t>
  </si>
  <si>
    <t>Uložení do žlabu/trubky/lišty kabelu STP/UTP/FTP (do cat. 6)</t>
  </si>
  <si>
    <t>512</t>
  </si>
  <si>
    <t>1484915521</t>
  </si>
  <si>
    <t>30</t>
  </si>
  <si>
    <t>7590565010</t>
  </si>
  <si>
    <t>Spojování a ukončení kabelů optických v optickém rozvaděči pro 8 vláken</t>
  </si>
  <si>
    <t>-1965754320</t>
  </si>
  <si>
    <t>31</t>
  </si>
  <si>
    <t>7590565026</t>
  </si>
  <si>
    <t>Spojování a ukončení kabelů optických v optickém rozvaděči pro 144 vláken</t>
  </si>
  <si>
    <t>1545122564</t>
  </si>
  <si>
    <t>32</t>
  </si>
  <si>
    <t>7592525095</t>
  </si>
  <si>
    <t>Softwarové práce na zařízení integračního koncentrátoru InK DDTS ŽDC TLS KAM v počtu kamer přes 15 do 30 kusů</t>
  </si>
  <si>
    <t>1403686039</t>
  </si>
  <si>
    <t>33</t>
  </si>
  <si>
    <t>7592525115</t>
  </si>
  <si>
    <t>Softwarové práce na zařízení integračního koncentrátoru InK DDTS ŽDC napájecí zdroj v počtu do 10 kusů</t>
  </si>
  <si>
    <t>-1387238598</t>
  </si>
  <si>
    <t>34</t>
  </si>
  <si>
    <t>7593005040</t>
  </si>
  <si>
    <t>Montáž zdroje síťového</t>
  </si>
  <si>
    <t>1810435200</t>
  </si>
  <si>
    <t>35</t>
  </si>
  <si>
    <t>7593315212</t>
  </si>
  <si>
    <t>Montáž skříně pro elektronické ŽZZ</t>
  </si>
  <si>
    <t>-1709283096</t>
  </si>
  <si>
    <t>36</t>
  </si>
  <si>
    <t>7593505202</t>
  </si>
  <si>
    <t>Uložení HDPE trubky pro optický kabel do výkopu bez zřízení lože a bez krytí</t>
  </si>
  <si>
    <t>1795294947</t>
  </si>
  <si>
    <t>37</t>
  </si>
  <si>
    <t>7593505292</t>
  </si>
  <si>
    <t>Zafukování optického kabelu HDPE</t>
  </si>
  <si>
    <t>829593772</t>
  </si>
  <si>
    <t>38</t>
  </si>
  <si>
    <t>7595605140</t>
  </si>
  <si>
    <t>Montáž SFP modulu</t>
  </si>
  <si>
    <t>-1892036633</t>
  </si>
  <si>
    <t>39</t>
  </si>
  <si>
    <t>7595605185</t>
  </si>
  <si>
    <t>Montáž routeru (směrovače), switche (přepínače) a huby (rozbočovače) instalace a konfigurace switche L2 upevněného - expertní</t>
  </si>
  <si>
    <t>1947460429</t>
  </si>
  <si>
    <t>40</t>
  </si>
  <si>
    <t>7596735015</t>
  </si>
  <si>
    <t>Montáž kamery v krytu</t>
  </si>
  <si>
    <t>2080656337</t>
  </si>
  <si>
    <t>41</t>
  </si>
  <si>
    <t>7596735050</t>
  </si>
  <si>
    <t>Montáž a provedení kamerové zkoušky</t>
  </si>
  <si>
    <t>1042437912</t>
  </si>
  <si>
    <t>42</t>
  </si>
  <si>
    <t>7596955350</t>
  </si>
  <si>
    <t>Montáž stožáru volně stojícího včetně základu do 10 m</t>
  </si>
  <si>
    <t>-1026321302</t>
  </si>
  <si>
    <t>43</t>
  </si>
  <si>
    <t>7597135010</t>
  </si>
  <si>
    <t>Montáž prvku pro EZS (čidlo, snímač, siréna)</t>
  </si>
  <si>
    <t>269385090</t>
  </si>
  <si>
    <t>44</t>
  </si>
  <si>
    <t>7597111256</t>
  </si>
  <si>
    <t>EZS Dveřní kontakt pro montáž z vnitřní strany dveří, na svorkách při zavření dveří odpor blízký nule a při otevření dveří odpor blízký nekonečnu</t>
  </si>
  <si>
    <t>1456384570</t>
  </si>
  <si>
    <t>45</t>
  </si>
  <si>
    <t>7598035050</t>
  </si>
  <si>
    <t>Měření parametrů optického kabelu na třech vlnových délkách metodou OTDR a TM po položení nebo zavěšení, kabelu do 8 vláken</t>
  </si>
  <si>
    <t>861456009</t>
  </si>
  <si>
    <t>46</t>
  </si>
  <si>
    <t>7598035170</t>
  </si>
  <si>
    <t>Kontrola tlakutěsnosti HDPE trubky v úseku do 2 000 m</t>
  </si>
  <si>
    <t>-1829962361</t>
  </si>
  <si>
    <t>VRN</t>
  </si>
  <si>
    <t>Vedlejší rozpočtové náklady</t>
  </si>
  <si>
    <t>47</t>
  </si>
  <si>
    <t>023101031</t>
  </si>
  <si>
    <t>Projektové práce Projektové práce v rozsahu ZRN (vyjma dále jmenované práce) přes 5 do 20 mil. Kč</t>
  </si>
  <si>
    <t>%</t>
  </si>
  <si>
    <t>-1646107486</t>
  </si>
  <si>
    <t>PS 02 - zemní práce</t>
  </si>
  <si>
    <t>HSV - Práce a dodávky HSV</t>
  </si>
  <si>
    <t xml:space="preserve">    1 - Zemní práce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</si>
  <si>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</si>
  <si>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</si>
  <si>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</si>
  <si>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</si>
  <si>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</si>
  <si>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132212611</t>
  </si>
  <si>
    <t>Hloubení rýh vedle kolejí šířky do 800 mm ručně zapažených i nezapažených, hloubky do 1,5 m objemu přes 2 m3 v hornině třídy těžitelnosti I skupiny 3</t>
  </si>
  <si>
    <t>m3</t>
  </si>
  <si>
    <t>CS ÚRS 2021 01</t>
  </si>
  <si>
    <t>656883487</t>
  </si>
  <si>
    <t>Práce a dodávky M</t>
  </si>
  <si>
    <t>46-M</t>
  </si>
  <si>
    <t>Zemní práce při extr.mont.pracích</t>
  </si>
  <si>
    <t>460010021</t>
  </si>
  <si>
    <t>Vytyčení trasy vedení kabelového (podzemního) v obvodu železniční stanice</t>
  </si>
  <si>
    <t>km</t>
  </si>
  <si>
    <t>64</t>
  </si>
  <si>
    <t>1801970423</t>
  </si>
  <si>
    <t>460131113</t>
  </si>
  <si>
    <t>Hloubení nezapažených jam ručně včetně urovnání dna s přemístěním výkopku do vzdálenosti 3 m od okraje jámy nebo s naložením na dopravní prostředek v hornině třídy těžitelnosti I skupiny 3</t>
  </si>
  <si>
    <t>1367627339</t>
  </si>
  <si>
    <t>460431192</t>
  </si>
  <si>
    <t>Zásyp kabelových rýh ručně s přemístění sypaniny ze vzdálenosti do 10 m, s uložením výkopku ve vrstvách včetně zhutnění a úpravy povrchu šířky 35 cm hloubky 90 cm z horniny třídy těžitelnosti I skupiny 3</t>
  </si>
  <si>
    <t>1597695097</t>
  </si>
  <si>
    <t>460881612</t>
  </si>
  <si>
    <t>Kryt vozovek a chodníků kladení dlažby (materiál ve specifikaci) včetně spárování, do lože z kameniva těženého z dlaždic betonových tvarovaných nebo zámkových</t>
  </si>
  <si>
    <t>m2</t>
  </si>
  <si>
    <t>1781607827</t>
  </si>
  <si>
    <t>59245220</t>
  </si>
  <si>
    <t>dlažba zámková tvaru I 196x161x100mm přírodní</t>
  </si>
  <si>
    <t>50803043</t>
  </si>
  <si>
    <t>VV</t>
  </si>
  <si>
    <t>50*1,02 'Přepočtené koeficientem množství</t>
  </si>
  <si>
    <t>022102001R</t>
  </si>
  <si>
    <t>Geodetické práce Geodetické práce elektrického zařízení</t>
  </si>
  <si>
    <t>1875940549</t>
  </si>
  <si>
    <t>PS 03 - montážní práce</t>
  </si>
  <si>
    <t>7491453010</t>
  </si>
  <si>
    <t>Montáž pozinkovaných kabelových roštů délky 3 m, šířky do 600 mm</t>
  </si>
  <si>
    <t>-2115919607</t>
  </si>
  <si>
    <t>7491454010</t>
  </si>
  <si>
    <t>Montáž drátěných kabelových roštů výšky 60 mm, šířky 75 mm</t>
  </si>
  <si>
    <t>1958757342</t>
  </si>
  <si>
    <t>7491207910</t>
  </si>
  <si>
    <t>Elektroinstalační materiál Kabelové rošty drátěné 35x100 EZ</t>
  </si>
  <si>
    <t>-1718103779</t>
  </si>
  <si>
    <t>7491207670</t>
  </si>
  <si>
    <t>Elektroinstalační materiál Kabelové rošty pozinkované CF 30/100 EZ</t>
  </si>
  <si>
    <t>1200204050</t>
  </si>
  <si>
    <t>7491552020</t>
  </si>
  <si>
    <t>Montáž protipožárních ucpávek a tmelů protipožární ucpávka kabelového prostupu, průměru do 110 mm, do EI 90 min.</t>
  </si>
  <si>
    <t>-1434989079</t>
  </si>
  <si>
    <t>7491510090</t>
  </si>
  <si>
    <t>Protipožární a kabelové ucpávky Protipožární ucpávky a tmely zpěvňující tmel CP 611A, tuba 310ml, do EI 90 min.</t>
  </si>
  <si>
    <t>1444279537</t>
  </si>
  <si>
    <t>7593505134</t>
  </si>
  <si>
    <t>Zakrytí kabelu resp. trubek výstražnou folií (bez folie)</t>
  </si>
  <si>
    <t>1445309880</t>
  </si>
  <si>
    <t>7593500600</t>
  </si>
  <si>
    <t>Trasy kabelového vedení Kabelové krycí desky a pásy Fólie výstražná modrá š. 34cm (HM0673909991034)</t>
  </si>
  <si>
    <t>43693571</t>
  </si>
  <si>
    <t>PS 04 - napájení</t>
  </si>
  <si>
    <t>7492501770</t>
  </si>
  <si>
    <t xml:space="preserve">Kabely, vodiče, šňůry Cu - nn Kabel silový 2 a 3-žílový Cu, plastová izolace CYKY 3J2,5  (3Cx 2,5)</t>
  </si>
  <si>
    <t>723275241</t>
  </si>
  <si>
    <t>7492501360</t>
  </si>
  <si>
    <t>Kabely, vodiče, šňůry Cu - nn Kabel jednožílový Cu, plastová izolace 1-YY 1 x 95 - 120 mm2</t>
  </si>
  <si>
    <t>-1321538420</t>
  </si>
  <si>
    <t>7494002986</t>
  </si>
  <si>
    <t>Modulární přístroje Jističe do 63 A; 6 kA 1-pólové In 6 A, Ue AC 230 V / DC 72 V, charakteristika B, 1pól, Icn 6 kA</t>
  </si>
  <si>
    <t>1869671035</t>
  </si>
  <si>
    <t>7494004008</t>
  </si>
  <si>
    <t>Modulární přístroje Proudové chrániče Proudové chrániče s nadproudovou ochranou 10 kA typ AC In 6 A, Ue AC 230 V, charakteristika C, Idn 300mA, 1+N-pól, Icn 10 kA, typ AC</t>
  </si>
  <si>
    <t>-1657269832</t>
  </si>
  <si>
    <t>7494002992</t>
  </si>
  <si>
    <t>Modulární přístroje Jističe do 63 A; 6 kA 1-pólové In 16 A, Ue AC 230 V / DC 72 V, charakteristika B, 1pól, Icn 6 kA</t>
  </si>
  <si>
    <t>-1316381491</t>
  </si>
  <si>
    <t>7491251015</t>
  </si>
  <si>
    <t>Montáž lišt elektroinstalačních, kabelových žlabů z PVC-U jednokomorových zaklapávacích rozměru 50/50 - 50/100 mm</t>
  </si>
  <si>
    <t>-1537541306</t>
  </si>
  <si>
    <t>7491652010</t>
  </si>
  <si>
    <t>Montáž vnějšího uzemnění uzemňovacích vodičů v zemi z pozinkované oceli (FeZn) do 120 mm2</t>
  </si>
  <si>
    <t>808505298</t>
  </si>
  <si>
    <t>7492553010</t>
  </si>
  <si>
    <t>Montáž kabelů 2- a 3-žílových Cu do 16 mm2</t>
  </si>
  <si>
    <t>-1586470351</t>
  </si>
  <si>
    <t>7494251012</t>
  </si>
  <si>
    <t>Montáž rozvaděčů skříňových oceloplechových IP40, prázdných jednostranného pole výška do 2 250 mm hloubka do 800 mm š 600-800 mm</t>
  </si>
  <si>
    <t>-1284412488</t>
  </si>
  <si>
    <t>7494351010</t>
  </si>
  <si>
    <t>Montáž jističů (do 10 kA) jednopólových do 20 A</t>
  </si>
  <si>
    <t>1195103244</t>
  </si>
  <si>
    <t>7491200030</t>
  </si>
  <si>
    <t>Elektroinstalační materiál Elektroinstalační lišty a kabelové žlaby Lišta LV 24x22 vkládací bílá 3m</t>
  </si>
  <si>
    <t>-414661410</t>
  </si>
  <si>
    <t>7491200020</t>
  </si>
  <si>
    <t>Elektroinstalační materiál Elektroinstalační lišty a kabelové žlaby Lišta LV 18x13 vkládací bílá 3m</t>
  </si>
  <si>
    <t>-1279585606</t>
  </si>
  <si>
    <t>7499700890</t>
  </si>
  <si>
    <t xml:space="preserve">Kabely trakčního vedení, Různé TV  Uzemňovací vedení v zemi, páskem FeZn do 120 mm2</t>
  </si>
  <si>
    <t>2064089619</t>
  </si>
  <si>
    <t>7498150520</t>
  </si>
  <si>
    <t>Vyhotovení výchozí revizní zprávy pro opravné práce pro objem investičních nákladů přes 500 000 do 1 000 000 Kč</t>
  </si>
  <si>
    <t>1578806974</t>
  </si>
  <si>
    <t>HZS4232R</t>
  </si>
  <si>
    <t>Hodinová zúčtovací sazba technik odborný</t>
  </si>
  <si>
    <t>hod</t>
  </si>
  <si>
    <t>651348084</t>
  </si>
  <si>
    <t>P</t>
  </si>
  <si>
    <t>Poznámka k položce:_x000d_
Technická prohlídka a zkouška vč. vydání průkazu způsobilosti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</si>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</sst>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2" borderId="20" xfId="0" applyFont="1" applyFill="1" applyBorder="1" applyAlignment="1" applyProtection="1">
      <alignment horizontal="left" vertical="center"/>
      <protection locked="0"/>
    </xf>
    <xf numFmtId="0" fontId="32" fillId="0" borderId="21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313_VZdefverze2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KS Znojmo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25. 2. 2021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30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49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28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32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50</v>
      </c>
      <c r="D52" s="86"/>
      <c r="E52" s="86"/>
      <c r="F52" s="86"/>
      <c r="G52" s="86"/>
      <c r="H52" s="87"/>
      <c r="I52" s="88" t="s">
        <v>51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52</v>
      </c>
      <c r="AH52" s="86"/>
      <c r="AI52" s="86"/>
      <c r="AJ52" s="86"/>
      <c r="AK52" s="86"/>
      <c r="AL52" s="86"/>
      <c r="AM52" s="86"/>
      <c r="AN52" s="88" t="s">
        <v>53</v>
      </c>
      <c r="AO52" s="86"/>
      <c r="AP52" s="86"/>
      <c r="AQ52" s="90" t="s">
        <v>54</v>
      </c>
      <c r="AR52" s="43"/>
      <c r="AS52" s="91" t="s">
        <v>55</v>
      </c>
      <c r="AT52" s="92" t="s">
        <v>56</v>
      </c>
      <c r="AU52" s="92" t="s">
        <v>57</v>
      </c>
      <c r="AV52" s="92" t="s">
        <v>58</v>
      </c>
      <c r="AW52" s="92" t="s">
        <v>59</v>
      </c>
      <c r="AX52" s="92" t="s">
        <v>60</v>
      </c>
      <c r="AY52" s="92" t="s">
        <v>61</v>
      </c>
      <c r="AZ52" s="92" t="s">
        <v>62</v>
      </c>
      <c r="BA52" s="92" t="s">
        <v>63</v>
      </c>
      <c r="BB52" s="92" t="s">
        <v>64</v>
      </c>
      <c r="BC52" s="92" t="s">
        <v>65</v>
      </c>
      <c r="BD52" s="93" t="s">
        <v>66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ROUND(SUM(AG55:AG58),2)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ROUND(SUM(AS55:AS58),2)</f>
        <v>0</v>
      </c>
      <c r="AT54" s="105">
        <f>ROUND(SUM(AV54:AW54),2)</f>
        <v>0</v>
      </c>
      <c r="AU54" s="106">
        <f>ROUND(SUM(AU55:AU58),5)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ROUND(SUM(AZ55:AZ58),2)</f>
        <v>0</v>
      </c>
      <c r="BA54" s="105">
        <f>ROUND(SUM(BA55:BA58),2)</f>
        <v>0</v>
      </c>
      <c r="BB54" s="105">
        <f>ROUND(SUM(BB55:BB58),2)</f>
        <v>0</v>
      </c>
      <c r="BC54" s="105">
        <f>ROUND(SUM(BC55:BC58),2)</f>
        <v>0</v>
      </c>
      <c r="BD54" s="107">
        <f>ROUND(SUM(BD55:BD58),2)</f>
        <v>0</v>
      </c>
      <c r="BE54" s="6"/>
      <c r="BS54" s="108" t="s">
        <v>68</v>
      </c>
      <c r="BT54" s="108" t="s">
        <v>69</v>
      </c>
      <c r="BU54" s="109" t="s">
        <v>70</v>
      </c>
      <c r="BV54" s="108" t="s">
        <v>71</v>
      </c>
      <c r="BW54" s="108" t="s">
        <v>5</v>
      </c>
      <c r="BX54" s="108" t="s">
        <v>72</v>
      </c>
      <c r="CL54" s="108" t="s">
        <v>19</v>
      </c>
    </row>
    <row r="55" s="7" customFormat="1" ht="16.5" customHeight="1">
      <c r="A55" s="110" t="s">
        <v>73</v>
      </c>
      <c r="B55" s="111"/>
      <c r="C55" s="112"/>
      <c r="D55" s="113" t="s">
        <v>74</v>
      </c>
      <c r="E55" s="113"/>
      <c r="F55" s="113"/>
      <c r="G55" s="113"/>
      <c r="H55" s="113"/>
      <c r="I55" s="114"/>
      <c r="J55" s="113" t="s">
        <v>75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'PS 01 - technologie'!J30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'PS 01 - technologie'!P81</f>
        <v>0</v>
      </c>
      <c r="AV55" s="119">
        <f>'PS 01 - technologie'!J33</f>
        <v>0</v>
      </c>
      <c r="AW55" s="119">
        <f>'PS 01 - technologie'!J34</f>
        <v>0</v>
      </c>
      <c r="AX55" s="119">
        <f>'PS 01 - technologie'!J35</f>
        <v>0</v>
      </c>
      <c r="AY55" s="119">
        <f>'PS 01 - technologie'!J36</f>
        <v>0</v>
      </c>
      <c r="AZ55" s="119">
        <f>'PS 01 - technologie'!F33</f>
        <v>0</v>
      </c>
      <c r="BA55" s="119">
        <f>'PS 01 - technologie'!F34</f>
        <v>0</v>
      </c>
      <c r="BB55" s="119">
        <f>'PS 01 - technologie'!F35</f>
        <v>0</v>
      </c>
      <c r="BC55" s="119">
        <f>'PS 01 - technologie'!F36</f>
        <v>0</v>
      </c>
      <c r="BD55" s="121">
        <f>'PS 01 - technologie'!F37</f>
        <v>0</v>
      </c>
      <c r="BE55" s="7"/>
      <c r="BT55" s="122" t="s">
        <v>77</v>
      </c>
      <c r="BV55" s="122" t="s">
        <v>71</v>
      </c>
      <c r="BW55" s="122" t="s">
        <v>78</v>
      </c>
      <c r="BX55" s="122" t="s">
        <v>5</v>
      </c>
      <c r="CL55" s="122" t="s">
        <v>19</v>
      </c>
      <c r="CM55" s="122" t="s">
        <v>79</v>
      </c>
    </row>
    <row r="56" s="7" customFormat="1" ht="16.5" customHeight="1">
      <c r="A56" s="110" t="s">
        <v>73</v>
      </c>
      <c r="B56" s="111"/>
      <c r="C56" s="112"/>
      <c r="D56" s="113" t="s">
        <v>80</v>
      </c>
      <c r="E56" s="113"/>
      <c r="F56" s="113"/>
      <c r="G56" s="113"/>
      <c r="H56" s="113"/>
      <c r="I56" s="114"/>
      <c r="J56" s="113" t="s">
        <v>81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'PS 02 - zemní práce'!J30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76</v>
      </c>
      <c r="AR56" s="117"/>
      <c r="AS56" s="118">
        <v>0</v>
      </c>
      <c r="AT56" s="119">
        <f>ROUND(SUM(AV56:AW56),2)</f>
        <v>0</v>
      </c>
      <c r="AU56" s="120">
        <f>'PS 02 - zemní práce'!P84</f>
        <v>0</v>
      </c>
      <c r="AV56" s="119">
        <f>'PS 02 - zemní práce'!J33</f>
        <v>0</v>
      </c>
      <c r="AW56" s="119">
        <f>'PS 02 - zemní práce'!J34</f>
        <v>0</v>
      </c>
      <c r="AX56" s="119">
        <f>'PS 02 - zemní práce'!J35</f>
        <v>0</v>
      </c>
      <c r="AY56" s="119">
        <f>'PS 02 - zemní práce'!J36</f>
        <v>0</v>
      </c>
      <c r="AZ56" s="119">
        <f>'PS 02 - zemní práce'!F33</f>
        <v>0</v>
      </c>
      <c r="BA56" s="119">
        <f>'PS 02 - zemní práce'!F34</f>
        <v>0</v>
      </c>
      <c r="BB56" s="119">
        <f>'PS 02 - zemní práce'!F35</f>
        <v>0</v>
      </c>
      <c r="BC56" s="119">
        <f>'PS 02 - zemní práce'!F36</f>
        <v>0</v>
      </c>
      <c r="BD56" s="121">
        <f>'PS 02 - zemní práce'!F37</f>
        <v>0</v>
      </c>
      <c r="BE56" s="7"/>
      <c r="BT56" s="122" t="s">
        <v>77</v>
      </c>
      <c r="BV56" s="122" t="s">
        <v>71</v>
      </c>
      <c r="BW56" s="122" t="s">
        <v>82</v>
      </c>
      <c r="BX56" s="122" t="s">
        <v>5</v>
      </c>
      <c r="CL56" s="122" t="s">
        <v>19</v>
      </c>
      <c r="CM56" s="122" t="s">
        <v>79</v>
      </c>
    </row>
    <row r="57" s="7" customFormat="1" ht="16.5" customHeight="1">
      <c r="A57" s="110" t="s">
        <v>73</v>
      </c>
      <c r="B57" s="111"/>
      <c r="C57" s="112"/>
      <c r="D57" s="113" t="s">
        <v>83</v>
      </c>
      <c r="E57" s="113"/>
      <c r="F57" s="113"/>
      <c r="G57" s="113"/>
      <c r="H57" s="113"/>
      <c r="I57" s="114"/>
      <c r="J57" s="113" t="s">
        <v>84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'PS 03 - montážní práce'!J30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76</v>
      </c>
      <c r="AR57" s="117"/>
      <c r="AS57" s="118">
        <v>0</v>
      </c>
      <c r="AT57" s="119">
        <f>ROUND(SUM(AV57:AW57),2)</f>
        <v>0</v>
      </c>
      <c r="AU57" s="120">
        <f>'PS 03 - montážní práce'!P79</f>
        <v>0</v>
      </c>
      <c r="AV57" s="119">
        <f>'PS 03 - montážní práce'!J33</f>
        <v>0</v>
      </c>
      <c r="AW57" s="119">
        <f>'PS 03 - montážní práce'!J34</f>
        <v>0</v>
      </c>
      <c r="AX57" s="119">
        <f>'PS 03 - montážní práce'!J35</f>
        <v>0</v>
      </c>
      <c r="AY57" s="119">
        <f>'PS 03 - montážní práce'!J36</f>
        <v>0</v>
      </c>
      <c r="AZ57" s="119">
        <f>'PS 03 - montážní práce'!F33</f>
        <v>0</v>
      </c>
      <c r="BA57" s="119">
        <f>'PS 03 - montážní práce'!F34</f>
        <v>0</v>
      </c>
      <c r="BB57" s="119">
        <f>'PS 03 - montážní práce'!F35</f>
        <v>0</v>
      </c>
      <c r="BC57" s="119">
        <f>'PS 03 - montážní práce'!F36</f>
        <v>0</v>
      </c>
      <c r="BD57" s="121">
        <f>'PS 03 - montážní práce'!F37</f>
        <v>0</v>
      </c>
      <c r="BE57" s="7"/>
      <c r="BT57" s="122" t="s">
        <v>77</v>
      </c>
      <c r="BV57" s="122" t="s">
        <v>71</v>
      </c>
      <c r="BW57" s="122" t="s">
        <v>85</v>
      </c>
      <c r="BX57" s="122" t="s">
        <v>5</v>
      </c>
      <c r="CL57" s="122" t="s">
        <v>19</v>
      </c>
      <c r="CM57" s="122" t="s">
        <v>79</v>
      </c>
    </row>
    <row r="58" s="7" customFormat="1" ht="16.5" customHeight="1">
      <c r="A58" s="110" t="s">
        <v>73</v>
      </c>
      <c r="B58" s="111"/>
      <c r="C58" s="112"/>
      <c r="D58" s="113" t="s">
        <v>86</v>
      </c>
      <c r="E58" s="113"/>
      <c r="F58" s="113"/>
      <c r="G58" s="113"/>
      <c r="H58" s="113"/>
      <c r="I58" s="114"/>
      <c r="J58" s="113" t="s">
        <v>87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'PS 04 - napájení'!J30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76</v>
      </c>
      <c r="AR58" s="117"/>
      <c r="AS58" s="123">
        <v>0</v>
      </c>
      <c r="AT58" s="124">
        <f>ROUND(SUM(AV58:AW58),2)</f>
        <v>0</v>
      </c>
      <c r="AU58" s="125">
        <f>'PS 04 - napájení'!P80</f>
        <v>0</v>
      </c>
      <c r="AV58" s="124">
        <f>'PS 04 - napájení'!J33</f>
        <v>0</v>
      </c>
      <c r="AW58" s="124">
        <f>'PS 04 - napájení'!J34</f>
        <v>0</v>
      </c>
      <c r="AX58" s="124">
        <f>'PS 04 - napájení'!J35</f>
        <v>0</v>
      </c>
      <c r="AY58" s="124">
        <f>'PS 04 - napájení'!J36</f>
        <v>0</v>
      </c>
      <c r="AZ58" s="124">
        <f>'PS 04 - napájení'!F33</f>
        <v>0</v>
      </c>
      <c r="BA58" s="124">
        <f>'PS 04 - napájení'!F34</f>
        <v>0</v>
      </c>
      <c r="BB58" s="124">
        <f>'PS 04 - napájení'!F35</f>
        <v>0</v>
      </c>
      <c r="BC58" s="124">
        <f>'PS 04 - napájení'!F36</f>
        <v>0</v>
      </c>
      <c r="BD58" s="126">
        <f>'PS 04 - napájení'!F37</f>
        <v>0</v>
      </c>
      <c r="BE58" s="7"/>
      <c r="BT58" s="122" t="s">
        <v>77</v>
      </c>
      <c r="BV58" s="122" t="s">
        <v>71</v>
      </c>
      <c r="BW58" s="122" t="s">
        <v>88</v>
      </c>
      <c r="BX58" s="122" t="s">
        <v>5</v>
      </c>
      <c r="CL58" s="122" t="s">
        <v>19</v>
      </c>
      <c r="CM58" s="122" t="s">
        <v>79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z+LFxExTEz7zFsA/HJy9TFme5SHn7OlvtfjuSYrYASL4/w8t2GKvFKAFSVYWiB4tg+rBSKqbtuCX4sy6RMtuPw==" hashValue="e3Jvq/nybHff75KqvpjEoHl6S2yY6zjY+4LyW2kglXmCpx+9MJE+140FnAC9DvgFmD/KdnVHkIDKA/ymWW3tJ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 01 - technologie'!C2" display="/"/>
    <hyperlink ref="A56" location="'PS 02 - zemní práce'!C2" display="/"/>
    <hyperlink ref="A57" location="'PS 03 - montážní práce'!C2" display="/"/>
    <hyperlink ref="A58" location="'PS 04 - napáj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79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KS Znojmo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91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25. 2. 2021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27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28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27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30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27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32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27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33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35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37</v>
      </c>
      <c r="G32" s="37"/>
      <c r="H32" s="37"/>
      <c r="I32" s="144" t="s">
        <v>36</v>
      </c>
      <c r="J32" s="144" t="s">
        <v>38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39</v>
      </c>
      <c r="E33" s="131" t="s">
        <v>40</v>
      </c>
      <c r="F33" s="146">
        <f>ROUND((SUM(BE81:BE130)),  2)</f>
        <v>0</v>
      </c>
      <c r="G33" s="37"/>
      <c r="H33" s="37"/>
      <c r="I33" s="147">
        <v>0.20999999999999999</v>
      </c>
      <c r="J33" s="146">
        <f>ROUND(((SUM(BE81:BE130))*I33),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41</v>
      </c>
      <c r="F34" s="146">
        <f>ROUND((SUM(BF81:BF130)),  2)</f>
        <v>0</v>
      </c>
      <c r="G34" s="37"/>
      <c r="H34" s="37"/>
      <c r="I34" s="147">
        <v>0.14999999999999999</v>
      </c>
      <c r="J34" s="146">
        <f>ROUND(((SUM(BF81:BF130))*I34),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42</v>
      </c>
      <c r="F35" s="146">
        <f>ROUND((SUM(BG81:BG130)),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43</v>
      </c>
      <c r="F36" s="146">
        <f>ROUND((SUM(BH81:BH130)),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44</v>
      </c>
      <c r="F37" s="146">
        <f>ROUND((SUM(BI81:BI130)),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KS Znojmo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01 - technologie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25. 2. 2021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67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J110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4"/>
      <c r="C61" s="165"/>
      <c r="D61" s="166" t="s">
        <v>97</v>
      </c>
      <c r="E61" s="167"/>
      <c r="F61" s="167"/>
      <c r="G61" s="167"/>
      <c r="H61" s="167"/>
      <c r="I61" s="167"/>
      <c r="J61" s="168">
        <f>J129</f>
        <v>0</v>
      </c>
      <c r="K61" s="165"/>
      <c r="L61" s="16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98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KS Znojmo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90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PS 01 - technologie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</v>
      </c>
      <c r="G75" s="39"/>
      <c r="H75" s="39"/>
      <c r="I75" s="31" t="s">
        <v>23</v>
      </c>
      <c r="J75" s="71" t="str">
        <f>IF(J12="","",J12)</f>
        <v>25. 2. 2021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</v>
      </c>
      <c r="G77" s="39"/>
      <c r="H77" s="39"/>
      <c r="I77" s="31" t="s">
        <v>30</v>
      </c>
      <c r="J77" s="35" t="str">
        <f>E21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28</v>
      </c>
      <c r="D78" s="39"/>
      <c r="E78" s="39"/>
      <c r="F78" s="26" t="str">
        <f>IF(E18="","",E18)</f>
        <v>Vyplň údaj</v>
      </c>
      <c r="G78" s="39"/>
      <c r="H78" s="39"/>
      <c r="I78" s="31" t="s">
        <v>32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0" customFormat="1" ht="29.28" customHeight="1">
      <c r="A80" s="170"/>
      <c r="B80" s="171"/>
      <c r="C80" s="172" t="s">
        <v>99</v>
      </c>
      <c r="D80" s="173" t="s">
        <v>54</v>
      </c>
      <c r="E80" s="173" t="s">
        <v>50</v>
      </c>
      <c r="F80" s="173" t="s">
        <v>51</v>
      </c>
      <c r="G80" s="173" t="s">
        <v>100</v>
      </c>
      <c r="H80" s="173" t="s">
        <v>101</v>
      </c>
      <c r="I80" s="173" t="s">
        <v>102</v>
      </c>
      <c r="J80" s="173" t="s">
        <v>94</v>
      </c>
      <c r="K80" s="174" t="s">
        <v>103</v>
      </c>
      <c r="L80" s="175"/>
      <c r="M80" s="91" t="s">
        <v>19</v>
      </c>
      <c r="N80" s="92" t="s">
        <v>39</v>
      </c>
      <c r="O80" s="92" t="s">
        <v>104</v>
      </c>
      <c r="P80" s="92" t="s">
        <v>105</v>
      </c>
      <c r="Q80" s="92" t="s">
        <v>106</v>
      </c>
      <c r="R80" s="92" t="s">
        <v>107</v>
      </c>
      <c r="S80" s="92" t="s">
        <v>108</v>
      </c>
      <c r="T80" s="93" t="s">
        <v>109</v>
      </c>
      <c r="U80" s="170"/>
      <c r="V80" s="170"/>
      <c r="W80" s="170"/>
      <c r="X80" s="170"/>
      <c r="Y80" s="170"/>
      <c r="Z80" s="170"/>
      <c r="AA80" s="170"/>
      <c r="AB80" s="170"/>
      <c r="AC80" s="170"/>
      <c r="AD80" s="170"/>
      <c r="AE80" s="170"/>
    </row>
    <row r="81" s="2" customFormat="1" ht="22.8" customHeight="1">
      <c r="A81" s="37"/>
      <c r="B81" s="38"/>
      <c r="C81" s="98" t="s">
        <v>110</v>
      </c>
      <c r="D81" s="39"/>
      <c r="E81" s="39"/>
      <c r="F81" s="39"/>
      <c r="G81" s="39"/>
      <c r="H81" s="39"/>
      <c r="I81" s="39"/>
      <c r="J81" s="176">
        <f>BK81</f>
        <v>0</v>
      </c>
      <c r="K81" s="39"/>
      <c r="L81" s="43"/>
      <c r="M81" s="94"/>
      <c r="N81" s="177"/>
      <c r="O81" s="95"/>
      <c r="P81" s="178">
        <f>P82+SUM(P83:P110)+P129</f>
        <v>0</v>
      </c>
      <c r="Q81" s="95"/>
      <c r="R81" s="178">
        <f>R82+SUM(R83:R110)+R129</f>
        <v>0</v>
      </c>
      <c r="S81" s="95"/>
      <c r="T81" s="179">
        <f>T82+SUM(T83:T110)+T129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68</v>
      </c>
      <c r="AU81" s="16" t="s">
        <v>95</v>
      </c>
      <c r="BK81" s="180">
        <f>BK82+SUM(BK83:BK110)+BK129</f>
        <v>0</v>
      </c>
    </row>
    <row r="82" s="2" customFormat="1" ht="16.5" customHeight="1">
      <c r="A82" s="37"/>
      <c r="B82" s="38"/>
      <c r="C82" s="181" t="s">
        <v>77</v>
      </c>
      <c r="D82" s="181" t="s">
        <v>111</v>
      </c>
      <c r="E82" s="182" t="s">
        <v>112</v>
      </c>
      <c r="F82" s="183" t="s">
        <v>113</v>
      </c>
      <c r="G82" s="184" t="s">
        <v>114</v>
      </c>
      <c r="H82" s="185">
        <v>8</v>
      </c>
      <c r="I82" s="186"/>
      <c r="J82" s="187">
        <f>ROUND(I82*H82,2)</f>
        <v>0</v>
      </c>
      <c r="K82" s="183" t="s">
        <v>115</v>
      </c>
      <c r="L82" s="188"/>
      <c r="M82" s="189" t="s">
        <v>19</v>
      </c>
      <c r="N82" s="190" t="s">
        <v>40</v>
      </c>
      <c r="O82" s="83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93" t="s">
        <v>116</v>
      </c>
      <c r="AT82" s="193" t="s">
        <v>111</v>
      </c>
      <c r="AU82" s="193" t="s">
        <v>69</v>
      </c>
      <c r="AY82" s="16" t="s">
        <v>117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6" t="s">
        <v>77</v>
      </c>
      <c r="BK82" s="194">
        <f>ROUND(I82*H82,2)</f>
        <v>0</v>
      </c>
      <c r="BL82" s="16" t="s">
        <v>118</v>
      </c>
      <c r="BM82" s="193" t="s">
        <v>119</v>
      </c>
    </row>
    <row r="83" s="2" customFormat="1" ht="21.75" customHeight="1">
      <c r="A83" s="37"/>
      <c r="B83" s="38"/>
      <c r="C83" s="181" t="s">
        <v>79</v>
      </c>
      <c r="D83" s="181" t="s">
        <v>111</v>
      </c>
      <c r="E83" s="182" t="s">
        <v>120</v>
      </c>
      <c r="F83" s="183" t="s">
        <v>121</v>
      </c>
      <c r="G83" s="184" t="s">
        <v>114</v>
      </c>
      <c r="H83" s="185">
        <v>14</v>
      </c>
      <c r="I83" s="186"/>
      <c r="J83" s="187">
        <f>ROUND(I83*H83,2)</f>
        <v>0</v>
      </c>
      <c r="K83" s="183" t="s">
        <v>115</v>
      </c>
      <c r="L83" s="188"/>
      <c r="M83" s="189" t="s">
        <v>19</v>
      </c>
      <c r="N83" s="190" t="s">
        <v>40</v>
      </c>
      <c r="O83" s="83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3" t="s">
        <v>116</v>
      </c>
      <c r="AT83" s="193" t="s">
        <v>111</v>
      </c>
      <c r="AU83" s="193" t="s">
        <v>69</v>
      </c>
      <c r="AY83" s="16" t="s">
        <v>117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6" t="s">
        <v>77</v>
      </c>
      <c r="BK83" s="194">
        <f>ROUND(I83*H83,2)</f>
        <v>0</v>
      </c>
      <c r="BL83" s="16" t="s">
        <v>118</v>
      </c>
      <c r="BM83" s="193" t="s">
        <v>122</v>
      </c>
    </row>
    <row r="84" s="2" customFormat="1">
      <c r="A84" s="37"/>
      <c r="B84" s="38"/>
      <c r="C84" s="181" t="s">
        <v>123</v>
      </c>
      <c r="D84" s="181" t="s">
        <v>111</v>
      </c>
      <c r="E84" s="182" t="s">
        <v>124</v>
      </c>
      <c r="F84" s="183" t="s">
        <v>125</v>
      </c>
      <c r="G84" s="184" t="s">
        <v>114</v>
      </c>
      <c r="H84" s="185">
        <v>1</v>
      </c>
      <c r="I84" s="186"/>
      <c r="J84" s="187">
        <f>ROUND(I84*H84,2)</f>
        <v>0</v>
      </c>
      <c r="K84" s="183" t="s">
        <v>115</v>
      </c>
      <c r="L84" s="188"/>
      <c r="M84" s="189" t="s">
        <v>19</v>
      </c>
      <c r="N84" s="190" t="s">
        <v>40</v>
      </c>
      <c r="O84" s="83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93" t="s">
        <v>116</v>
      </c>
      <c r="AT84" s="193" t="s">
        <v>111</v>
      </c>
      <c r="AU84" s="193" t="s">
        <v>69</v>
      </c>
      <c r="AY84" s="16" t="s">
        <v>117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6" t="s">
        <v>77</v>
      </c>
      <c r="BK84" s="194">
        <f>ROUND(I84*H84,2)</f>
        <v>0</v>
      </c>
      <c r="BL84" s="16" t="s">
        <v>118</v>
      </c>
      <c r="BM84" s="193" t="s">
        <v>126</v>
      </c>
    </row>
    <row r="85" s="2" customFormat="1">
      <c r="A85" s="37"/>
      <c r="B85" s="38"/>
      <c r="C85" s="181" t="s">
        <v>118</v>
      </c>
      <c r="D85" s="181" t="s">
        <v>111</v>
      </c>
      <c r="E85" s="182" t="s">
        <v>127</v>
      </c>
      <c r="F85" s="183" t="s">
        <v>128</v>
      </c>
      <c r="G85" s="184" t="s">
        <v>114</v>
      </c>
      <c r="H85" s="185">
        <v>1</v>
      </c>
      <c r="I85" s="186"/>
      <c r="J85" s="187">
        <f>ROUND(I85*H85,2)</f>
        <v>0</v>
      </c>
      <c r="K85" s="183" t="s">
        <v>115</v>
      </c>
      <c r="L85" s="188"/>
      <c r="M85" s="189" t="s">
        <v>19</v>
      </c>
      <c r="N85" s="190" t="s">
        <v>40</v>
      </c>
      <c r="O85" s="83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93" t="s">
        <v>116</v>
      </c>
      <c r="AT85" s="193" t="s">
        <v>111</v>
      </c>
      <c r="AU85" s="193" t="s">
        <v>69</v>
      </c>
      <c r="AY85" s="16" t="s">
        <v>117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6" t="s">
        <v>77</v>
      </c>
      <c r="BK85" s="194">
        <f>ROUND(I85*H85,2)</f>
        <v>0</v>
      </c>
      <c r="BL85" s="16" t="s">
        <v>118</v>
      </c>
      <c r="BM85" s="193" t="s">
        <v>129</v>
      </c>
    </row>
    <row r="86" s="2" customFormat="1" ht="21.75" customHeight="1">
      <c r="A86" s="37"/>
      <c r="B86" s="38"/>
      <c r="C86" s="181" t="s">
        <v>130</v>
      </c>
      <c r="D86" s="181" t="s">
        <v>111</v>
      </c>
      <c r="E86" s="182" t="s">
        <v>131</v>
      </c>
      <c r="F86" s="183" t="s">
        <v>132</v>
      </c>
      <c r="G86" s="184" t="s">
        <v>114</v>
      </c>
      <c r="H86" s="185">
        <v>11</v>
      </c>
      <c r="I86" s="186"/>
      <c r="J86" s="187">
        <f>ROUND(I86*H86,2)</f>
        <v>0</v>
      </c>
      <c r="K86" s="183" t="s">
        <v>115</v>
      </c>
      <c r="L86" s="188"/>
      <c r="M86" s="189" t="s">
        <v>19</v>
      </c>
      <c r="N86" s="190" t="s">
        <v>40</v>
      </c>
      <c r="O86" s="83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3" t="s">
        <v>116</v>
      </c>
      <c r="AT86" s="193" t="s">
        <v>111</v>
      </c>
      <c r="AU86" s="193" t="s">
        <v>69</v>
      </c>
      <c r="AY86" s="16" t="s">
        <v>117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6" t="s">
        <v>77</v>
      </c>
      <c r="BK86" s="194">
        <f>ROUND(I86*H86,2)</f>
        <v>0</v>
      </c>
      <c r="BL86" s="16" t="s">
        <v>118</v>
      </c>
      <c r="BM86" s="193" t="s">
        <v>133</v>
      </c>
    </row>
    <row r="87" s="2" customFormat="1" ht="21.75" customHeight="1">
      <c r="A87" s="37"/>
      <c r="B87" s="38"/>
      <c r="C87" s="181" t="s">
        <v>134</v>
      </c>
      <c r="D87" s="181" t="s">
        <v>111</v>
      </c>
      <c r="E87" s="182" t="s">
        <v>135</v>
      </c>
      <c r="F87" s="183" t="s">
        <v>136</v>
      </c>
      <c r="G87" s="184" t="s">
        <v>114</v>
      </c>
      <c r="H87" s="185">
        <v>26</v>
      </c>
      <c r="I87" s="186"/>
      <c r="J87" s="187">
        <f>ROUND(I87*H87,2)</f>
        <v>0</v>
      </c>
      <c r="K87" s="183" t="s">
        <v>115</v>
      </c>
      <c r="L87" s="188"/>
      <c r="M87" s="189" t="s">
        <v>19</v>
      </c>
      <c r="N87" s="190" t="s">
        <v>40</v>
      </c>
      <c r="O87" s="83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3" t="s">
        <v>116</v>
      </c>
      <c r="AT87" s="193" t="s">
        <v>111</v>
      </c>
      <c r="AU87" s="193" t="s">
        <v>69</v>
      </c>
      <c r="AY87" s="16" t="s">
        <v>117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6" t="s">
        <v>77</v>
      </c>
      <c r="BK87" s="194">
        <f>ROUND(I87*H87,2)</f>
        <v>0</v>
      </c>
      <c r="BL87" s="16" t="s">
        <v>118</v>
      </c>
      <c r="BM87" s="193" t="s">
        <v>137</v>
      </c>
    </row>
    <row r="88" s="2" customFormat="1" ht="16.5" customHeight="1">
      <c r="A88" s="37"/>
      <c r="B88" s="38"/>
      <c r="C88" s="181" t="s">
        <v>138</v>
      </c>
      <c r="D88" s="181" t="s">
        <v>111</v>
      </c>
      <c r="E88" s="182" t="s">
        <v>139</v>
      </c>
      <c r="F88" s="183" t="s">
        <v>140</v>
      </c>
      <c r="G88" s="184" t="s">
        <v>114</v>
      </c>
      <c r="H88" s="185">
        <v>11</v>
      </c>
      <c r="I88" s="186"/>
      <c r="J88" s="187">
        <f>ROUND(I88*H88,2)</f>
        <v>0</v>
      </c>
      <c r="K88" s="183" t="s">
        <v>115</v>
      </c>
      <c r="L88" s="188"/>
      <c r="M88" s="189" t="s">
        <v>19</v>
      </c>
      <c r="N88" s="190" t="s">
        <v>40</v>
      </c>
      <c r="O88" s="83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3" t="s">
        <v>141</v>
      </c>
      <c r="AT88" s="193" t="s">
        <v>111</v>
      </c>
      <c r="AU88" s="193" t="s">
        <v>69</v>
      </c>
      <c r="AY88" s="16" t="s">
        <v>117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6" t="s">
        <v>77</v>
      </c>
      <c r="BK88" s="194">
        <f>ROUND(I88*H88,2)</f>
        <v>0</v>
      </c>
      <c r="BL88" s="16" t="s">
        <v>141</v>
      </c>
      <c r="BM88" s="193" t="s">
        <v>142</v>
      </c>
    </row>
    <row r="89" s="2" customFormat="1">
      <c r="A89" s="37"/>
      <c r="B89" s="38"/>
      <c r="C89" s="181" t="s">
        <v>116</v>
      </c>
      <c r="D89" s="181" t="s">
        <v>111</v>
      </c>
      <c r="E89" s="182" t="s">
        <v>143</v>
      </c>
      <c r="F89" s="183" t="s">
        <v>144</v>
      </c>
      <c r="G89" s="184" t="s">
        <v>114</v>
      </c>
      <c r="H89" s="185">
        <v>11</v>
      </c>
      <c r="I89" s="186"/>
      <c r="J89" s="187">
        <f>ROUND(I89*H89,2)</f>
        <v>0</v>
      </c>
      <c r="K89" s="183" t="s">
        <v>115</v>
      </c>
      <c r="L89" s="188"/>
      <c r="M89" s="189" t="s">
        <v>19</v>
      </c>
      <c r="N89" s="190" t="s">
        <v>40</v>
      </c>
      <c r="O89" s="83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3" t="s">
        <v>141</v>
      </c>
      <c r="AT89" s="193" t="s">
        <v>111</v>
      </c>
      <c r="AU89" s="193" t="s">
        <v>69</v>
      </c>
      <c r="AY89" s="16" t="s">
        <v>117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6" t="s">
        <v>77</v>
      </c>
      <c r="BK89" s="194">
        <f>ROUND(I89*H89,2)</f>
        <v>0</v>
      </c>
      <c r="BL89" s="16" t="s">
        <v>141</v>
      </c>
      <c r="BM89" s="193" t="s">
        <v>145</v>
      </c>
    </row>
    <row r="90" s="2" customFormat="1">
      <c r="A90" s="37"/>
      <c r="B90" s="38"/>
      <c r="C90" s="181" t="s">
        <v>146</v>
      </c>
      <c r="D90" s="181" t="s">
        <v>111</v>
      </c>
      <c r="E90" s="182" t="s">
        <v>147</v>
      </c>
      <c r="F90" s="183" t="s">
        <v>148</v>
      </c>
      <c r="G90" s="184" t="s">
        <v>114</v>
      </c>
      <c r="H90" s="185">
        <v>22</v>
      </c>
      <c r="I90" s="186"/>
      <c r="J90" s="187">
        <f>ROUND(I90*H90,2)</f>
        <v>0</v>
      </c>
      <c r="K90" s="183" t="s">
        <v>115</v>
      </c>
      <c r="L90" s="188"/>
      <c r="M90" s="189" t="s">
        <v>19</v>
      </c>
      <c r="N90" s="190" t="s">
        <v>40</v>
      </c>
      <c r="O90" s="83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3" t="s">
        <v>141</v>
      </c>
      <c r="AT90" s="193" t="s">
        <v>111</v>
      </c>
      <c r="AU90" s="193" t="s">
        <v>69</v>
      </c>
      <c r="AY90" s="16" t="s">
        <v>117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6" t="s">
        <v>77</v>
      </c>
      <c r="BK90" s="194">
        <f>ROUND(I90*H90,2)</f>
        <v>0</v>
      </c>
      <c r="BL90" s="16" t="s">
        <v>141</v>
      </c>
      <c r="BM90" s="193" t="s">
        <v>149</v>
      </c>
    </row>
    <row r="91" s="2" customFormat="1" ht="16.5" customHeight="1">
      <c r="A91" s="37"/>
      <c r="B91" s="38"/>
      <c r="C91" s="181" t="s">
        <v>150</v>
      </c>
      <c r="D91" s="181" t="s">
        <v>111</v>
      </c>
      <c r="E91" s="182" t="s">
        <v>151</v>
      </c>
      <c r="F91" s="183" t="s">
        <v>152</v>
      </c>
      <c r="G91" s="184" t="s">
        <v>114</v>
      </c>
      <c r="H91" s="185">
        <v>2</v>
      </c>
      <c r="I91" s="186"/>
      <c r="J91" s="187">
        <f>ROUND(I91*H91,2)</f>
        <v>0</v>
      </c>
      <c r="K91" s="183" t="s">
        <v>115</v>
      </c>
      <c r="L91" s="188"/>
      <c r="M91" s="189" t="s">
        <v>19</v>
      </c>
      <c r="N91" s="190" t="s">
        <v>40</v>
      </c>
      <c r="O91" s="83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3" t="s">
        <v>141</v>
      </c>
      <c r="AT91" s="193" t="s">
        <v>111</v>
      </c>
      <c r="AU91" s="193" t="s">
        <v>69</v>
      </c>
      <c r="AY91" s="16" t="s">
        <v>117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6" t="s">
        <v>77</v>
      </c>
      <c r="BK91" s="194">
        <f>ROUND(I91*H91,2)</f>
        <v>0</v>
      </c>
      <c r="BL91" s="16" t="s">
        <v>141</v>
      </c>
      <c r="BM91" s="193" t="s">
        <v>153</v>
      </c>
    </row>
    <row r="92" s="2" customFormat="1" ht="16.5" customHeight="1">
      <c r="A92" s="37"/>
      <c r="B92" s="38"/>
      <c r="C92" s="181" t="s">
        <v>154</v>
      </c>
      <c r="D92" s="181" t="s">
        <v>111</v>
      </c>
      <c r="E92" s="182" t="s">
        <v>155</v>
      </c>
      <c r="F92" s="183" t="s">
        <v>156</v>
      </c>
      <c r="G92" s="184" t="s">
        <v>157</v>
      </c>
      <c r="H92" s="185">
        <v>5500</v>
      </c>
      <c r="I92" s="186"/>
      <c r="J92" s="187">
        <f>ROUND(I92*H92,2)</f>
        <v>0</v>
      </c>
      <c r="K92" s="183" t="s">
        <v>115</v>
      </c>
      <c r="L92" s="188"/>
      <c r="M92" s="189" t="s">
        <v>19</v>
      </c>
      <c r="N92" s="190" t="s">
        <v>40</v>
      </c>
      <c r="O92" s="83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3" t="s">
        <v>141</v>
      </c>
      <c r="AT92" s="193" t="s">
        <v>111</v>
      </c>
      <c r="AU92" s="193" t="s">
        <v>69</v>
      </c>
      <c r="AY92" s="16" t="s">
        <v>117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6" t="s">
        <v>77</v>
      </c>
      <c r="BK92" s="194">
        <f>ROUND(I92*H92,2)</f>
        <v>0</v>
      </c>
      <c r="BL92" s="16" t="s">
        <v>141</v>
      </c>
      <c r="BM92" s="193" t="s">
        <v>158</v>
      </c>
    </row>
    <row r="93" s="2" customFormat="1" ht="16.5" customHeight="1">
      <c r="A93" s="37"/>
      <c r="B93" s="38"/>
      <c r="C93" s="181" t="s">
        <v>159</v>
      </c>
      <c r="D93" s="181" t="s">
        <v>111</v>
      </c>
      <c r="E93" s="182" t="s">
        <v>160</v>
      </c>
      <c r="F93" s="183" t="s">
        <v>161</v>
      </c>
      <c r="G93" s="184" t="s">
        <v>157</v>
      </c>
      <c r="H93" s="185">
        <v>3000</v>
      </c>
      <c r="I93" s="186"/>
      <c r="J93" s="187">
        <f>ROUND(I93*H93,2)</f>
        <v>0</v>
      </c>
      <c r="K93" s="183" t="s">
        <v>115</v>
      </c>
      <c r="L93" s="188"/>
      <c r="M93" s="189" t="s">
        <v>19</v>
      </c>
      <c r="N93" s="190" t="s">
        <v>40</v>
      </c>
      <c r="O93" s="83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3" t="s">
        <v>141</v>
      </c>
      <c r="AT93" s="193" t="s">
        <v>111</v>
      </c>
      <c r="AU93" s="193" t="s">
        <v>69</v>
      </c>
      <c r="AY93" s="16" t="s">
        <v>117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6" t="s">
        <v>77</v>
      </c>
      <c r="BK93" s="194">
        <f>ROUND(I93*H93,2)</f>
        <v>0</v>
      </c>
      <c r="BL93" s="16" t="s">
        <v>141</v>
      </c>
      <c r="BM93" s="193" t="s">
        <v>162</v>
      </c>
    </row>
    <row r="94" s="2" customFormat="1" ht="16.5" customHeight="1">
      <c r="A94" s="37"/>
      <c r="B94" s="38"/>
      <c r="C94" s="181" t="s">
        <v>163</v>
      </c>
      <c r="D94" s="181" t="s">
        <v>111</v>
      </c>
      <c r="E94" s="182" t="s">
        <v>164</v>
      </c>
      <c r="F94" s="183" t="s">
        <v>165</v>
      </c>
      <c r="G94" s="184" t="s">
        <v>157</v>
      </c>
      <c r="H94" s="185">
        <v>1300</v>
      </c>
      <c r="I94" s="186"/>
      <c r="J94" s="187">
        <f>ROUND(I94*H94,2)</f>
        <v>0</v>
      </c>
      <c r="K94" s="183" t="s">
        <v>115</v>
      </c>
      <c r="L94" s="188"/>
      <c r="M94" s="189" t="s">
        <v>19</v>
      </c>
      <c r="N94" s="190" t="s">
        <v>40</v>
      </c>
      <c r="O94" s="83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3" t="s">
        <v>141</v>
      </c>
      <c r="AT94" s="193" t="s">
        <v>111</v>
      </c>
      <c r="AU94" s="193" t="s">
        <v>69</v>
      </c>
      <c r="AY94" s="16" t="s">
        <v>117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6" t="s">
        <v>77</v>
      </c>
      <c r="BK94" s="194">
        <f>ROUND(I94*H94,2)</f>
        <v>0</v>
      </c>
      <c r="BL94" s="16" t="s">
        <v>141</v>
      </c>
      <c r="BM94" s="193" t="s">
        <v>166</v>
      </c>
    </row>
    <row r="95" s="2" customFormat="1">
      <c r="A95" s="37"/>
      <c r="B95" s="38"/>
      <c r="C95" s="181" t="s">
        <v>167</v>
      </c>
      <c r="D95" s="181" t="s">
        <v>111</v>
      </c>
      <c r="E95" s="182" t="s">
        <v>168</v>
      </c>
      <c r="F95" s="183" t="s">
        <v>169</v>
      </c>
      <c r="G95" s="184" t="s">
        <v>157</v>
      </c>
      <c r="H95" s="185">
        <v>1800</v>
      </c>
      <c r="I95" s="186"/>
      <c r="J95" s="187">
        <f>ROUND(I95*H95,2)</f>
        <v>0</v>
      </c>
      <c r="K95" s="183" t="s">
        <v>115</v>
      </c>
      <c r="L95" s="188"/>
      <c r="M95" s="189" t="s">
        <v>19</v>
      </c>
      <c r="N95" s="190" t="s">
        <v>40</v>
      </c>
      <c r="O95" s="83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3" t="s">
        <v>141</v>
      </c>
      <c r="AT95" s="193" t="s">
        <v>111</v>
      </c>
      <c r="AU95" s="193" t="s">
        <v>69</v>
      </c>
      <c r="AY95" s="16" t="s">
        <v>117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6" t="s">
        <v>77</v>
      </c>
      <c r="BK95" s="194">
        <f>ROUND(I95*H95,2)</f>
        <v>0</v>
      </c>
      <c r="BL95" s="16" t="s">
        <v>141</v>
      </c>
      <c r="BM95" s="193" t="s">
        <v>170</v>
      </c>
    </row>
    <row r="96" s="2" customFormat="1" ht="16.5" customHeight="1">
      <c r="A96" s="37"/>
      <c r="B96" s="38"/>
      <c r="C96" s="181" t="s">
        <v>8</v>
      </c>
      <c r="D96" s="181" t="s">
        <v>111</v>
      </c>
      <c r="E96" s="182" t="s">
        <v>171</v>
      </c>
      <c r="F96" s="183" t="s">
        <v>172</v>
      </c>
      <c r="G96" s="184" t="s">
        <v>114</v>
      </c>
      <c r="H96" s="185">
        <v>24</v>
      </c>
      <c r="I96" s="186"/>
      <c r="J96" s="187">
        <f>ROUND(I96*H96,2)</f>
        <v>0</v>
      </c>
      <c r="K96" s="183" t="s">
        <v>115</v>
      </c>
      <c r="L96" s="188"/>
      <c r="M96" s="189" t="s">
        <v>19</v>
      </c>
      <c r="N96" s="190" t="s">
        <v>40</v>
      </c>
      <c r="O96" s="83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3" t="s">
        <v>141</v>
      </c>
      <c r="AT96" s="193" t="s">
        <v>111</v>
      </c>
      <c r="AU96" s="193" t="s">
        <v>69</v>
      </c>
      <c r="AY96" s="16" t="s">
        <v>117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6" t="s">
        <v>77</v>
      </c>
      <c r="BK96" s="194">
        <f>ROUND(I96*H96,2)</f>
        <v>0</v>
      </c>
      <c r="BL96" s="16" t="s">
        <v>141</v>
      </c>
      <c r="BM96" s="193" t="s">
        <v>173</v>
      </c>
    </row>
    <row r="97" s="2" customFormat="1" ht="16.5" customHeight="1">
      <c r="A97" s="37"/>
      <c r="B97" s="38"/>
      <c r="C97" s="181" t="s">
        <v>174</v>
      </c>
      <c r="D97" s="181" t="s">
        <v>111</v>
      </c>
      <c r="E97" s="182" t="s">
        <v>175</v>
      </c>
      <c r="F97" s="183" t="s">
        <v>176</v>
      </c>
      <c r="G97" s="184" t="s">
        <v>114</v>
      </c>
      <c r="H97" s="185">
        <v>1</v>
      </c>
      <c r="I97" s="186"/>
      <c r="J97" s="187">
        <f>ROUND(I97*H97,2)</f>
        <v>0</v>
      </c>
      <c r="K97" s="183" t="s">
        <v>115</v>
      </c>
      <c r="L97" s="188"/>
      <c r="M97" s="189" t="s">
        <v>19</v>
      </c>
      <c r="N97" s="190" t="s">
        <v>40</v>
      </c>
      <c r="O97" s="83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3" t="s">
        <v>141</v>
      </c>
      <c r="AT97" s="193" t="s">
        <v>111</v>
      </c>
      <c r="AU97" s="193" t="s">
        <v>69</v>
      </c>
      <c r="AY97" s="16" t="s">
        <v>117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6" t="s">
        <v>77</v>
      </c>
      <c r="BK97" s="194">
        <f>ROUND(I97*H97,2)</f>
        <v>0</v>
      </c>
      <c r="BL97" s="16" t="s">
        <v>141</v>
      </c>
      <c r="BM97" s="193" t="s">
        <v>177</v>
      </c>
    </row>
    <row r="98" s="2" customFormat="1" ht="16.5" customHeight="1">
      <c r="A98" s="37"/>
      <c r="B98" s="38"/>
      <c r="C98" s="181" t="s">
        <v>178</v>
      </c>
      <c r="D98" s="181" t="s">
        <v>111</v>
      </c>
      <c r="E98" s="182" t="s">
        <v>179</v>
      </c>
      <c r="F98" s="183" t="s">
        <v>180</v>
      </c>
      <c r="G98" s="184" t="s">
        <v>114</v>
      </c>
      <c r="H98" s="185">
        <v>88</v>
      </c>
      <c r="I98" s="186"/>
      <c r="J98" s="187">
        <f>ROUND(I98*H98,2)</f>
        <v>0</v>
      </c>
      <c r="K98" s="183" t="s">
        <v>115</v>
      </c>
      <c r="L98" s="188"/>
      <c r="M98" s="189" t="s">
        <v>19</v>
      </c>
      <c r="N98" s="190" t="s">
        <v>40</v>
      </c>
      <c r="O98" s="83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3" t="s">
        <v>141</v>
      </c>
      <c r="AT98" s="193" t="s">
        <v>111</v>
      </c>
      <c r="AU98" s="193" t="s">
        <v>69</v>
      </c>
      <c r="AY98" s="16" t="s">
        <v>117</v>
      </c>
      <c r="BE98" s="194">
        <f>IF(N98="základní",J98,0)</f>
        <v>0</v>
      </c>
      <c r="BF98" s="194">
        <f>IF(N98="snížená",J98,0)</f>
        <v>0</v>
      </c>
      <c r="BG98" s="194">
        <f>IF(N98="zákl. přenesená",J98,0)</f>
        <v>0</v>
      </c>
      <c r="BH98" s="194">
        <f>IF(N98="sníž. přenesená",J98,0)</f>
        <v>0</v>
      </c>
      <c r="BI98" s="194">
        <f>IF(N98="nulová",J98,0)</f>
        <v>0</v>
      </c>
      <c r="BJ98" s="16" t="s">
        <v>77</v>
      </c>
      <c r="BK98" s="194">
        <f>ROUND(I98*H98,2)</f>
        <v>0</v>
      </c>
      <c r="BL98" s="16" t="s">
        <v>141</v>
      </c>
      <c r="BM98" s="193" t="s">
        <v>181</v>
      </c>
    </row>
    <row r="99" s="2" customFormat="1" ht="16.5" customHeight="1">
      <c r="A99" s="37"/>
      <c r="B99" s="38"/>
      <c r="C99" s="181" t="s">
        <v>182</v>
      </c>
      <c r="D99" s="181" t="s">
        <v>111</v>
      </c>
      <c r="E99" s="182" t="s">
        <v>183</v>
      </c>
      <c r="F99" s="183" t="s">
        <v>184</v>
      </c>
      <c r="G99" s="184" t="s">
        <v>114</v>
      </c>
      <c r="H99" s="185">
        <v>2</v>
      </c>
      <c r="I99" s="186"/>
      <c r="J99" s="187">
        <f>ROUND(I99*H99,2)</f>
        <v>0</v>
      </c>
      <c r="K99" s="183" t="s">
        <v>115</v>
      </c>
      <c r="L99" s="188"/>
      <c r="M99" s="189" t="s">
        <v>19</v>
      </c>
      <c r="N99" s="190" t="s">
        <v>40</v>
      </c>
      <c r="O99" s="83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3" t="s">
        <v>116</v>
      </c>
      <c r="AT99" s="193" t="s">
        <v>111</v>
      </c>
      <c r="AU99" s="193" t="s">
        <v>69</v>
      </c>
      <c r="AY99" s="16" t="s">
        <v>117</v>
      </c>
      <c r="BE99" s="194">
        <f>IF(N99="základní",J99,0)</f>
        <v>0</v>
      </c>
      <c r="BF99" s="194">
        <f>IF(N99="snížená",J99,0)</f>
        <v>0</v>
      </c>
      <c r="BG99" s="194">
        <f>IF(N99="zákl. přenesená",J99,0)</f>
        <v>0</v>
      </c>
      <c r="BH99" s="194">
        <f>IF(N99="sníž. přenesená",J99,0)</f>
        <v>0</v>
      </c>
      <c r="BI99" s="194">
        <f>IF(N99="nulová",J99,0)</f>
        <v>0</v>
      </c>
      <c r="BJ99" s="16" t="s">
        <v>77</v>
      </c>
      <c r="BK99" s="194">
        <f>ROUND(I99*H99,2)</f>
        <v>0</v>
      </c>
      <c r="BL99" s="16" t="s">
        <v>118</v>
      </c>
      <c r="BM99" s="193" t="s">
        <v>185</v>
      </c>
    </row>
    <row r="100" s="2" customFormat="1" ht="16.5" customHeight="1">
      <c r="A100" s="37"/>
      <c r="B100" s="38"/>
      <c r="C100" s="181" t="s">
        <v>186</v>
      </c>
      <c r="D100" s="181" t="s">
        <v>111</v>
      </c>
      <c r="E100" s="182" t="s">
        <v>187</v>
      </c>
      <c r="F100" s="183" t="s">
        <v>188</v>
      </c>
      <c r="G100" s="184" t="s">
        <v>114</v>
      </c>
      <c r="H100" s="185">
        <v>2</v>
      </c>
      <c r="I100" s="186"/>
      <c r="J100" s="187">
        <f>ROUND(I100*H100,2)</f>
        <v>0</v>
      </c>
      <c r="K100" s="183" t="s">
        <v>115</v>
      </c>
      <c r="L100" s="188"/>
      <c r="M100" s="189" t="s">
        <v>19</v>
      </c>
      <c r="N100" s="190" t="s">
        <v>40</v>
      </c>
      <c r="O100" s="83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3" t="s">
        <v>116</v>
      </c>
      <c r="AT100" s="193" t="s">
        <v>111</v>
      </c>
      <c r="AU100" s="193" t="s">
        <v>69</v>
      </c>
      <c r="AY100" s="16" t="s">
        <v>117</v>
      </c>
      <c r="BE100" s="194">
        <f>IF(N100="základní",J100,0)</f>
        <v>0</v>
      </c>
      <c r="BF100" s="194">
        <f>IF(N100="snížená",J100,0)</f>
        <v>0</v>
      </c>
      <c r="BG100" s="194">
        <f>IF(N100="zákl. přenesená",J100,0)</f>
        <v>0</v>
      </c>
      <c r="BH100" s="194">
        <f>IF(N100="sníž. přenesená",J100,0)</f>
        <v>0</v>
      </c>
      <c r="BI100" s="194">
        <f>IF(N100="nulová",J100,0)</f>
        <v>0</v>
      </c>
      <c r="BJ100" s="16" t="s">
        <v>77</v>
      </c>
      <c r="BK100" s="194">
        <f>ROUND(I100*H100,2)</f>
        <v>0</v>
      </c>
      <c r="BL100" s="16" t="s">
        <v>118</v>
      </c>
      <c r="BM100" s="193" t="s">
        <v>189</v>
      </c>
    </row>
    <row r="101" s="2" customFormat="1">
      <c r="A101" s="37"/>
      <c r="B101" s="38"/>
      <c r="C101" s="181" t="s">
        <v>190</v>
      </c>
      <c r="D101" s="181" t="s">
        <v>111</v>
      </c>
      <c r="E101" s="182" t="s">
        <v>191</v>
      </c>
      <c r="F101" s="183" t="s">
        <v>192</v>
      </c>
      <c r="G101" s="184" t="s">
        <v>114</v>
      </c>
      <c r="H101" s="185">
        <v>2</v>
      </c>
      <c r="I101" s="186"/>
      <c r="J101" s="187">
        <f>ROUND(I101*H101,2)</f>
        <v>0</v>
      </c>
      <c r="K101" s="183" t="s">
        <v>115</v>
      </c>
      <c r="L101" s="188"/>
      <c r="M101" s="189" t="s">
        <v>19</v>
      </c>
      <c r="N101" s="190" t="s">
        <v>40</v>
      </c>
      <c r="O101" s="83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3" t="s">
        <v>116</v>
      </c>
      <c r="AT101" s="193" t="s">
        <v>111</v>
      </c>
      <c r="AU101" s="193" t="s">
        <v>69</v>
      </c>
      <c r="AY101" s="16" t="s">
        <v>117</v>
      </c>
      <c r="BE101" s="194">
        <f>IF(N101="základní",J101,0)</f>
        <v>0</v>
      </c>
      <c r="BF101" s="194">
        <f>IF(N101="snížená",J101,0)</f>
        <v>0</v>
      </c>
      <c r="BG101" s="194">
        <f>IF(N101="zákl. přenesená",J101,0)</f>
        <v>0</v>
      </c>
      <c r="BH101" s="194">
        <f>IF(N101="sníž. přenesená",J101,0)</f>
        <v>0</v>
      </c>
      <c r="BI101" s="194">
        <f>IF(N101="nulová",J101,0)</f>
        <v>0</v>
      </c>
      <c r="BJ101" s="16" t="s">
        <v>77</v>
      </c>
      <c r="BK101" s="194">
        <f>ROUND(I101*H101,2)</f>
        <v>0</v>
      </c>
      <c r="BL101" s="16" t="s">
        <v>118</v>
      </c>
      <c r="BM101" s="193" t="s">
        <v>193</v>
      </c>
    </row>
    <row r="102" s="2" customFormat="1" ht="16.5" customHeight="1">
      <c r="A102" s="37"/>
      <c r="B102" s="38"/>
      <c r="C102" s="181" t="s">
        <v>7</v>
      </c>
      <c r="D102" s="181" t="s">
        <v>111</v>
      </c>
      <c r="E102" s="182" t="s">
        <v>194</v>
      </c>
      <c r="F102" s="183" t="s">
        <v>195</v>
      </c>
      <c r="G102" s="184" t="s">
        <v>114</v>
      </c>
      <c r="H102" s="185">
        <v>4</v>
      </c>
      <c r="I102" s="186"/>
      <c r="J102" s="187">
        <f>ROUND(I102*H102,2)</f>
        <v>0</v>
      </c>
      <c r="K102" s="183" t="s">
        <v>115</v>
      </c>
      <c r="L102" s="188"/>
      <c r="M102" s="189" t="s">
        <v>19</v>
      </c>
      <c r="N102" s="190" t="s">
        <v>40</v>
      </c>
      <c r="O102" s="83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93" t="s">
        <v>116</v>
      </c>
      <c r="AT102" s="193" t="s">
        <v>111</v>
      </c>
      <c r="AU102" s="193" t="s">
        <v>69</v>
      </c>
      <c r="AY102" s="16" t="s">
        <v>117</v>
      </c>
      <c r="BE102" s="194">
        <f>IF(N102="základní",J102,0)</f>
        <v>0</v>
      </c>
      <c r="BF102" s="194">
        <f>IF(N102="snížená",J102,0)</f>
        <v>0</v>
      </c>
      <c r="BG102" s="194">
        <f>IF(N102="zákl. přenesená",J102,0)</f>
        <v>0</v>
      </c>
      <c r="BH102" s="194">
        <f>IF(N102="sníž. přenesená",J102,0)</f>
        <v>0</v>
      </c>
      <c r="BI102" s="194">
        <f>IF(N102="nulová",J102,0)</f>
        <v>0</v>
      </c>
      <c r="BJ102" s="16" t="s">
        <v>77</v>
      </c>
      <c r="BK102" s="194">
        <f>ROUND(I102*H102,2)</f>
        <v>0</v>
      </c>
      <c r="BL102" s="16" t="s">
        <v>118</v>
      </c>
      <c r="BM102" s="193" t="s">
        <v>196</v>
      </c>
    </row>
    <row r="103" s="2" customFormat="1" ht="21.75" customHeight="1">
      <c r="A103" s="37"/>
      <c r="B103" s="38"/>
      <c r="C103" s="181" t="s">
        <v>197</v>
      </c>
      <c r="D103" s="181" t="s">
        <v>111</v>
      </c>
      <c r="E103" s="182" t="s">
        <v>198</v>
      </c>
      <c r="F103" s="183" t="s">
        <v>199</v>
      </c>
      <c r="G103" s="184" t="s">
        <v>114</v>
      </c>
      <c r="H103" s="185">
        <v>34</v>
      </c>
      <c r="I103" s="186"/>
      <c r="J103" s="187">
        <f>ROUND(I103*H103,2)</f>
        <v>0</v>
      </c>
      <c r="K103" s="183" t="s">
        <v>115</v>
      </c>
      <c r="L103" s="188"/>
      <c r="M103" s="189" t="s">
        <v>19</v>
      </c>
      <c r="N103" s="190" t="s">
        <v>40</v>
      </c>
      <c r="O103" s="83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3" t="s">
        <v>116</v>
      </c>
      <c r="AT103" s="193" t="s">
        <v>111</v>
      </c>
      <c r="AU103" s="193" t="s">
        <v>69</v>
      </c>
      <c r="AY103" s="16" t="s">
        <v>117</v>
      </c>
      <c r="BE103" s="194">
        <f>IF(N103="základní",J103,0)</f>
        <v>0</v>
      </c>
      <c r="BF103" s="194">
        <f>IF(N103="snížená",J103,0)</f>
        <v>0</v>
      </c>
      <c r="BG103" s="194">
        <f>IF(N103="zákl. přenesená",J103,0)</f>
        <v>0</v>
      </c>
      <c r="BH103" s="194">
        <f>IF(N103="sníž. přenesená",J103,0)</f>
        <v>0</v>
      </c>
      <c r="BI103" s="194">
        <f>IF(N103="nulová",J103,0)</f>
        <v>0</v>
      </c>
      <c r="BJ103" s="16" t="s">
        <v>77</v>
      </c>
      <c r="BK103" s="194">
        <f>ROUND(I103*H103,2)</f>
        <v>0</v>
      </c>
      <c r="BL103" s="16" t="s">
        <v>118</v>
      </c>
      <c r="BM103" s="193" t="s">
        <v>200</v>
      </c>
    </row>
    <row r="104" s="2" customFormat="1" ht="16.5" customHeight="1">
      <c r="A104" s="37"/>
      <c r="B104" s="38"/>
      <c r="C104" s="181" t="s">
        <v>201</v>
      </c>
      <c r="D104" s="181" t="s">
        <v>111</v>
      </c>
      <c r="E104" s="182" t="s">
        <v>202</v>
      </c>
      <c r="F104" s="183" t="s">
        <v>203</v>
      </c>
      <c r="G104" s="184" t="s">
        <v>114</v>
      </c>
      <c r="H104" s="185">
        <v>40</v>
      </c>
      <c r="I104" s="186"/>
      <c r="J104" s="187">
        <f>ROUND(I104*H104,2)</f>
        <v>0</v>
      </c>
      <c r="K104" s="183" t="s">
        <v>115</v>
      </c>
      <c r="L104" s="188"/>
      <c r="M104" s="189" t="s">
        <v>19</v>
      </c>
      <c r="N104" s="190" t="s">
        <v>40</v>
      </c>
      <c r="O104" s="83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3" t="s">
        <v>141</v>
      </c>
      <c r="AT104" s="193" t="s">
        <v>111</v>
      </c>
      <c r="AU104" s="193" t="s">
        <v>69</v>
      </c>
      <c r="AY104" s="16" t="s">
        <v>117</v>
      </c>
      <c r="BE104" s="194">
        <f>IF(N104="základní",J104,0)</f>
        <v>0</v>
      </c>
      <c r="BF104" s="194">
        <f>IF(N104="snížená",J104,0)</f>
        <v>0</v>
      </c>
      <c r="BG104" s="194">
        <f>IF(N104="zákl. přenesená",J104,0)</f>
        <v>0</v>
      </c>
      <c r="BH104" s="194">
        <f>IF(N104="sníž. přenesená",J104,0)</f>
        <v>0</v>
      </c>
      <c r="BI104" s="194">
        <f>IF(N104="nulová",J104,0)</f>
        <v>0</v>
      </c>
      <c r="BJ104" s="16" t="s">
        <v>77</v>
      </c>
      <c r="BK104" s="194">
        <f>ROUND(I104*H104,2)</f>
        <v>0</v>
      </c>
      <c r="BL104" s="16" t="s">
        <v>141</v>
      </c>
      <c r="BM104" s="193" t="s">
        <v>204</v>
      </c>
    </row>
    <row r="105" s="2" customFormat="1">
      <c r="A105" s="37"/>
      <c r="B105" s="38"/>
      <c r="C105" s="181" t="s">
        <v>205</v>
      </c>
      <c r="D105" s="181" t="s">
        <v>111</v>
      </c>
      <c r="E105" s="182" t="s">
        <v>206</v>
      </c>
      <c r="F105" s="183" t="s">
        <v>207</v>
      </c>
      <c r="G105" s="184" t="s">
        <v>114</v>
      </c>
      <c r="H105" s="185">
        <v>40</v>
      </c>
      <c r="I105" s="186"/>
      <c r="J105" s="187">
        <f>ROUND(I105*H105,2)</f>
        <v>0</v>
      </c>
      <c r="K105" s="183" t="s">
        <v>115</v>
      </c>
      <c r="L105" s="188"/>
      <c r="M105" s="189" t="s">
        <v>19</v>
      </c>
      <c r="N105" s="190" t="s">
        <v>40</v>
      </c>
      <c r="O105" s="83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3" t="s">
        <v>141</v>
      </c>
      <c r="AT105" s="193" t="s">
        <v>111</v>
      </c>
      <c r="AU105" s="193" t="s">
        <v>69</v>
      </c>
      <c r="AY105" s="16" t="s">
        <v>117</v>
      </c>
      <c r="BE105" s="194">
        <f>IF(N105="základní",J105,0)</f>
        <v>0</v>
      </c>
      <c r="BF105" s="194">
        <f>IF(N105="snížená",J105,0)</f>
        <v>0</v>
      </c>
      <c r="BG105" s="194">
        <f>IF(N105="zákl. přenesená",J105,0)</f>
        <v>0</v>
      </c>
      <c r="BH105" s="194">
        <f>IF(N105="sníž. přenesená",J105,0)</f>
        <v>0</v>
      </c>
      <c r="BI105" s="194">
        <f>IF(N105="nulová",J105,0)</f>
        <v>0</v>
      </c>
      <c r="BJ105" s="16" t="s">
        <v>77</v>
      </c>
      <c r="BK105" s="194">
        <f>ROUND(I105*H105,2)</f>
        <v>0</v>
      </c>
      <c r="BL105" s="16" t="s">
        <v>141</v>
      </c>
      <c r="BM105" s="193" t="s">
        <v>208</v>
      </c>
    </row>
    <row r="106" s="2" customFormat="1" ht="16.5" customHeight="1">
      <c r="A106" s="37"/>
      <c r="B106" s="38"/>
      <c r="C106" s="181" t="s">
        <v>209</v>
      </c>
      <c r="D106" s="181" t="s">
        <v>111</v>
      </c>
      <c r="E106" s="182" t="s">
        <v>210</v>
      </c>
      <c r="F106" s="183" t="s">
        <v>211</v>
      </c>
      <c r="G106" s="184" t="s">
        <v>114</v>
      </c>
      <c r="H106" s="185">
        <v>10</v>
      </c>
      <c r="I106" s="186"/>
      <c r="J106" s="187">
        <f>ROUND(I106*H106,2)</f>
        <v>0</v>
      </c>
      <c r="K106" s="183" t="s">
        <v>115</v>
      </c>
      <c r="L106" s="188"/>
      <c r="M106" s="189" t="s">
        <v>19</v>
      </c>
      <c r="N106" s="190" t="s">
        <v>40</v>
      </c>
      <c r="O106" s="83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3" t="s">
        <v>141</v>
      </c>
      <c r="AT106" s="193" t="s">
        <v>111</v>
      </c>
      <c r="AU106" s="193" t="s">
        <v>69</v>
      </c>
      <c r="AY106" s="16" t="s">
        <v>117</v>
      </c>
      <c r="BE106" s="194">
        <f>IF(N106="základní",J106,0)</f>
        <v>0</v>
      </c>
      <c r="BF106" s="194">
        <f>IF(N106="snížená",J106,0)</f>
        <v>0</v>
      </c>
      <c r="BG106" s="194">
        <f>IF(N106="zákl. přenesená",J106,0)</f>
        <v>0</v>
      </c>
      <c r="BH106" s="194">
        <f>IF(N106="sníž. přenesená",J106,0)</f>
        <v>0</v>
      </c>
      <c r="BI106" s="194">
        <f>IF(N106="nulová",J106,0)</f>
        <v>0</v>
      </c>
      <c r="BJ106" s="16" t="s">
        <v>77</v>
      </c>
      <c r="BK106" s="194">
        <f>ROUND(I106*H106,2)</f>
        <v>0</v>
      </c>
      <c r="BL106" s="16" t="s">
        <v>141</v>
      </c>
      <c r="BM106" s="193" t="s">
        <v>212</v>
      </c>
    </row>
    <row r="107" s="2" customFormat="1" ht="21.75" customHeight="1">
      <c r="A107" s="37"/>
      <c r="B107" s="38"/>
      <c r="C107" s="181" t="s">
        <v>213</v>
      </c>
      <c r="D107" s="181" t="s">
        <v>111</v>
      </c>
      <c r="E107" s="182" t="s">
        <v>214</v>
      </c>
      <c r="F107" s="183" t="s">
        <v>215</v>
      </c>
      <c r="G107" s="184" t="s">
        <v>114</v>
      </c>
      <c r="H107" s="185">
        <v>1</v>
      </c>
      <c r="I107" s="186"/>
      <c r="J107" s="187">
        <f>ROUND(I107*H107,2)</f>
        <v>0</v>
      </c>
      <c r="K107" s="183" t="s">
        <v>115</v>
      </c>
      <c r="L107" s="188"/>
      <c r="M107" s="189" t="s">
        <v>19</v>
      </c>
      <c r="N107" s="190" t="s">
        <v>40</v>
      </c>
      <c r="O107" s="83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3" t="s">
        <v>141</v>
      </c>
      <c r="AT107" s="193" t="s">
        <v>111</v>
      </c>
      <c r="AU107" s="193" t="s">
        <v>69</v>
      </c>
      <c r="AY107" s="16" t="s">
        <v>117</v>
      </c>
      <c r="BE107" s="194">
        <f>IF(N107="základní",J107,0)</f>
        <v>0</v>
      </c>
      <c r="BF107" s="194">
        <f>IF(N107="snížená",J107,0)</f>
        <v>0</v>
      </c>
      <c r="BG107" s="194">
        <f>IF(N107="zákl. přenesená",J107,0)</f>
        <v>0</v>
      </c>
      <c r="BH107" s="194">
        <f>IF(N107="sníž. přenesená",J107,0)</f>
        <v>0</v>
      </c>
      <c r="BI107" s="194">
        <f>IF(N107="nulová",J107,0)</f>
        <v>0</v>
      </c>
      <c r="BJ107" s="16" t="s">
        <v>77</v>
      </c>
      <c r="BK107" s="194">
        <f>ROUND(I107*H107,2)</f>
        <v>0</v>
      </c>
      <c r="BL107" s="16" t="s">
        <v>141</v>
      </c>
      <c r="BM107" s="193" t="s">
        <v>216</v>
      </c>
    </row>
    <row r="108" s="2" customFormat="1" ht="16.5" customHeight="1">
      <c r="A108" s="37"/>
      <c r="B108" s="38"/>
      <c r="C108" s="181" t="s">
        <v>217</v>
      </c>
      <c r="D108" s="181" t="s">
        <v>111</v>
      </c>
      <c r="E108" s="182" t="s">
        <v>218</v>
      </c>
      <c r="F108" s="183" t="s">
        <v>219</v>
      </c>
      <c r="G108" s="184" t="s">
        <v>114</v>
      </c>
      <c r="H108" s="185">
        <v>1</v>
      </c>
      <c r="I108" s="186"/>
      <c r="J108" s="187">
        <f>ROUND(I108*H108,2)</f>
        <v>0</v>
      </c>
      <c r="K108" s="183" t="s">
        <v>115</v>
      </c>
      <c r="L108" s="188"/>
      <c r="M108" s="189" t="s">
        <v>19</v>
      </c>
      <c r="N108" s="190" t="s">
        <v>40</v>
      </c>
      <c r="O108" s="83"/>
      <c r="P108" s="191">
        <f>O108*H108</f>
        <v>0</v>
      </c>
      <c r="Q108" s="191">
        <v>0</v>
      </c>
      <c r="R108" s="191">
        <f>Q108*H108</f>
        <v>0</v>
      </c>
      <c r="S108" s="191">
        <v>0</v>
      </c>
      <c r="T108" s="192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3" t="s">
        <v>141</v>
      </c>
      <c r="AT108" s="193" t="s">
        <v>111</v>
      </c>
      <c r="AU108" s="193" t="s">
        <v>69</v>
      </c>
      <c r="AY108" s="16" t="s">
        <v>117</v>
      </c>
      <c r="BE108" s="194">
        <f>IF(N108="základní",J108,0)</f>
        <v>0</v>
      </c>
      <c r="BF108" s="194">
        <f>IF(N108="snížená",J108,0)</f>
        <v>0</v>
      </c>
      <c r="BG108" s="194">
        <f>IF(N108="zákl. přenesená",J108,0)</f>
        <v>0</v>
      </c>
      <c r="BH108" s="194">
        <f>IF(N108="sníž. přenesená",J108,0)</f>
        <v>0</v>
      </c>
      <c r="BI108" s="194">
        <f>IF(N108="nulová",J108,0)</f>
        <v>0</v>
      </c>
      <c r="BJ108" s="16" t="s">
        <v>77</v>
      </c>
      <c r="BK108" s="194">
        <f>ROUND(I108*H108,2)</f>
        <v>0</v>
      </c>
      <c r="BL108" s="16" t="s">
        <v>141</v>
      </c>
      <c r="BM108" s="193" t="s">
        <v>220</v>
      </c>
    </row>
    <row r="109" s="2" customFormat="1">
      <c r="A109" s="37"/>
      <c r="B109" s="38"/>
      <c r="C109" s="181" t="s">
        <v>221</v>
      </c>
      <c r="D109" s="181" t="s">
        <v>111</v>
      </c>
      <c r="E109" s="182" t="s">
        <v>222</v>
      </c>
      <c r="F109" s="183" t="s">
        <v>223</v>
      </c>
      <c r="G109" s="184" t="s">
        <v>114</v>
      </c>
      <c r="H109" s="185">
        <v>1</v>
      </c>
      <c r="I109" s="186"/>
      <c r="J109" s="187">
        <f>ROUND(I109*H109,2)</f>
        <v>0</v>
      </c>
      <c r="K109" s="183" t="s">
        <v>115</v>
      </c>
      <c r="L109" s="188"/>
      <c r="M109" s="189" t="s">
        <v>19</v>
      </c>
      <c r="N109" s="190" t="s">
        <v>40</v>
      </c>
      <c r="O109" s="83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3" t="s">
        <v>141</v>
      </c>
      <c r="AT109" s="193" t="s">
        <v>111</v>
      </c>
      <c r="AU109" s="193" t="s">
        <v>69</v>
      </c>
      <c r="AY109" s="16" t="s">
        <v>117</v>
      </c>
      <c r="BE109" s="194">
        <f>IF(N109="základní",J109,0)</f>
        <v>0</v>
      </c>
      <c r="BF109" s="194">
        <f>IF(N109="snížená",J109,0)</f>
        <v>0</v>
      </c>
      <c r="BG109" s="194">
        <f>IF(N109="zákl. přenesená",J109,0)</f>
        <v>0</v>
      </c>
      <c r="BH109" s="194">
        <f>IF(N109="sníž. přenesená",J109,0)</f>
        <v>0</v>
      </c>
      <c r="BI109" s="194">
        <f>IF(N109="nulová",J109,0)</f>
        <v>0</v>
      </c>
      <c r="BJ109" s="16" t="s">
        <v>77</v>
      </c>
      <c r="BK109" s="194">
        <f>ROUND(I109*H109,2)</f>
        <v>0</v>
      </c>
      <c r="BL109" s="16" t="s">
        <v>141</v>
      </c>
      <c r="BM109" s="193" t="s">
        <v>224</v>
      </c>
    </row>
    <row r="110" s="11" customFormat="1" ht="25.92" customHeight="1">
      <c r="A110" s="11"/>
      <c r="B110" s="195"/>
      <c r="C110" s="196"/>
      <c r="D110" s="197" t="s">
        <v>68</v>
      </c>
      <c r="E110" s="198" t="s">
        <v>225</v>
      </c>
      <c r="F110" s="198" t="s">
        <v>226</v>
      </c>
      <c r="G110" s="196"/>
      <c r="H110" s="196"/>
      <c r="I110" s="199"/>
      <c r="J110" s="200">
        <f>BK110</f>
        <v>0</v>
      </c>
      <c r="K110" s="196"/>
      <c r="L110" s="201"/>
      <c r="M110" s="202"/>
      <c r="N110" s="203"/>
      <c r="O110" s="203"/>
      <c r="P110" s="204">
        <f>SUM(P111:P128)</f>
        <v>0</v>
      </c>
      <c r="Q110" s="203"/>
      <c r="R110" s="204">
        <f>SUM(R111:R128)</f>
        <v>0</v>
      </c>
      <c r="S110" s="203"/>
      <c r="T110" s="205">
        <f>SUM(T111:T128)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206" t="s">
        <v>118</v>
      </c>
      <c r="AT110" s="207" t="s">
        <v>68</v>
      </c>
      <c r="AU110" s="207" t="s">
        <v>69</v>
      </c>
      <c r="AY110" s="206" t="s">
        <v>117</v>
      </c>
      <c r="BK110" s="208">
        <f>SUM(BK111:BK128)</f>
        <v>0</v>
      </c>
    </row>
    <row r="111" s="2" customFormat="1" ht="16.5" customHeight="1">
      <c r="A111" s="37"/>
      <c r="B111" s="38"/>
      <c r="C111" s="209" t="s">
        <v>227</v>
      </c>
      <c r="D111" s="209" t="s">
        <v>228</v>
      </c>
      <c r="E111" s="210" t="s">
        <v>229</v>
      </c>
      <c r="F111" s="211" t="s">
        <v>230</v>
      </c>
      <c r="G111" s="212" t="s">
        <v>157</v>
      </c>
      <c r="H111" s="213">
        <v>1800</v>
      </c>
      <c r="I111" s="214"/>
      <c r="J111" s="215">
        <f>ROUND(I111*H111,2)</f>
        <v>0</v>
      </c>
      <c r="K111" s="211" t="s">
        <v>115</v>
      </c>
      <c r="L111" s="43"/>
      <c r="M111" s="216" t="s">
        <v>19</v>
      </c>
      <c r="N111" s="217" t="s">
        <v>40</v>
      </c>
      <c r="O111" s="83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3" t="s">
        <v>231</v>
      </c>
      <c r="AT111" s="193" t="s">
        <v>228</v>
      </c>
      <c r="AU111" s="193" t="s">
        <v>77</v>
      </c>
      <c r="AY111" s="16" t="s">
        <v>117</v>
      </c>
      <c r="BE111" s="194">
        <f>IF(N111="základní",J111,0)</f>
        <v>0</v>
      </c>
      <c r="BF111" s="194">
        <f>IF(N111="snížená",J111,0)</f>
        <v>0</v>
      </c>
      <c r="BG111" s="194">
        <f>IF(N111="zákl. přenesená",J111,0)</f>
        <v>0</v>
      </c>
      <c r="BH111" s="194">
        <f>IF(N111="sníž. přenesená",J111,0)</f>
        <v>0</v>
      </c>
      <c r="BI111" s="194">
        <f>IF(N111="nulová",J111,0)</f>
        <v>0</v>
      </c>
      <c r="BJ111" s="16" t="s">
        <v>77</v>
      </c>
      <c r="BK111" s="194">
        <f>ROUND(I111*H111,2)</f>
        <v>0</v>
      </c>
      <c r="BL111" s="16" t="s">
        <v>231</v>
      </c>
      <c r="BM111" s="193" t="s">
        <v>232</v>
      </c>
    </row>
    <row r="112" s="2" customFormat="1" ht="16.5" customHeight="1">
      <c r="A112" s="37"/>
      <c r="B112" s="38"/>
      <c r="C112" s="209" t="s">
        <v>233</v>
      </c>
      <c r="D112" s="209" t="s">
        <v>228</v>
      </c>
      <c r="E112" s="210" t="s">
        <v>234</v>
      </c>
      <c r="F112" s="211" t="s">
        <v>235</v>
      </c>
      <c r="G112" s="212" t="s">
        <v>114</v>
      </c>
      <c r="H112" s="213">
        <v>11</v>
      </c>
      <c r="I112" s="214"/>
      <c r="J112" s="215">
        <f>ROUND(I112*H112,2)</f>
        <v>0</v>
      </c>
      <c r="K112" s="211" t="s">
        <v>115</v>
      </c>
      <c r="L112" s="43"/>
      <c r="M112" s="216" t="s">
        <v>19</v>
      </c>
      <c r="N112" s="217" t="s">
        <v>40</v>
      </c>
      <c r="O112" s="83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3" t="s">
        <v>231</v>
      </c>
      <c r="AT112" s="193" t="s">
        <v>228</v>
      </c>
      <c r="AU112" s="193" t="s">
        <v>77</v>
      </c>
      <c r="AY112" s="16" t="s">
        <v>117</v>
      </c>
      <c r="BE112" s="194">
        <f>IF(N112="základní",J112,0)</f>
        <v>0</v>
      </c>
      <c r="BF112" s="194">
        <f>IF(N112="snížená",J112,0)</f>
        <v>0</v>
      </c>
      <c r="BG112" s="194">
        <f>IF(N112="zákl. přenesená",J112,0)</f>
        <v>0</v>
      </c>
      <c r="BH112" s="194">
        <f>IF(N112="sníž. přenesená",J112,0)</f>
        <v>0</v>
      </c>
      <c r="BI112" s="194">
        <f>IF(N112="nulová",J112,0)</f>
        <v>0</v>
      </c>
      <c r="BJ112" s="16" t="s">
        <v>77</v>
      </c>
      <c r="BK112" s="194">
        <f>ROUND(I112*H112,2)</f>
        <v>0</v>
      </c>
      <c r="BL112" s="16" t="s">
        <v>231</v>
      </c>
      <c r="BM112" s="193" t="s">
        <v>236</v>
      </c>
    </row>
    <row r="113" s="2" customFormat="1" ht="16.5" customHeight="1">
      <c r="A113" s="37"/>
      <c r="B113" s="38"/>
      <c r="C113" s="209" t="s">
        <v>237</v>
      </c>
      <c r="D113" s="209" t="s">
        <v>228</v>
      </c>
      <c r="E113" s="210" t="s">
        <v>238</v>
      </c>
      <c r="F113" s="211" t="s">
        <v>239</v>
      </c>
      <c r="G113" s="212" t="s">
        <v>114</v>
      </c>
      <c r="H113" s="213">
        <v>1</v>
      </c>
      <c r="I113" s="214"/>
      <c r="J113" s="215">
        <f>ROUND(I113*H113,2)</f>
        <v>0</v>
      </c>
      <c r="K113" s="211" t="s">
        <v>115</v>
      </c>
      <c r="L113" s="43"/>
      <c r="M113" s="216" t="s">
        <v>19</v>
      </c>
      <c r="N113" s="217" t="s">
        <v>40</v>
      </c>
      <c r="O113" s="83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3" t="s">
        <v>231</v>
      </c>
      <c r="AT113" s="193" t="s">
        <v>228</v>
      </c>
      <c r="AU113" s="193" t="s">
        <v>77</v>
      </c>
      <c r="AY113" s="16" t="s">
        <v>117</v>
      </c>
      <c r="BE113" s="194">
        <f>IF(N113="základní",J113,0)</f>
        <v>0</v>
      </c>
      <c r="BF113" s="194">
        <f>IF(N113="snížená",J113,0)</f>
        <v>0</v>
      </c>
      <c r="BG113" s="194">
        <f>IF(N113="zákl. přenesená",J113,0)</f>
        <v>0</v>
      </c>
      <c r="BH113" s="194">
        <f>IF(N113="sníž. přenesená",J113,0)</f>
        <v>0</v>
      </c>
      <c r="BI113" s="194">
        <f>IF(N113="nulová",J113,0)</f>
        <v>0</v>
      </c>
      <c r="BJ113" s="16" t="s">
        <v>77</v>
      </c>
      <c r="BK113" s="194">
        <f>ROUND(I113*H113,2)</f>
        <v>0</v>
      </c>
      <c r="BL113" s="16" t="s">
        <v>231</v>
      </c>
      <c r="BM113" s="193" t="s">
        <v>240</v>
      </c>
    </row>
    <row r="114" s="2" customFormat="1">
      <c r="A114" s="37"/>
      <c r="B114" s="38"/>
      <c r="C114" s="209" t="s">
        <v>241</v>
      </c>
      <c r="D114" s="209" t="s">
        <v>228</v>
      </c>
      <c r="E114" s="210" t="s">
        <v>242</v>
      </c>
      <c r="F114" s="211" t="s">
        <v>243</v>
      </c>
      <c r="G114" s="212" t="s">
        <v>114</v>
      </c>
      <c r="H114" s="213">
        <v>2</v>
      </c>
      <c r="I114" s="214"/>
      <c r="J114" s="215">
        <f>ROUND(I114*H114,2)</f>
        <v>0</v>
      </c>
      <c r="K114" s="211" t="s">
        <v>115</v>
      </c>
      <c r="L114" s="43"/>
      <c r="M114" s="216" t="s">
        <v>19</v>
      </c>
      <c r="N114" s="217" t="s">
        <v>40</v>
      </c>
      <c r="O114" s="83"/>
      <c r="P114" s="191">
        <f>O114*H114</f>
        <v>0</v>
      </c>
      <c r="Q114" s="191">
        <v>0</v>
      </c>
      <c r="R114" s="191">
        <f>Q114*H114</f>
        <v>0</v>
      </c>
      <c r="S114" s="191">
        <v>0</v>
      </c>
      <c r="T114" s="192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3" t="s">
        <v>231</v>
      </c>
      <c r="AT114" s="193" t="s">
        <v>228</v>
      </c>
      <c r="AU114" s="193" t="s">
        <v>77</v>
      </c>
      <c r="AY114" s="16" t="s">
        <v>117</v>
      </c>
      <c r="BE114" s="194">
        <f>IF(N114="základní",J114,0)</f>
        <v>0</v>
      </c>
      <c r="BF114" s="194">
        <f>IF(N114="snížená",J114,0)</f>
        <v>0</v>
      </c>
      <c r="BG114" s="194">
        <f>IF(N114="zákl. přenesená",J114,0)</f>
        <v>0</v>
      </c>
      <c r="BH114" s="194">
        <f>IF(N114="sníž. přenesená",J114,0)</f>
        <v>0</v>
      </c>
      <c r="BI114" s="194">
        <f>IF(N114="nulová",J114,0)</f>
        <v>0</v>
      </c>
      <c r="BJ114" s="16" t="s">
        <v>77</v>
      </c>
      <c r="BK114" s="194">
        <f>ROUND(I114*H114,2)</f>
        <v>0</v>
      </c>
      <c r="BL114" s="16" t="s">
        <v>231</v>
      </c>
      <c r="BM114" s="193" t="s">
        <v>244</v>
      </c>
    </row>
    <row r="115" s="2" customFormat="1" ht="21.75" customHeight="1">
      <c r="A115" s="37"/>
      <c r="B115" s="38"/>
      <c r="C115" s="209" t="s">
        <v>245</v>
      </c>
      <c r="D115" s="209" t="s">
        <v>228</v>
      </c>
      <c r="E115" s="210" t="s">
        <v>246</v>
      </c>
      <c r="F115" s="211" t="s">
        <v>247</v>
      </c>
      <c r="G115" s="212" t="s">
        <v>114</v>
      </c>
      <c r="H115" s="213">
        <v>1</v>
      </c>
      <c r="I115" s="214"/>
      <c r="J115" s="215">
        <f>ROUND(I115*H115,2)</f>
        <v>0</v>
      </c>
      <c r="K115" s="211" t="s">
        <v>115</v>
      </c>
      <c r="L115" s="43"/>
      <c r="M115" s="216" t="s">
        <v>19</v>
      </c>
      <c r="N115" s="217" t="s">
        <v>40</v>
      </c>
      <c r="O115" s="83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3" t="s">
        <v>231</v>
      </c>
      <c r="AT115" s="193" t="s">
        <v>228</v>
      </c>
      <c r="AU115" s="193" t="s">
        <v>77</v>
      </c>
      <c r="AY115" s="16" t="s">
        <v>117</v>
      </c>
      <c r="BE115" s="194">
        <f>IF(N115="základní",J115,0)</f>
        <v>0</v>
      </c>
      <c r="BF115" s="194">
        <f>IF(N115="snížená",J115,0)</f>
        <v>0</v>
      </c>
      <c r="BG115" s="194">
        <f>IF(N115="zákl. přenesená",J115,0)</f>
        <v>0</v>
      </c>
      <c r="BH115" s="194">
        <f>IF(N115="sníž. přenesená",J115,0)</f>
        <v>0</v>
      </c>
      <c r="BI115" s="194">
        <f>IF(N115="nulová",J115,0)</f>
        <v>0</v>
      </c>
      <c r="BJ115" s="16" t="s">
        <v>77</v>
      </c>
      <c r="BK115" s="194">
        <f>ROUND(I115*H115,2)</f>
        <v>0</v>
      </c>
      <c r="BL115" s="16" t="s">
        <v>231</v>
      </c>
      <c r="BM115" s="193" t="s">
        <v>248</v>
      </c>
    </row>
    <row r="116" s="2" customFormat="1" ht="16.5" customHeight="1">
      <c r="A116" s="37"/>
      <c r="B116" s="38"/>
      <c r="C116" s="209" t="s">
        <v>249</v>
      </c>
      <c r="D116" s="209" t="s">
        <v>228</v>
      </c>
      <c r="E116" s="210" t="s">
        <v>250</v>
      </c>
      <c r="F116" s="211" t="s">
        <v>251</v>
      </c>
      <c r="G116" s="212" t="s">
        <v>114</v>
      </c>
      <c r="H116" s="213">
        <v>11</v>
      </c>
      <c r="I116" s="214"/>
      <c r="J116" s="215">
        <f>ROUND(I116*H116,2)</f>
        <v>0</v>
      </c>
      <c r="K116" s="211" t="s">
        <v>115</v>
      </c>
      <c r="L116" s="43"/>
      <c r="M116" s="216" t="s">
        <v>19</v>
      </c>
      <c r="N116" s="217" t="s">
        <v>40</v>
      </c>
      <c r="O116" s="83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3" t="s">
        <v>231</v>
      </c>
      <c r="AT116" s="193" t="s">
        <v>228</v>
      </c>
      <c r="AU116" s="193" t="s">
        <v>77</v>
      </c>
      <c r="AY116" s="16" t="s">
        <v>117</v>
      </c>
      <c r="BE116" s="194">
        <f>IF(N116="základní",J116,0)</f>
        <v>0</v>
      </c>
      <c r="BF116" s="194">
        <f>IF(N116="snížená",J116,0)</f>
        <v>0</v>
      </c>
      <c r="BG116" s="194">
        <f>IF(N116="zákl. přenesená",J116,0)</f>
        <v>0</v>
      </c>
      <c r="BH116" s="194">
        <f>IF(N116="sníž. přenesená",J116,0)</f>
        <v>0</v>
      </c>
      <c r="BI116" s="194">
        <f>IF(N116="nulová",J116,0)</f>
        <v>0</v>
      </c>
      <c r="BJ116" s="16" t="s">
        <v>77</v>
      </c>
      <c r="BK116" s="194">
        <f>ROUND(I116*H116,2)</f>
        <v>0</v>
      </c>
      <c r="BL116" s="16" t="s">
        <v>231</v>
      </c>
      <c r="BM116" s="193" t="s">
        <v>252</v>
      </c>
    </row>
    <row r="117" s="2" customFormat="1" ht="16.5" customHeight="1">
      <c r="A117" s="37"/>
      <c r="B117" s="38"/>
      <c r="C117" s="209" t="s">
        <v>253</v>
      </c>
      <c r="D117" s="209" t="s">
        <v>228</v>
      </c>
      <c r="E117" s="210" t="s">
        <v>254</v>
      </c>
      <c r="F117" s="211" t="s">
        <v>255</v>
      </c>
      <c r="G117" s="212" t="s">
        <v>114</v>
      </c>
      <c r="H117" s="213">
        <v>12</v>
      </c>
      <c r="I117" s="214"/>
      <c r="J117" s="215">
        <f>ROUND(I117*H117,2)</f>
        <v>0</v>
      </c>
      <c r="K117" s="211" t="s">
        <v>115</v>
      </c>
      <c r="L117" s="43"/>
      <c r="M117" s="216" t="s">
        <v>19</v>
      </c>
      <c r="N117" s="217" t="s">
        <v>40</v>
      </c>
      <c r="O117" s="83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3" t="s">
        <v>231</v>
      </c>
      <c r="AT117" s="193" t="s">
        <v>228</v>
      </c>
      <c r="AU117" s="193" t="s">
        <v>77</v>
      </c>
      <c r="AY117" s="16" t="s">
        <v>117</v>
      </c>
      <c r="BE117" s="194">
        <f>IF(N117="základní",J117,0)</f>
        <v>0</v>
      </c>
      <c r="BF117" s="194">
        <f>IF(N117="snížená",J117,0)</f>
        <v>0</v>
      </c>
      <c r="BG117" s="194">
        <f>IF(N117="zákl. přenesená",J117,0)</f>
        <v>0</v>
      </c>
      <c r="BH117" s="194">
        <f>IF(N117="sníž. přenesená",J117,0)</f>
        <v>0</v>
      </c>
      <c r="BI117" s="194">
        <f>IF(N117="nulová",J117,0)</f>
        <v>0</v>
      </c>
      <c r="BJ117" s="16" t="s">
        <v>77</v>
      </c>
      <c r="BK117" s="194">
        <f>ROUND(I117*H117,2)</f>
        <v>0</v>
      </c>
      <c r="BL117" s="16" t="s">
        <v>231</v>
      </c>
      <c r="BM117" s="193" t="s">
        <v>256</v>
      </c>
    </row>
    <row r="118" s="2" customFormat="1" ht="16.5" customHeight="1">
      <c r="A118" s="37"/>
      <c r="B118" s="38"/>
      <c r="C118" s="209" t="s">
        <v>257</v>
      </c>
      <c r="D118" s="209" t="s">
        <v>228</v>
      </c>
      <c r="E118" s="210" t="s">
        <v>258</v>
      </c>
      <c r="F118" s="211" t="s">
        <v>259</v>
      </c>
      <c r="G118" s="212" t="s">
        <v>157</v>
      </c>
      <c r="H118" s="213">
        <v>3000</v>
      </c>
      <c r="I118" s="214"/>
      <c r="J118" s="215">
        <f>ROUND(I118*H118,2)</f>
        <v>0</v>
      </c>
      <c r="K118" s="211" t="s">
        <v>115</v>
      </c>
      <c r="L118" s="43"/>
      <c r="M118" s="216" t="s">
        <v>19</v>
      </c>
      <c r="N118" s="217" t="s">
        <v>40</v>
      </c>
      <c r="O118" s="83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3" t="s">
        <v>231</v>
      </c>
      <c r="AT118" s="193" t="s">
        <v>228</v>
      </c>
      <c r="AU118" s="193" t="s">
        <v>77</v>
      </c>
      <c r="AY118" s="16" t="s">
        <v>117</v>
      </c>
      <c r="BE118" s="194">
        <f>IF(N118="základní",J118,0)</f>
        <v>0</v>
      </c>
      <c r="BF118" s="194">
        <f>IF(N118="snížená",J118,0)</f>
        <v>0</v>
      </c>
      <c r="BG118" s="194">
        <f>IF(N118="zákl. přenesená",J118,0)</f>
        <v>0</v>
      </c>
      <c r="BH118" s="194">
        <f>IF(N118="sníž. přenesená",J118,0)</f>
        <v>0</v>
      </c>
      <c r="BI118" s="194">
        <f>IF(N118="nulová",J118,0)</f>
        <v>0</v>
      </c>
      <c r="BJ118" s="16" t="s">
        <v>77</v>
      </c>
      <c r="BK118" s="194">
        <f>ROUND(I118*H118,2)</f>
        <v>0</v>
      </c>
      <c r="BL118" s="16" t="s">
        <v>231</v>
      </c>
      <c r="BM118" s="193" t="s">
        <v>260</v>
      </c>
    </row>
    <row r="119" s="2" customFormat="1" ht="16.5" customHeight="1">
      <c r="A119" s="37"/>
      <c r="B119" s="38"/>
      <c r="C119" s="209" t="s">
        <v>261</v>
      </c>
      <c r="D119" s="209" t="s">
        <v>228</v>
      </c>
      <c r="E119" s="210" t="s">
        <v>262</v>
      </c>
      <c r="F119" s="211" t="s">
        <v>263</v>
      </c>
      <c r="G119" s="212" t="s">
        <v>157</v>
      </c>
      <c r="H119" s="213">
        <v>5500</v>
      </c>
      <c r="I119" s="214"/>
      <c r="J119" s="215">
        <f>ROUND(I119*H119,2)</f>
        <v>0</v>
      </c>
      <c r="K119" s="211" t="s">
        <v>115</v>
      </c>
      <c r="L119" s="43"/>
      <c r="M119" s="216" t="s">
        <v>19</v>
      </c>
      <c r="N119" s="217" t="s">
        <v>40</v>
      </c>
      <c r="O119" s="83"/>
      <c r="P119" s="191">
        <f>O119*H119</f>
        <v>0</v>
      </c>
      <c r="Q119" s="191">
        <v>0</v>
      </c>
      <c r="R119" s="191">
        <f>Q119*H119</f>
        <v>0</v>
      </c>
      <c r="S119" s="191">
        <v>0</v>
      </c>
      <c r="T119" s="192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3" t="s">
        <v>231</v>
      </c>
      <c r="AT119" s="193" t="s">
        <v>228</v>
      </c>
      <c r="AU119" s="193" t="s">
        <v>77</v>
      </c>
      <c r="AY119" s="16" t="s">
        <v>117</v>
      </c>
      <c r="BE119" s="194">
        <f>IF(N119="základní",J119,0)</f>
        <v>0</v>
      </c>
      <c r="BF119" s="194">
        <f>IF(N119="snížená",J119,0)</f>
        <v>0</v>
      </c>
      <c r="BG119" s="194">
        <f>IF(N119="zákl. přenesená",J119,0)</f>
        <v>0</v>
      </c>
      <c r="BH119" s="194">
        <f>IF(N119="sníž. přenesená",J119,0)</f>
        <v>0</v>
      </c>
      <c r="BI119" s="194">
        <f>IF(N119="nulová",J119,0)</f>
        <v>0</v>
      </c>
      <c r="BJ119" s="16" t="s">
        <v>77</v>
      </c>
      <c r="BK119" s="194">
        <f>ROUND(I119*H119,2)</f>
        <v>0</v>
      </c>
      <c r="BL119" s="16" t="s">
        <v>231</v>
      </c>
      <c r="BM119" s="193" t="s">
        <v>264</v>
      </c>
    </row>
    <row r="120" s="2" customFormat="1" ht="16.5" customHeight="1">
      <c r="A120" s="37"/>
      <c r="B120" s="38"/>
      <c r="C120" s="209" t="s">
        <v>265</v>
      </c>
      <c r="D120" s="209" t="s">
        <v>228</v>
      </c>
      <c r="E120" s="210" t="s">
        <v>266</v>
      </c>
      <c r="F120" s="211" t="s">
        <v>267</v>
      </c>
      <c r="G120" s="212" t="s">
        <v>114</v>
      </c>
      <c r="H120" s="213">
        <v>26</v>
      </c>
      <c r="I120" s="214"/>
      <c r="J120" s="215">
        <f>ROUND(I120*H120,2)</f>
        <v>0</v>
      </c>
      <c r="K120" s="211" t="s">
        <v>115</v>
      </c>
      <c r="L120" s="43"/>
      <c r="M120" s="216" t="s">
        <v>19</v>
      </c>
      <c r="N120" s="217" t="s">
        <v>40</v>
      </c>
      <c r="O120" s="83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3" t="s">
        <v>231</v>
      </c>
      <c r="AT120" s="193" t="s">
        <v>228</v>
      </c>
      <c r="AU120" s="193" t="s">
        <v>77</v>
      </c>
      <c r="AY120" s="16" t="s">
        <v>117</v>
      </c>
      <c r="BE120" s="194">
        <f>IF(N120="základní",J120,0)</f>
        <v>0</v>
      </c>
      <c r="BF120" s="194">
        <f>IF(N120="snížená",J120,0)</f>
        <v>0</v>
      </c>
      <c r="BG120" s="194">
        <f>IF(N120="zákl. přenesená",J120,0)</f>
        <v>0</v>
      </c>
      <c r="BH120" s="194">
        <f>IF(N120="sníž. přenesená",J120,0)</f>
        <v>0</v>
      </c>
      <c r="BI120" s="194">
        <f>IF(N120="nulová",J120,0)</f>
        <v>0</v>
      </c>
      <c r="BJ120" s="16" t="s">
        <v>77</v>
      </c>
      <c r="BK120" s="194">
        <f>ROUND(I120*H120,2)</f>
        <v>0</v>
      </c>
      <c r="BL120" s="16" t="s">
        <v>231</v>
      </c>
      <c r="BM120" s="193" t="s">
        <v>268</v>
      </c>
    </row>
    <row r="121" s="2" customFormat="1">
      <c r="A121" s="37"/>
      <c r="B121" s="38"/>
      <c r="C121" s="209" t="s">
        <v>269</v>
      </c>
      <c r="D121" s="209" t="s">
        <v>228</v>
      </c>
      <c r="E121" s="210" t="s">
        <v>270</v>
      </c>
      <c r="F121" s="211" t="s">
        <v>271</v>
      </c>
      <c r="G121" s="212" t="s">
        <v>114</v>
      </c>
      <c r="H121" s="213">
        <v>14</v>
      </c>
      <c r="I121" s="214"/>
      <c r="J121" s="215">
        <f>ROUND(I121*H121,2)</f>
        <v>0</v>
      </c>
      <c r="K121" s="211" t="s">
        <v>115</v>
      </c>
      <c r="L121" s="43"/>
      <c r="M121" s="216" t="s">
        <v>19</v>
      </c>
      <c r="N121" s="217" t="s">
        <v>40</v>
      </c>
      <c r="O121" s="83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3" t="s">
        <v>231</v>
      </c>
      <c r="AT121" s="193" t="s">
        <v>228</v>
      </c>
      <c r="AU121" s="193" t="s">
        <v>77</v>
      </c>
      <c r="AY121" s="16" t="s">
        <v>117</v>
      </c>
      <c r="BE121" s="194">
        <f>IF(N121="základní",J121,0)</f>
        <v>0</v>
      </c>
      <c r="BF121" s="194">
        <f>IF(N121="snížená",J121,0)</f>
        <v>0</v>
      </c>
      <c r="BG121" s="194">
        <f>IF(N121="zákl. přenesená",J121,0)</f>
        <v>0</v>
      </c>
      <c r="BH121" s="194">
        <f>IF(N121="sníž. přenesená",J121,0)</f>
        <v>0</v>
      </c>
      <c r="BI121" s="194">
        <f>IF(N121="nulová",J121,0)</f>
        <v>0</v>
      </c>
      <c r="BJ121" s="16" t="s">
        <v>77</v>
      </c>
      <c r="BK121" s="194">
        <f>ROUND(I121*H121,2)</f>
        <v>0</v>
      </c>
      <c r="BL121" s="16" t="s">
        <v>231</v>
      </c>
      <c r="BM121" s="193" t="s">
        <v>272</v>
      </c>
    </row>
    <row r="122" s="2" customFormat="1" ht="16.5" customHeight="1">
      <c r="A122" s="37"/>
      <c r="B122" s="38"/>
      <c r="C122" s="209" t="s">
        <v>273</v>
      </c>
      <c r="D122" s="209" t="s">
        <v>228</v>
      </c>
      <c r="E122" s="210" t="s">
        <v>274</v>
      </c>
      <c r="F122" s="211" t="s">
        <v>275</v>
      </c>
      <c r="G122" s="212" t="s">
        <v>114</v>
      </c>
      <c r="H122" s="213">
        <v>34</v>
      </c>
      <c r="I122" s="214"/>
      <c r="J122" s="215">
        <f>ROUND(I122*H122,2)</f>
        <v>0</v>
      </c>
      <c r="K122" s="211" t="s">
        <v>115</v>
      </c>
      <c r="L122" s="43"/>
      <c r="M122" s="216" t="s">
        <v>19</v>
      </c>
      <c r="N122" s="217" t="s">
        <v>40</v>
      </c>
      <c r="O122" s="83"/>
      <c r="P122" s="191">
        <f>O122*H122</f>
        <v>0</v>
      </c>
      <c r="Q122" s="191">
        <v>0</v>
      </c>
      <c r="R122" s="191">
        <f>Q122*H122</f>
        <v>0</v>
      </c>
      <c r="S122" s="191">
        <v>0</v>
      </c>
      <c r="T122" s="192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3" t="s">
        <v>231</v>
      </c>
      <c r="AT122" s="193" t="s">
        <v>228</v>
      </c>
      <c r="AU122" s="193" t="s">
        <v>77</v>
      </c>
      <c r="AY122" s="16" t="s">
        <v>117</v>
      </c>
      <c r="BE122" s="194">
        <f>IF(N122="základní",J122,0)</f>
        <v>0</v>
      </c>
      <c r="BF122" s="194">
        <f>IF(N122="snížená",J122,0)</f>
        <v>0</v>
      </c>
      <c r="BG122" s="194">
        <f>IF(N122="zákl. přenesená",J122,0)</f>
        <v>0</v>
      </c>
      <c r="BH122" s="194">
        <f>IF(N122="sníž. přenesená",J122,0)</f>
        <v>0</v>
      </c>
      <c r="BI122" s="194">
        <f>IF(N122="nulová",J122,0)</f>
        <v>0</v>
      </c>
      <c r="BJ122" s="16" t="s">
        <v>77</v>
      </c>
      <c r="BK122" s="194">
        <f>ROUND(I122*H122,2)</f>
        <v>0</v>
      </c>
      <c r="BL122" s="16" t="s">
        <v>231</v>
      </c>
      <c r="BM122" s="193" t="s">
        <v>276</v>
      </c>
    </row>
    <row r="123" s="2" customFormat="1" ht="16.5" customHeight="1">
      <c r="A123" s="37"/>
      <c r="B123" s="38"/>
      <c r="C123" s="209" t="s">
        <v>277</v>
      </c>
      <c r="D123" s="209" t="s">
        <v>228</v>
      </c>
      <c r="E123" s="210" t="s">
        <v>278</v>
      </c>
      <c r="F123" s="211" t="s">
        <v>279</v>
      </c>
      <c r="G123" s="212" t="s">
        <v>114</v>
      </c>
      <c r="H123" s="213">
        <v>40</v>
      </c>
      <c r="I123" s="214"/>
      <c r="J123" s="215">
        <f>ROUND(I123*H123,2)</f>
        <v>0</v>
      </c>
      <c r="K123" s="211" t="s">
        <v>115</v>
      </c>
      <c r="L123" s="43"/>
      <c r="M123" s="216" t="s">
        <v>19</v>
      </c>
      <c r="N123" s="217" t="s">
        <v>40</v>
      </c>
      <c r="O123" s="83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3" t="s">
        <v>231</v>
      </c>
      <c r="AT123" s="193" t="s">
        <v>228</v>
      </c>
      <c r="AU123" s="193" t="s">
        <v>77</v>
      </c>
      <c r="AY123" s="16" t="s">
        <v>117</v>
      </c>
      <c r="BE123" s="194">
        <f>IF(N123="základní",J123,0)</f>
        <v>0</v>
      </c>
      <c r="BF123" s="194">
        <f>IF(N123="snížená",J123,0)</f>
        <v>0</v>
      </c>
      <c r="BG123" s="194">
        <f>IF(N123="zákl. přenesená",J123,0)</f>
        <v>0</v>
      </c>
      <c r="BH123" s="194">
        <f>IF(N123="sníž. přenesená",J123,0)</f>
        <v>0</v>
      </c>
      <c r="BI123" s="194">
        <f>IF(N123="nulová",J123,0)</f>
        <v>0</v>
      </c>
      <c r="BJ123" s="16" t="s">
        <v>77</v>
      </c>
      <c r="BK123" s="194">
        <f>ROUND(I123*H123,2)</f>
        <v>0</v>
      </c>
      <c r="BL123" s="16" t="s">
        <v>231</v>
      </c>
      <c r="BM123" s="193" t="s">
        <v>280</v>
      </c>
    </row>
    <row r="124" s="2" customFormat="1" ht="16.5" customHeight="1">
      <c r="A124" s="37"/>
      <c r="B124" s="38"/>
      <c r="C124" s="209" t="s">
        <v>281</v>
      </c>
      <c r="D124" s="209" t="s">
        <v>228</v>
      </c>
      <c r="E124" s="210" t="s">
        <v>282</v>
      </c>
      <c r="F124" s="211" t="s">
        <v>283</v>
      </c>
      <c r="G124" s="212" t="s">
        <v>114</v>
      </c>
      <c r="H124" s="213">
        <v>8</v>
      </c>
      <c r="I124" s="214"/>
      <c r="J124" s="215">
        <f>ROUND(I124*H124,2)</f>
        <v>0</v>
      </c>
      <c r="K124" s="211" t="s">
        <v>115</v>
      </c>
      <c r="L124" s="43"/>
      <c r="M124" s="216" t="s">
        <v>19</v>
      </c>
      <c r="N124" s="217" t="s">
        <v>40</v>
      </c>
      <c r="O124" s="83"/>
      <c r="P124" s="191">
        <f>O124*H124</f>
        <v>0</v>
      </c>
      <c r="Q124" s="191">
        <v>0</v>
      </c>
      <c r="R124" s="191">
        <f>Q124*H124</f>
        <v>0</v>
      </c>
      <c r="S124" s="191">
        <v>0</v>
      </c>
      <c r="T124" s="192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3" t="s">
        <v>231</v>
      </c>
      <c r="AT124" s="193" t="s">
        <v>228</v>
      </c>
      <c r="AU124" s="193" t="s">
        <v>77</v>
      </c>
      <c r="AY124" s="16" t="s">
        <v>117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6" t="s">
        <v>77</v>
      </c>
      <c r="BK124" s="194">
        <f>ROUND(I124*H124,2)</f>
        <v>0</v>
      </c>
      <c r="BL124" s="16" t="s">
        <v>231</v>
      </c>
      <c r="BM124" s="193" t="s">
        <v>284</v>
      </c>
    </row>
    <row r="125" s="2" customFormat="1" ht="16.5" customHeight="1">
      <c r="A125" s="37"/>
      <c r="B125" s="38"/>
      <c r="C125" s="209" t="s">
        <v>285</v>
      </c>
      <c r="D125" s="209" t="s">
        <v>228</v>
      </c>
      <c r="E125" s="210" t="s">
        <v>286</v>
      </c>
      <c r="F125" s="211" t="s">
        <v>287</v>
      </c>
      <c r="G125" s="212" t="s">
        <v>114</v>
      </c>
      <c r="H125" s="213">
        <v>11</v>
      </c>
      <c r="I125" s="214"/>
      <c r="J125" s="215">
        <f>ROUND(I125*H125,2)</f>
        <v>0</v>
      </c>
      <c r="K125" s="211" t="s">
        <v>115</v>
      </c>
      <c r="L125" s="43"/>
      <c r="M125" s="216" t="s">
        <v>19</v>
      </c>
      <c r="N125" s="217" t="s">
        <v>40</v>
      </c>
      <c r="O125" s="83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3" t="s">
        <v>231</v>
      </c>
      <c r="AT125" s="193" t="s">
        <v>228</v>
      </c>
      <c r="AU125" s="193" t="s">
        <v>77</v>
      </c>
      <c r="AY125" s="16" t="s">
        <v>117</v>
      </c>
      <c r="BE125" s="194">
        <f>IF(N125="základní",J125,0)</f>
        <v>0</v>
      </c>
      <c r="BF125" s="194">
        <f>IF(N125="snížená",J125,0)</f>
        <v>0</v>
      </c>
      <c r="BG125" s="194">
        <f>IF(N125="zákl. přenesená",J125,0)</f>
        <v>0</v>
      </c>
      <c r="BH125" s="194">
        <f>IF(N125="sníž. přenesená",J125,0)</f>
        <v>0</v>
      </c>
      <c r="BI125" s="194">
        <f>IF(N125="nulová",J125,0)</f>
        <v>0</v>
      </c>
      <c r="BJ125" s="16" t="s">
        <v>77</v>
      </c>
      <c r="BK125" s="194">
        <f>ROUND(I125*H125,2)</f>
        <v>0</v>
      </c>
      <c r="BL125" s="16" t="s">
        <v>231</v>
      </c>
      <c r="BM125" s="193" t="s">
        <v>288</v>
      </c>
    </row>
    <row r="126" s="2" customFormat="1">
      <c r="A126" s="37"/>
      <c r="B126" s="38"/>
      <c r="C126" s="181" t="s">
        <v>289</v>
      </c>
      <c r="D126" s="181" t="s">
        <v>111</v>
      </c>
      <c r="E126" s="182" t="s">
        <v>290</v>
      </c>
      <c r="F126" s="183" t="s">
        <v>291</v>
      </c>
      <c r="G126" s="184" t="s">
        <v>114</v>
      </c>
      <c r="H126" s="185">
        <v>11</v>
      </c>
      <c r="I126" s="186"/>
      <c r="J126" s="187">
        <f>ROUND(I126*H126,2)</f>
        <v>0</v>
      </c>
      <c r="K126" s="183" t="s">
        <v>115</v>
      </c>
      <c r="L126" s="188"/>
      <c r="M126" s="189" t="s">
        <v>19</v>
      </c>
      <c r="N126" s="190" t="s">
        <v>40</v>
      </c>
      <c r="O126" s="83"/>
      <c r="P126" s="191">
        <f>O126*H126</f>
        <v>0</v>
      </c>
      <c r="Q126" s="191">
        <v>0</v>
      </c>
      <c r="R126" s="191">
        <f>Q126*H126</f>
        <v>0</v>
      </c>
      <c r="S126" s="191">
        <v>0</v>
      </c>
      <c r="T126" s="192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93" t="s">
        <v>141</v>
      </c>
      <c r="AT126" s="193" t="s">
        <v>111</v>
      </c>
      <c r="AU126" s="193" t="s">
        <v>77</v>
      </c>
      <c r="AY126" s="16" t="s">
        <v>117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6" t="s">
        <v>77</v>
      </c>
      <c r="BK126" s="194">
        <f>ROUND(I126*H126,2)</f>
        <v>0</v>
      </c>
      <c r="BL126" s="16" t="s">
        <v>141</v>
      </c>
      <c r="BM126" s="193" t="s">
        <v>292</v>
      </c>
    </row>
    <row r="127" s="2" customFormat="1">
      <c r="A127" s="37"/>
      <c r="B127" s="38"/>
      <c r="C127" s="209" t="s">
        <v>293</v>
      </c>
      <c r="D127" s="209" t="s">
        <v>228</v>
      </c>
      <c r="E127" s="210" t="s">
        <v>294</v>
      </c>
      <c r="F127" s="211" t="s">
        <v>295</v>
      </c>
      <c r="G127" s="212" t="s">
        <v>114</v>
      </c>
      <c r="H127" s="213">
        <v>11</v>
      </c>
      <c r="I127" s="214"/>
      <c r="J127" s="215">
        <f>ROUND(I127*H127,2)</f>
        <v>0</v>
      </c>
      <c r="K127" s="211" t="s">
        <v>115</v>
      </c>
      <c r="L127" s="43"/>
      <c r="M127" s="216" t="s">
        <v>19</v>
      </c>
      <c r="N127" s="217" t="s">
        <v>40</v>
      </c>
      <c r="O127" s="83"/>
      <c r="P127" s="191">
        <f>O127*H127</f>
        <v>0</v>
      </c>
      <c r="Q127" s="191">
        <v>0</v>
      </c>
      <c r="R127" s="191">
        <f>Q127*H127</f>
        <v>0</v>
      </c>
      <c r="S127" s="191">
        <v>0</v>
      </c>
      <c r="T127" s="192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3" t="s">
        <v>231</v>
      </c>
      <c r="AT127" s="193" t="s">
        <v>228</v>
      </c>
      <c r="AU127" s="193" t="s">
        <v>77</v>
      </c>
      <c r="AY127" s="16" t="s">
        <v>117</v>
      </c>
      <c r="BE127" s="194">
        <f>IF(N127="základní",J127,0)</f>
        <v>0</v>
      </c>
      <c r="BF127" s="194">
        <f>IF(N127="snížená",J127,0)</f>
        <v>0</v>
      </c>
      <c r="BG127" s="194">
        <f>IF(N127="zákl. přenesená",J127,0)</f>
        <v>0</v>
      </c>
      <c r="BH127" s="194">
        <f>IF(N127="sníž. přenesená",J127,0)</f>
        <v>0</v>
      </c>
      <c r="BI127" s="194">
        <f>IF(N127="nulová",J127,0)</f>
        <v>0</v>
      </c>
      <c r="BJ127" s="16" t="s">
        <v>77</v>
      </c>
      <c r="BK127" s="194">
        <f>ROUND(I127*H127,2)</f>
        <v>0</v>
      </c>
      <c r="BL127" s="16" t="s">
        <v>231</v>
      </c>
      <c r="BM127" s="193" t="s">
        <v>296</v>
      </c>
    </row>
    <row r="128" s="2" customFormat="1" ht="16.5" customHeight="1">
      <c r="A128" s="37"/>
      <c r="B128" s="38"/>
      <c r="C128" s="209" t="s">
        <v>297</v>
      </c>
      <c r="D128" s="209" t="s">
        <v>228</v>
      </c>
      <c r="E128" s="210" t="s">
        <v>298</v>
      </c>
      <c r="F128" s="211" t="s">
        <v>299</v>
      </c>
      <c r="G128" s="212" t="s">
        <v>114</v>
      </c>
      <c r="H128" s="213">
        <v>11</v>
      </c>
      <c r="I128" s="214"/>
      <c r="J128" s="215">
        <f>ROUND(I128*H128,2)</f>
        <v>0</v>
      </c>
      <c r="K128" s="211" t="s">
        <v>115</v>
      </c>
      <c r="L128" s="43"/>
      <c r="M128" s="216" t="s">
        <v>19</v>
      </c>
      <c r="N128" s="217" t="s">
        <v>40</v>
      </c>
      <c r="O128" s="83"/>
      <c r="P128" s="191">
        <f>O128*H128</f>
        <v>0</v>
      </c>
      <c r="Q128" s="191">
        <v>0</v>
      </c>
      <c r="R128" s="191">
        <f>Q128*H128</f>
        <v>0</v>
      </c>
      <c r="S128" s="191">
        <v>0</v>
      </c>
      <c r="T128" s="192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3" t="s">
        <v>231</v>
      </c>
      <c r="AT128" s="193" t="s">
        <v>228</v>
      </c>
      <c r="AU128" s="193" t="s">
        <v>77</v>
      </c>
      <c r="AY128" s="16" t="s">
        <v>117</v>
      </c>
      <c r="BE128" s="194">
        <f>IF(N128="základní",J128,0)</f>
        <v>0</v>
      </c>
      <c r="BF128" s="194">
        <f>IF(N128="snížená",J128,0)</f>
        <v>0</v>
      </c>
      <c r="BG128" s="194">
        <f>IF(N128="zákl. přenesená",J128,0)</f>
        <v>0</v>
      </c>
      <c r="BH128" s="194">
        <f>IF(N128="sníž. přenesená",J128,0)</f>
        <v>0</v>
      </c>
      <c r="BI128" s="194">
        <f>IF(N128="nulová",J128,0)</f>
        <v>0</v>
      </c>
      <c r="BJ128" s="16" t="s">
        <v>77</v>
      </c>
      <c r="BK128" s="194">
        <f>ROUND(I128*H128,2)</f>
        <v>0</v>
      </c>
      <c r="BL128" s="16" t="s">
        <v>231</v>
      </c>
      <c r="BM128" s="193" t="s">
        <v>300</v>
      </c>
    </row>
    <row r="129" s="11" customFormat="1" ht="25.92" customHeight="1">
      <c r="A129" s="11"/>
      <c r="B129" s="195"/>
      <c r="C129" s="196"/>
      <c r="D129" s="197" t="s">
        <v>68</v>
      </c>
      <c r="E129" s="198" t="s">
        <v>301</v>
      </c>
      <c r="F129" s="198" t="s">
        <v>302</v>
      </c>
      <c r="G129" s="196"/>
      <c r="H129" s="196"/>
      <c r="I129" s="199"/>
      <c r="J129" s="200">
        <f>BK129</f>
        <v>0</v>
      </c>
      <c r="K129" s="196"/>
      <c r="L129" s="201"/>
      <c r="M129" s="202"/>
      <c r="N129" s="203"/>
      <c r="O129" s="203"/>
      <c r="P129" s="204">
        <f>P130</f>
        <v>0</v>
      </c>
      <c r="Q129" s="203"/>
      <c r="R129" s="204">
        <f>R130</f>
        <v>0</v>
      </c>
      <c r="S129" s="203"/>
      <c r="T129" s="205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6" t="s">
        <v>130</v>
      </c>
      <c r="AT129" s="207" t="s">
        <v>68</v>
      </c>
      <c r="AU129" s="207" t="s">
        <v>69</v>
      </c>
      <c r="AY129" s="206" t="s">
        <v>117</v>
      </c>
      <c r="BK129" s="208">
        <f>BK130</f>
        <v>0</v>
      </c>
    </row>
    <row r="130" s="2" customFormat="1" ht="21.75" customHeight="1">
      <c r="A130" s="37"/>
      <c r="B130" s="38"/>
      <c r="C130" s="209" t="s">
        <v>303</v>
      </c>
      <c r="D130" s="209" t="s">
        <v>228</v>
      </c>
      <c r="E130" s="210" t="s">
        <v>304</v>
      </c>
      <c r="F130" s="211" t="s">
        <v>305</v>
      </c>
      <c r="G130" s="212" t="s">
        <v>306</v>
      </c>
      <c r="H130" s="218"/>
      <c r="I130" s="214"/>
      <c r="J130" s="215">
        <f>ROUND(I130*H130,2)</f>
        <v>0</v>
      </c>
      <c r="K130" s="211" t="s">
        <v>115</v>
      </c>
      <c r="L130" s="43"/>
      <c r="M130" s="219" t="s">
        <v>19</v>
      </c>
      <c r="N130" s="220" t="s">
        <v>40</v>
      </c>
      <c r="O130" s="221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3" t="s">
        <v>118</v>
      </c>
      <c r="AT130" s="193" t="s">
        <v>228</v>
      </c>
      <c r="AU130" s="193" t="s">
        <v>77</v>
      </c>
      <c r="AY130" s="16" t="s">
        <v>117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6" t="s">
        <v>77</v>
      </c>
      <c r="BK130" s="194">
        <f>ROUND(I130*H130,2)</f>
        <v>0</v>
      </c>
      <c r="BL130" s="16" t="s">
        <v>118</v>
      </c>
      <c r="BM130" s="193" t="s">
        <v>307</v>
      </c>
    </row>
    <row r="131" s="2" customFormat="1" ht="6.96" customHeight="1">
      <c r="A131" s="37"/>
      <c r="B131" s="58"/>
      <c r="C131" s="59"/>
      <c r="D131" s="59"/>
      <c r="E131" s="59"/>
      <c r="F131" s="59"/>
      <c r="G131" s="59"/>
      <c r="H131" s="59"/>
      <c r="I131" s="59"/>
      <c r="J131" s="59"/>
      <c r="K131" s="59"/>
      <c r="L131" s="43"/>
      <c r="M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</sheetData>
  <sheetProtection sheet="1" autoFilter="0" formatColumns="0" formatRows="0" objects="1" scenarios="1" spinCount="100000" saltValue="QzjLJwhUCgjSS5RgzB1ZqIjpJ8vZ7Nt6SKiyii+zYnImAuCpBALsxWFBsXdnkRGkeHczZOao4LxHuCo26CezrQ==" hashValue="3KxD2BuvM+zvXaKxKyamTg5bNKC0cvraZOmau7ZdJRku1V0DaXMZwytXMArDnB8hBp8XD4Eylw0IwEbwgf+PcA==" algorithmName="SHA-512" password="CC35"/>
  <autoFilter ref="C80:K13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79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KS Znojmo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308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25. 2. 2021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27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28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27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30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27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32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27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33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35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37</v>
      </c>
      <c r="G32" s="37"/>
      <c r="H32" s="37"/>
      <c r="I32" s="144" t="s">
        <v>36</v>
      </c>
      <c r="J32" s="144" t="s">
        <v>38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39</v>
      </c>
      <c r="E33" s="131" t="s">
        <v>40</v>
      </c>
      <c r="F33" s="146">
        <f>ROUND((SUM(BE84:BE97)),  2)</f>
        <v>0</v>
      </c>
      <c r="G33" s="37"/>
      <c r="H33" s="37"/>
      <c r="I33" s="147">
        <v>0.20999999999999999</v>
      </c>
      <c r="J33" s="146">
        <f>ROUND(((SUM(BE84:BE97))*I33),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41</v>
      </c>
      <c r="F34" s="146">
        <f>ROUND((SUM(BF84:BF97)),  2)</f>
        <v>0</v>
      </c>
      <c r="G34" s="37"/>
      <c r="H34" s="37"/>
      <c r="I34" s="147">
        <v>0.14999999999999999</v>
      </c>
      <c r="J34" s="146">
        <f>ROUND(((SUM(BF84:BF97))*I34),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42</v>
      </c>
      <c r="F35" s="146">
        <f>ROUND((SUM(BG84:BG97)),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43</v>
      </c>
      <c r="F36" s="146">
        <f>ROUND((SUM(BH84:BH97)),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44</v>
      </c>
      <c r="F37" s="146">
        <f>ROUND((SUM(BI84:BI97)),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KS Znojmo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02 - zemní práce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25. 2. 2021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67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309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4"/>
      <c r="C61" s="225"/>
      <c r="D61" s="226" t="s">
        <v>310</v>
      </c>
      <c r="E61" s="227"/>
      <c r="F61" s="227"/>
      <c r="G61" s="227"/>
      <c r="H61" s="227"/>
      <c r="I61" s="227"/>
      <c r="J61" s="228">
        <f>J86</f>
        <v>0</v>
      </c>
      <c r="K61" s="225"/>
      <c r="L61" s="229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9" customFormat="1" ht="24.96" customHeight="1">
      <c r="A62" s="9"/>
      <c r="B62" s="164"/>
      <c r="C62" s="165"/>
      <c r="D62" s="166" t="s">
        <v>311</v>
      </c>
      <c r="E62" s="167"/>
      <c r="F62" s="167"/>
      <c r="G62" s="167"/>
      <c r="H62" s="167"/>
      <c r="I62" s="167"/>
      <c r="J62" s="168">
        <f>J88</f>
        <v>0</v>
      </c>
      <c r="K62" s="165"/>
      <c r="L62" s="16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24"/>
      <c r="C63" s="225"/>
      <c r="D63" s="226" t="s">
        <v>312</v>
      </c>
      <c r="E63" s="227"/>
      <c r="F63" s="227"/>
      <c r="G63" s="227"/>
      <c r="H63" s="227"/>
      <c r="I63" s="227"/>
      <c r="J63" s="228">
        <f>J89</f>
        <v>0</v>
      </c>
      <c r="K63" s="225"/>
      <c r="L63" s="229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9" customFormat="1" ht="24.96" customHeight="1">
      <c r="A64" s="9"/>
      <c r="B64" s="164"/>
      <c r="C64" s="165"/>
      <c r="D64" s="166" t="s">
        <v>97</v>
      </c>
      <c r="E64" s="167"/>
      <c r="F64" s="167"/>
      <c r="G64" s="167"/>
      <c r="H64" s="167"/>
      <c r="I64" s="167"/>
      <c r="J64" s="168">
        <f>J96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98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KS Znojmo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90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PS 02 - zemní práce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</v>
      </c>
      <c r="G78" s="39"/>
      <c r="H78" s="39"/>
      <c r="I78" s="31" t="s">
        <v>23</v>
      </c>
      <c r="J78" s="71" t="str">
        <f>IF(J12="","",J12)</f>
        <v>25. 2. 2021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 xml:space="preserve"> </v>
      </c>
      <c r="G80" s="39"/>
      <c r="H80" s="39"/>
      <c r="I80" s="31" t="s">
        <v>30</v>
      </c>
      <c r="J80" s="35" t="str">
        <f>E21</f>
        <v xml:space="preserve"> 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28</v>
      </c>
      <c r="D81" s="39"/>
      <c r="E81" s="39"/>
      <c r="F81" s="26" t="str">
        <f>IF(E18="","",E18)</f>
        <v>Vyplň údaj</v>
      </c>
      <c r="G81" s="39"/>
      <c r="H81" s="39"/>
      <c r="I81" s="31" t="s">
        <v>32</v>
      </c>
      <c r="J81" s="35" t="str">
        <f>E24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0" customFormat="1" ht="29.28" customHeight="1">
      <c r="A83" s="170"/>
      <c r="B83" s="171"/>
      <c r="C83" s="172" t="s">
        <v>99</v>
      </c>
      <c r="D83" s="173" t="s">
        <v>54</v>
      </c>
      <c r="E83" s="173" t="s">
        <v>50</v>
      </c>
      <c r="F83" s="173" t="s">
        <v>51</v>
      </c>
      <c r="G83" s="173" t="s">
        <v>100</v>
      </c>
      <c r="H83" s="173" t="s">
        <v>101</v>
      </c>
      <c r="I83" s="173" t="s">
        <v>102</v>
      </c>
      <c r="J83" s="173" t="s">
        <v>94</v>
      </c>
      <c r="K83" s="174" t="s">
        <v>103</v>
      </c>
      <c r="L83" s="175"/>
      <c r="M83" s="91" t="s">
        <v>19</v>
      </c>
      <c r="N83" s="92" t="s">
        <v>39</v>
      </c>
      <c r="O83" s="92" t="s">
        <v>104</v>
      </c>
      <c r="P83" s="92" t="s">
        <v>105</v>
      </c>
      <c r="Q83" s="92" t="s">
        <v>106</v>
      </c>
      <c r="R83" s="92" t="s">
        <v>107</v>
      </c>
      <c r="S83" s="92" t="s">
        <v>108</v>
      </c>
      <c r="T83" s="93" t="s">
        <v>109</v>
      </c>
      <c r="U83" s="170"/>
      <c r="V83" s="170"/>
      <c r="W83" s="170"/>
      <c r="X83" s="170"/>
      <c r="Y83" s="170"/>
      <c r="Z83" s="170"/>
      <c r="AA83" s="170"/>
      <c r="AB83" s="170"/>
      <c r="AC83" s="170"/>
      <c r="AD83" s="170"/>
      <c r="AE83" s="170"/>
    </row>
    <row r="84" s="2" customFormat="1" ht="22.8" customHeight="1">
      <c r="A84" s="37"/>
      <c r="B84" s="38"/>
      <c r="C84" s="98" t="s">
        <v>110</v>
      </c>
      <c r="D84" s="39"/>
      <c r="E84" s="39"/>
      <c r="F84" s="39"/>
      <c r="G84" s="39"/>
      <c r="H84" s="39"/>
      <c r="I84" s="39"/>
      <c r="J84" s="176">
        <f>BK84</f>
        <v>0</v>
      </c>
      <c r="K84" s="39"/>
      <c r="L84" s="43"/>
      <c r="M84" s="94"/>
      <c r="N84" s="177"/>
      <c r="O84" s="95"/>
      <c r="P84" s="178">
        <f>P85+P88+P96</f>
        <v>0</v>
      </c>
      <c r="Q84" s="95"/>
      <c r="R84" s="178">
        <f>R85+R88+R96</f>
        <v>15.272500000000001</v>
      </c>
      <c r="S84" s="95"/>
      <c r="T84" s="179">
        <f>T85+T88+T96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68</v>
      </c>
      <c r="AU84" s="16" t="s">
        <v>95</v>
      </c>
      <c r="BK84" s="180">
        <f>BK85+BK88+BK96</f>
        <v>0</v>
      </c>
    </row>
    <row r="85" s="11" customFormat="1" ht="25.92" customHeight="1">
      <c r="A85" s="11"/>
      <c r="B85" s="195"/>
      <c r="C85" s="196"/>
      <c r="D85" s="197" t="s">
        <v>68</v>
      </c>
      <c r="E85" s="198" t="s">
        <v>313</v>
      </c>
      <c r="F85" s="198" t="s">
        <v>314</v>
      </c>
      <c r="G85" s="196"/>
      <c r="H85" s="196"/>
      <c r="I85" s="199"/>
      <c r="J85" s="200">
        <f>BK85</f>
        <v>0</v>
      </c>
      <c r="K85" s="196"/>
      <c r="L85" s="201"/>
      <c r="M85" s="202"/>
      <c r="N85" s="203"/>
      <c r="O85" s="203"/>
      <c r="P85" s="204">
        <f>P86</f>
        <v>0</v>
      </c>
      <c r="Q85" s="203"/>
      <c r="R85" s="204">
        <f>R86</f>
        <v>0</v>
      </c>
      <c r="S85" s="203"/>
      <c r="T85" s="205">
        <f>T86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06" t="s">
        <v>77</v>
      </c>
      <c r="AT85" s="207" t="s">
        <v>68</v>
      </c>
      <c r="AU85" s="207" t="s">
        <v>69</v>
      </c>
      <c r="AY85" s="206" t="s">
        <v>117</v>
      </c>
      <c r="BK85" s="208">
        <f>BK86</f>
        <v>0</v>
      </c>
    </row>
    <row r="86" s="11" customFormat="1" ht="22.8" customHeight="1">
      <c r="A86" s="11"/>
      <c r="B86" s="195"/>
      <c r="C86" s="196"/>
      <c r="D86" s="197" t="s">
        <v>68</v>
      </c>
      <c r="E86" s="230" t="s">
        <v>77</v>
      </c>
      <c r="F86" s="230" t="s">
        <v>315</v>
      </c>
      <c r="G86" s="196"/>
      <c r="H86" s="196"/>
      <c r="I86" s="199"/>
      <c r="J86" s="231">
        <f>BK86</f>
        <v>0</v>
      </c>
      <c r="K86" s="196"/>
      <c r="L86" s="201"/>
      <c r="M86" s="202"/>
      <c r="N86" s="203"/>
      <c r="O86" s="203"/>
      <c r="P86" s="204">
        <f>P87</f>
        <v>0</v>
      </c>
      <c r="Q86" s="203"/>
      <c r="R86" s="204">
        <f>R87</f>
        <v>0</v>
      </c>
      <c r="S86" s="203"/>
      <c r="T86" s="205">
        <f>T87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206" t="s">
        <v>77</v>
      </c>
      <c r="AT86" s="207" t="s">
        <v>68</v>
      </c>
      <c r="AU86" s="207" t="s">
        <v>77</v>
      </c>
      <c r="AY86" s="206" t="s">
        <v>117</v>
      </c>
      <c r="BK86" s="208">
        <f>BK87</f>
        <v>0</v>
      </c>
    </row>
    <row r="87" s="2" customFormat="1">
      <c r="A87" s="37"/>
      <c r="B87" s="38"/>
      <c r="C87" s="209" t="s">
        <v>77</v>
      </c>
      <c r="D87" s="209" t="s">
        <v>228</v>
      </c>
      <c r="E87" s="210" t="s">
        <v>316</v>
      </c>
      <c r="F87" s="211" t="s">
        <v>317</v>
      </c>
      <c r="G87" s="212" t="s">
        <v>318</v>
      </c>
      <c r="H87" s="213">
        <v>100</v>
      </c>
      <c r="I87" s="214"/>
      <c r="J87" s="215">
        <f>ROUND(I87*H87,2)</f>
        <v>0</v>
      </c>
      <c r="K87" s="211" t="s">
        <v>319</v>
      </c>
      <c r="L87" s="43"/>
      <c r="M87" s="216" t="s">
        <v>19</v>
      </c>
      <c r="N87" s="217" t="s">
        <v>40</v>
      </c>
      <c r="O87" s="83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3" t="s">
        <v>118</v>
      </c>
      <c r="AT87" s="193" t="s">
        <v>228</v>
      </c>
      <c r="AU87" s="193" t="s">
        <v>79</v>
      </c>
      <c r="AY87" s="16" t="s">
        <v>117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6" t="s">
        <v>77</v>
      </c>
      <c r="BK87" s="194">
        <f>ROUND(I87*H87,2)</f>
        <v>0</v>
      </c>
      <c r="BL87" s="16" t="s">
        <v>118</v>
      </c>
      <c r="BM87" s="193" t="s">
        <v>320</v>
      </c>
    </row>
    <row r="88" s="11" customFormat="1" ht="25.92" customHeight="1">
      <c r="A88" s="11"/>
      <c r="B88" s="195"/>
      <c r="C88" s="196"/>
      <c r="D88" s="197" t="s">
        <v>68</v>
      </c>
      <c r="E88" s="198" t="s">
        <v>111</v>
      </c>
      <c r="F88" s="198" t="s">
        <v>321</v>
      </c>
      <c r="G88" s="196"/>
      <c r="H88" s="196"/>
      <c r="I88" s="199"/>
      <c r="J88" s="200">
        <f>BK88</f>
        <v>0</v>
      </c>
      <c r="K88" s="196"/>
      <c r="L88" s="201"/>
      <c r="M88" s="202"/>
      <c r="N88" s="203"/>
      <c r="O88" s="203"/>
      <c r="P88" s="204">
        <f>P89</f>
        <v>0</v>
      </c>
      <c r="Q88" s="203"/>
      <c r="R88" s="204">
        <f>R89</f>
        <v>15.272500000000001</v>
      </c>
      <c r="S88" s="203"/>
      <c r="T88" s="205">
        <f>T89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206" t="s">
        <v>123</v>
      </c>
      <c r="AT88" s="207" t="s">
        <v>68</v>
      </c>
      <c r="AU88" s="207" t="s">
        <v>69</v>
      </c>
      <c r="AY88" s="206" t="s">
        <v>117</v>
      </c>
      <c r="BK88" s="208">
        <f>BK89</f>
        <v>0</v>
      </c>
    </row>
    <row r="89" s="11" customFormat="1" ht="22.8" customHeight="1">
      <c r="A89" s="11"/>
      <c r="B89" s="195"/>
      <c r="C89" s="196"/>
      <c r="D89" s="197" t="s">
        <v>68</v>
      </c>
      <c r="E89" s="230" t="s">
        <v>322</v>
      </c>
      <c r="F89" s="230" t="s">
        <v>323</v>
      </c>
      <c r="G89" s="196"/>
      <c r="H89" s="196"/>
      <c r="I89" s="199"/>
      <c r="J89" s="231">
        <f>BK89</f>
        <v>0</v>
      </c>
      <c r="K89" s="196"/>
      <c r="L89" s="201"/>
      <c r="M89" s="202"/>
      <c r="N89" s="203"/>
      <c r="O89" s="203"/>
      <c r="P89" s="204">
        <f>SUM(P90:P95)</f>
        <v>0</v>
      </c>
      <c r="Q89" s="203"/>
      <c r="R89" s="204">
        <f>SUM(R90:R95)</f>
        <v>15.272500000000001</v>
      </c>
      <c r="S89" s="203"/>
      <c r="T89" s="205">
        <f>SUM(T90:T95)</f>
        <v>0</v>
      </c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R89" s="206" t="s">
        <v>123</v>
      </c>
      <c r="AT89" s="207" t="s">
        <v>68</v>
      </c>
      <c r="AU89" s="207" t="s">
        <v>77</v>
      </c>
      <c r="AY89" s="206" t="s">
        <v>117</v>
      </c>
      <c r="BK89" s="208">
        <f>SUM(BK90:BK95)</f>
        <v>0</v>
      </c>
    </row>
    <row r="90" s="2" customFormat="1" ht="16.5" customHeight="1">
      <c r="A90" s="37"/>
      <c r="B90" s="38"/>
      <c r="C90" s="209" t="s">
        <v>79</v>
      </c>
      <c r="D90" s="209" t="s">
        <v>228</v>
      </c>
      <c r="E90" s="210" t="s">
        <v>324</v>
      </c>
      <c r="F90" s="211" t="s">
        <v>325</v>
      </c>
      <c r="G90" s="212" t="s">
        <v>326</v>
      </c>
      <c r="H90" s="213">
        <v>5</v>
      </c>
      <c r="I90" s="214"/>
      <c r="J90" s="215">
        <f>ROUND(I90*H90,2)</f>
        <v>0</v>
      </c>
      <c r="K90" s="211" t="s">
        <v>319</v>
      </c>
      <c r="L90" s="43"/>
      <c r="M90" s="216" t="s">
        <v>19</v>
      </c>
      <c r="N90" s="217" t="s">
        <v>40</v>
      </c>
      <c r="O90" s="83"/>
      <c r="P90" s="191">
        <f>O90*H90</f>
        <v>0</v>
      </c>
      <c r="Q90" s="191">
        <v>0.0088000000000000005</v>
      </c>
      <c r="R90" s="191">
        <f>Q90*H90</f>
        <v>0.044000000000000004</v>
      </c>
      <c r="S90" s="191">
        <v>0</v>
      </c>
      <c r="T90" s="19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3" t="s">
        <v>327</v>
      </c>
      <c r="AT90" s="193" t="s">
        <v>228</v>
      </c>
      <c r="AU90" s="193" t="s">
        <v>79</v>
      </c>
      <c r="AY90" s="16" t="s">
        <v>117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6" t="s">
        <v>77</v>
      </c>
      <c r="BK90" s="194">
        <f>ROUND(I90*H90,2)</f>
        <v>0</v>
      </c>
      <c r="BL90" s="16" t="s">
        <v>327</v>
      </c>
      <c r="BM90" s="193" t="s">
        <v>328</v>
      </c>
    </row>
    <row r="91" s="2" customFormat="1" ht="33" customHeight="1">
      <c r="A91" s="37"/>
      <c r="B91" s="38"/>
      <c r="C91" s="209" t="s">
        <v>123</v>
      </c>
      <c r="D91" s="209" t="s">
        <v>228</v>
      </c>
      <c r="E91" s="210" t="s">
        <v>329</v>
      </c>
      <c r="F91" s="211" t="s">
        <v>330</v>
      </c>
      <c r="G91" s="212" t="s">
        <v>318</v>
      </c>
      <c r="H91" s="213">
        <v>100</v>
      </c>
      <c r="I91" s="214"/>
      <c r="J91" s="215">
        <f>ROUND(I91*H91,2)</f>
        <v>0</v>
      </c>
      <c r="K91" s="211" t="s">
        <v>319</v>
      </c>
      <c r="L91" s="43"/>
      <c r="M91" s="216" t="s">
        <v>19</v>
      </c>
      <c r="N91" s="217" t="s">
        <v>40</v>
      </c>
      <c r="O91" s="83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3" t="s">
        <v>327</v>
      </c>
      <c r="AT91" s="193" t="s">
        <v>228</v>
      </c>
      <c r="AU91" s="193" t="s">
        <v>79</v>
      </c>
      <c r="AY91" s="16" t="s">
        <v>117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6" t="s">
        <v>77</v>
      </c>
      <c r="BK91" s="194">
        <f>ROUND(I91*H91,2)</f>
        <v>0</v>
      </c>
      <c r="BL91" s="16" t="s">
        <v>327</v>
      </c>
      <c r="BM91" s="193" t="s">
        <v>331</v>
      </c>
    </row>
    <row r="92" s="2" customFormat="1" ht="33" customHeight="1">
      <c r="A92" s="37"/>
      <c r="B92" s="38"/>
      <c r="C92" s="209" t="s">
        <v>118</v>
      </c>
      <c r="D92" s="209" t="s">
        <v>228</v>
      </c>
      <c r="E92" s="210" t="s">
        <v>332</v>
      </c>
      <c r="F92" s="211" t="s">
        <v>333</v>
      </c>
      <c r="G92" s="212" t="s">
        <v>157</v>
      </c>
      <c r="H92" s="213">
        <v>600</v>
      </c>
      <c r="I92" s="214"/>
      <c r="J92" s="215">
        <f>ROUND(I92*H92,2)</f>
        <v>0</v>
      </c>
      <c r="K92" s="211" t="s">
        <v>319</v>
      </c>
      <c r="L92" s="43"/>
      <c r="M92" s="216" t="s">
        <v>19</v>
      </c>
      <c r="N92" s="217" t="s">
        <v>40</v>
      </c>
      <c r="O92" s="83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3" t="s">
        <v>327</v>
      </c>
      <c r="AT92" s="193" t="s">
        <v>228</v>
      </c>
      <c r="AU92" s="193" t="s">
        <v>79</v>
      </c>
      <c r="AY92" s="16" t="s">
        <v>117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6" t="s">
        <v>77</v>
      </c>
      <c r="BK92" s="194">
        <f>ROUND(I92*H92,2)</f>
        <v>0</v>
      </c>
      <c r="BL92" s="16" t="s">
        <v>327</v>
      </c>
      <c r="BM92" s="193" t="s">
        <v>334</v>
      </c>
    </row>
    <row r="93" s="2" customFormat="1">
      <c r="A93" s="37"/>
      <c r="B93" s="38"/>
      <c r="C93" s="209" t="s">
        <v>130</v>
      </c>
      <c r="D93" s="209" t="s">
        <v>228</v>
      </c>
      <c r="E93" s="210" t="s">
        <v>335</v>
      </c>
      <c r="F93" s="211" t="s">
        <v>336</v>
      </c>
      <c r="G93" s="212" t="s">
        <v>337</v>
      </c>
      <c r="H93" s="213">
        <v>50</v>
      </c>
      <c r="I93" s="214"/>
      <c r="J93" s="215">
        <f>ROUND(I93*H93,2)</f>
        <v>0</v>
      </c>
      <c r="K93" s="211" t="s">
        <v>319</v>
      </c>
      <c r="L93" s="43"/>
      <c r="M93" s="216" t="s">
        <v>19</v>
      </c>
      <c r="N93" s="217" t="s">
        <v>40</v>
      </c>
      <c r="O93" s="83"/>
      <c r="P93" s="191">
        <f>O93*H93</f>
        <v>0</v>
      </c>
      <c r="Q93" s="191">
        <v>0.084250000000000005</v>
      </c>
      <c r="R93" s="191">
        <f>Q93*H93</f>
        <v>4.2125000000000004</v>
      </c>
      <c r="S93" s="191">
        <v>0</v>
      </c>
      <c r="T93" s="19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3" t="s">
        <v>327</v>
      </c>
      <c r="AT93" s="193" t="s">
        <v>228</v>
      </c>
      <c r="AU93" s="193" t="s">
        <v>79</v>
      </c>
      <c r="AY93" s="16" t="s">
        <v>117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6" t="s">
        <v>77</v>
      </c>
      <c r="BK93" s="194">
        <f>ROUND(I93*H93,2)</f>
        <v>0</v>
      </c>
      <c r="BL93" s="16" t="s">
        <v>327</v>
      </c>
      <c r="BM93" s="193" t="s">
        <v>338</v>
      </c>
    </row>
    <row r="94" s="2" customFormat="1" ht="16.5" customHeight="1">
      <c r="A94" s="37"/>
      <c r="B94" s="38"/>
      <c r="C94" s="181" t="s">
        <v>134</v>
      </c>
      <c r="D94" s="181" t="s">
        <v>111</v>
      </c>
      <c r="E94" s="182" t="s">
        <v>339</v>
      </c>
      <c r="F94" s="183" t="s">
        <v>340</v>
      </c>
      <c r="G94" s="184" t="s">
        <v>337</v>
      </c>
      <c r="H94" s="185">
        <v>51</v>
      </c>
      <c r="I94" s="186"/>
      <c r="J94" s="187">
        <f>ROUND(I94*H94,2)</f>
        <v>0</v>
      </c>
      <c r="K94" s="183" t="s">
        <v>319</v>
      </c>
      <c r="L94" s="188"/>
      <c r="M94" s="189" t="s">
        <v>19</v>
      </c>
      <c r="N94" s="190" t="s">
        <v>40</v>
      </c>
      <c r="O94" s="83"/>
      <c r="P94" s="191">
        <f>O94*H94</f>
        <v>0</v>
      </c>
      <c r="Q94" s="191">
        <v>0.216</v>
      </c>
      <c r="R94" s="191">
        <f>Q94*H94</f>
        <v>11.016</v>
      </c>
      <c r="S94" s="191">
        <v>0</v>
      </c>
      <c r="T94" s="19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3" t="s">
        <v>141</v>
      </c>
      <c r="AT94" s="193" t="s">
        <v>111</v>
      </c>
      <c r="AU94" s="193" t="s">
        <v>79</v>
      </c>
      <c r="AY94" s="16" t="s">
        <v>117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6" t="s">
        <v>77</v>
      </c>
      <c r="BK94" s="194">
        <f>ROUND(I94*H94,2)</f>
        <v>0</v>
      </c>
      <c r="BL94" s="16" t="s">
        <v>141</v>
      </c>
      <c r="BM94" s="193" t="s">
        <v>341</v>
      </c>
    </row>
    <row r="95" s="13" customFormat="1">
      <c r="A95" s="13"/>
      <c r="B95" s="232"/>
      <c r="C95" s="233"/>
      <c r="D95" s="234" t="s">
        <v>342</v>
      </c>
      <c r="E95" s="233"/>
      <c r="F95" s="235" t="s">
        <v>343</v>
      </c>
      <c r="G95" s="233"/>
      <c r="H95" s="236">
        <v>51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342</v>
      </c>
      <c r="AU95" s="242" t="s">
        <v>79</v>
      </c>
      <c r="AV95" s="13" t="s">
        <v>79</v>
      </c>
      <c r="AW95" s="13" t="s">
        <v>4</v>
      </c>
      <c r="AX95" s="13" t="s">
        <v>77</v>
      </c>
      <c r="AY95" s="242" t="s">
        <v>117</v>
      </c>
    </row>
    <row r="96" s="11" customFormat="1" ht="25.92" customHeight="1">
      <c r="A96" s="11"/>
      <c r="B96" s="195"/>
      <c r="C96" s="196"/>
      <c r="D96" s="197" t="s">
        <v>68</v>
      </c>
      <c r="E96" s="198" t="s">
        <v>301</v>
      </c>
      <c r="F96" s="198" t="s">
        <v>302</v>
      </c>
      <c r="G96" s="196"/>
      <c r="H96" s="196"/>
      <c r="I96" s="199"/>
      <c r="J96" s="200">
        <f>BK96</f>
        <v>0</v>
      </c>
      <c r="K96" s="196"/>
      <c r="L96" s="201"/>
      <c r="M96" s="202"/>
      <c r="N96" s="203"/>
      <c r="O96" s="203"/>
      <c r="P96" s="204">
        <f>P97</f>
        <v>0</v>
      </c>
      <c r="Q96" s="203"/>
      <c r="R96" s="204">
        <f>R97</f>
        <v>0</v>
      </c>
      <c r="S96" s="203"/>
      <c r="T96" s="205">
        <f>T97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206" t="s">
        <v>130</v>
      </c>
      <c r="AT96" s="207" t="s">
        <v>68</v>
      </c>
      <c r="AU96" s="207" t="s">
        <v>69</v>
      </c>
      <c r="AY96" s="206" t="s">
        <v>117</v>
      </c>
      <c r="BK96" s="208">
        <f>BK97</f>
        <v>0</v>
      </c>
    </row>
    <row r="97" s="2" customFormat="1" ht="16.5" customHeight="1">
      <c r="A97" s="37"/>
      <c r="B97" s="38"/>
      <c r="C97" s="209" t="s">
        <v>138</v>
      </c>
      <c r="D97" s="209" t="s">
        <v>228</v>
      </c>
      <c r="E97" s="210" t="s">
        <v>344</v>
      </c>
      <c r="F97" s="211" t="s">
        <v>345</v>
      </c>
      <c r="G97" s="212" t="s">
        <v>306</v>
      </c>
      <c r="H97" s="218"/>
      <c r="I97" s="214"/>
      <c r="J97" s="215">
        <f>ROUND(I97*H97,2)</f>
        <v>0</v>
      </c>
      <c r="K97" s="211" t="s">
        <v>19</v>
      </c>
      <c r="L97" s="43"/>
      <c r="M97" s="219" t="s">
        <v>19</v>
      </c>
      <c r="N97" s="220" t="s">
        <v>40</v>
      </c>
      <c r="O97" s="221"/>
      <c r="P97" s="222">
        <f>O97*H97</f>
        <v>0</v>
      </c>
      <c r="Q97" s="222">
        <v>0</v>
      </c>
      <c r="R97" s="222">
        <f>Q97*H97</f>
        <v>0</v>
      </c>
      <c r="S97" s="222">
        <v>0</v>
      </c>
      <c r="T97" s="223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3" t="s">
        <v>118</v>
      </c>
      <c r="AT97" s="193" t="s">
        <v>228</v>
      </c>
      <c r="AU97" s="193" t="s">
        <v>77</v>
      </c>
      <c r="AY97" s="16" t="s">
        <v>117</v>
      </c>
      <c r="BE97" s="194">
        <f>IF(N97="základní",J97,0)</f>
        <v>0</v>
      </c>
      <c r="BF97" s="194">
        <f>IF(N97="snížená",J97,0)</f>
        <v>0</v>
      </c>
      <c r="BG97" s="194">
        <f>IF(N97="zákl. přenesená",J97,0)</f>
        <v>0</v>
      </c>
      <c r="BH97" s="194">
        <f>IF(N97="sníž. přenesená",J97,0)</f>
        <v>0</v>
      </c>
      <c r="BI97" s="194">
        <f>IF(N97="nulová",J97,0)</f>
        <v>0</v>
      </c>
      <c r="BJ97" s="16" t="s">
        <v>77</v>
      </c>
      <c r="BK97" s="194">
        <f>ROUND(I97*H97,2)</f>
        <v>0</v>
      </c>
      <c r="BL97" s="16" t="s">
        <v>118</v>
      </c>
      <c r="BM97" s="193" t="s">
        <v>346</v>
      </c>
    </row>
    <row r="98" s="2" customFormat="1" ht="6.96" customHeight="1">
      <c r="A98" s="37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43"/>
      <c r="M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</sheetData>
  <sheetProtection sheet="1" autoFilter="0" formatColumns="0" formatRows="0" objects="1" scenarios="1" spinCount="100000" saltValue="yPBPQ0BB84IVEE+OSsrz0iVAfXqd2frubbQlkkdbyyk8JTkrOEGRODsR+IqWUnB0f2U30CAc5YjPaQ2S2w+f1w==" hashValue="ZfUtNJYuv62V9uG8Mq0cTRKS/UWiAhDAYdnRxb5S+Nl3IWNJ5maO5Xnur2V0YD0tugYlMyook5KXUN3L7GWCfA==" algorithmName="SHA-512" password="CC35"/>
  <autoFilter ref="C83:K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79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KS Znojmo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347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25. 2. 2021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27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28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27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30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27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32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27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33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35</v>
      </c>
      <c r="E30" s="37"/>
      <c r="F30" s="37"/>
      <c r="G30" s="37"/>
      <c r="H30" s="37"/>
      <c r="I30" s="37"/>
      <c r="J30" s="143">
        <f>ROUND(J79,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37</v>
      </c>
      <c r="G32" s="37"/>
      <c r="H32" s="37"/>
      <c r="I32" s="144" t="s">
        <v>36</v>
      </c>
      <c r="J32" s="144" t="s">
        <v>38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39</v>
      </c>
      <c r="E33" s="131" t="s">
        <v>40</v>
      </c>
      <c r="F33" s="146">
        <f>ROUND((SUM(BE79:BE87)),  2)</f>
        <v>0</v>
      </c>
      <c r="G33" s="37"/>
      <c r="H33" s="37"/>
      <c r="I33" s="147">
        <v>0.20999999999999999</v>
      </c>
      <c r="J33" s="146">
        <f>ROUND(((SUM(BE79:BE87))*I33),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41</v>
      </c>
      <c r="F34" s="146">
        <f>ROUND((SUM(BF79:BF87)),  2)</f>
        <v>0</v>
      </c>
      <c r="G34" s="37"/>
      <c r="H34" s="37"/>
      <c r="I34" s="147">
        <v>0.14999999999999999</v>
      </c>
      <c r="J34" s="146">
        <f>ROUND(((SUM(BF79:BF87))*I34),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42</v>
      </c>
      <c r="F35" s="146">
        <f>ROUND((SUM(BG79:BG87)),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43</v>
      </c>
      <c r="F36" s="146">
        <f>ROUND((SUM(BH79:BH87)),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44</v>
      </c>
      <c r="F37" s="146">
        <f>ROUND((SUM(BI79:BI87)),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KS Znojmo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03 - montážní práce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25. 2. 2021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67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98</v>
      </c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59" t="str">
        <f>E7</f>
        <v>KS Znojmo</v>
      </c>
      <c r="F69" s="31"/>
      <c r="G69" s="31"/>
      <c r="H69" s="31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90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PS 03 - montážní práce</v>
      </c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 xml:space="preserve"> </v>
      </c>
      <c r="G73" s="39"/>
      <c r="H73" s="39"/>
      <c r="I73" s="31" t="s">
        <v>23</v>
      </c>
      <c r="J73" s="71" t="str">
        <f>IF(J12="","",J12)</f>
        <v>25. 2. 2021</v>
      </c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5.15" customHeight="1">
      <c r="A75" s="37"/>
      <c r="B75" s="38"/>
      <c r="C75" s="31" t="s">
        <v>25</v>
      </c>
      <c r="D75" s="39"/>
      <c r="E75" s="39"/>
      <c r="F75" s="26" t="str">
        <f>E15</f>
        <v xml:space="preserve"> </v>
      </c>
      <c r="G75" s="39"/>
      <c r="H75" s="39"/>
      <c r="I75" s="31" t="s">
        <v>30</v>
      </c>
      <c r="J75" s="35" t="str">
        <f>E21</f>
        <v xml:space="preserve"> 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28</v>
      </c>
      <c r="D76" s="39"/>
      <c r="E76" s="39"/>
      <c r="F76" s="26" t="str">
        <f>IF(E18="","",E18)</f>
        <v>Vyplň údaj</v>
      </c>
      <c r="G76" s="39"/>
      <c r="H76" s="39"/>
      <c r="I76" s="31" t="s">
        <v>32</v>
      </c>
      <c r="J76" s="35" t="str">
        <f>E24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10" customFormat="1" ht="29.28" customHeight="1">
      <c r="A78" s="170"/>
      <c r="B78" s="171"/>
      <c r="C78" s="172" t="s">
        <v>99</v>
      </c>
      <c r="D78" s="173" t="s">
        <v>54</v>
      </c>
      <c r="E78" s="173" t="s">
        <v>50</v>
      </c>
      <c r="F78" s="173" t="s">
        <v>51</v>
      </c>
      <c r="G78" s="173" t="s">
        <v>100</v>
      </c>
      <c r="H78" s="173" t="s">
        <v>101</v>
      </c>
      <c r="I78" s="173" t="s">
        <v>102</v>
      </c>
      <c r="J78" s="173" t="s">
        <v>94</v>
      </c>
      <c r="K78" s="174" t="s">
        <v>103</v>
      </c>
      <c r="L78" s="175"/>
      <c r="M78" s="91" t="s">
        <v>19</v>
      </c>
      <c r="N78" s="92" t="s">
        <v>39</v>
      </c>
      <c r="O78" s="92" t="s">
        <v>104</v>
      </c>
      <c r="P78" s="92" t="s">
        <v>105</v>
      </c>
      <c r="Q78" s="92" t="s">
        <v>106</v>
      </c>
      <c r="R78" s="92" t="s">
        <v>107</v>
      </c>
      <c r="S78" s="92" t="s">
        <v>108</v>
      </c>
      <c r="T78" s="93" t="s">
        <v>109</v>
      </c>
      <c r="U78" s="170"/>
      <c r="V78" s="170"/>
      <c r="W78" s="170"/>
      <c r="X78" s="170"/>
      <c r="Y78" s="170"/>
      <c r="Z78" s="170"/>
      <c r="AA78" s="170"/>
      <c r="AB78" s="170"/>
      <c r="AC78" s="170"/>
      <c r="AD78" s="170"/>
      <c r="AE78" s="170"/>
    </row>
    <row r="79" s="2" customFormat="1" ht="22.8" customHeight="1">
      <c r="A79" s="37"/>
      <c r="B79" s="38"/>
      <c r="C79" s="98" t="s">
        <v>110</v>
      </c>
      <c r="D79" s="39"/>
      <c r="E79" s="39"/>
      <c r="F79" s="39"/>
      <c r="G79" s="39"/>
      <c r="H79" s="39"/>
      <c r="I79" s="39"/>
      <c r="J79" s="176">
        <f>BK79</f>
        <v>0</v>
      </c>
      <c r="K79" s="39"/>
      <c r="L79" s="43"/>
      <c r="M79" s="94"/>
      <c r="N79" s="177"/>
      <c r="O79" s="95"/>
      <c r="P79" s="178">
        <f>SUM(P80:P87)</f>
        <v>0</v>
      </c>
      <c r="Q79" s="95"/>
      <c r="R79" s="178">
        <f>SUM(R80:R87)</f>
        <v>0</v>
      </c>
      <c r="S79" s="95"/>
      <c r="T79" s="179">
        <f>SUM(T80:T87)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68</v>
      </c>
      <c r="AU79" s="16" t="s">
        <v>95</v>
      </c>
      <c r="BK79" s="180">
        <f>SUM(BK80:BK87)</f>
        <v>0</v>
      </c>
    </row>
    <row r="80" s="2" customFormat="1" ht="16.5" customHeight="1">
      <c r="A80" s="37"/>
      <c r="B80" s="38"/>
      <c r="C80" s="209" t="s">
        <v>77</v>
      </c>
      <c r="D80" s="209" t="s">
        <v>228</v>
      </c>
      <c r="E80" s="210" t="s">
        <v>348</v>
      </c>
      <c r="F80" s="211" t="s">
        <v>349</v>
      </c>
      <c r="G80" s="212" t="s">
        <v>114</v>
      </c>
      <c r="H80" s="213">
        <v>20</v>
      </c>
      <c r="I80" s="214"/>
      <c r="J80" s="215">
        <f>ROUND(I80*H80,2)</f>
        <v>0</v>
      </c>
      <c r="K80" s="211" t="s">
        <v>115</v>
      </c>
      <c r="L80" s="43"/>
      <c r="M80" s="216" t="s">
        <v>19</v>
      </c>
      <c r="N80" s="217" t="s">
        <v>40</v>
      </c>
      <c r="O80" s="83"/>
      <c r="P80" s="191">
        <f>O80*H80</f>
        <v>0</v>
      </c>
      <c r="Q80" s="191">
        <v>0</v>
      </c>
      <c r="R80" s="191">
        <f>Q80*H80</f>
        <v>0</v>
      </c>
      <c r="S80" s="191">
        <v>0</v>
      </c>
      <c r="T80" s="192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3" t="s">
        <v>231</v>
      </c>
      <c r="AT80" s="193" t="s">
        <v>228</v>
      </c>
      <c r="AU80" s="193" t="s">
        <v>69</v>
      </c>
      <c r="AY80" s="16" t="s">
        <v>117</v>
      </c>
      <c r="BE80" s="194">
        <f>IF(N80="základní",J80,0)</f>
        <v>0</v>
      </c>
      <c r="BF80" s="194">
        <f>IF(N80="snížená",J80,0)</f>
        <v>0</v>
      </c>
      <c r="BG80" s="194">
        <f>IF(N80="zákl. přenesená",J80,0)</f>
        <v>0</v>
      </c>
      <c r="BH80" s="194">
        <f>IF(N80="sníž. přenesená",J80,0)</f>
        <v>0</v>
      </c>
      <c r="BI80" s="194">
        <f>IF(N80="nulová",J80,0)</f>
        <v>0</v>
      </c>
      <c r="BJ80" s="16" t="s">
        <v>77</v>
      </c>
      <c r="BK80" s="194">
        <f>ROUND(I80*H80,2)</f>
        <v>0</v>
      </c>
      <c r="BL80" s="16" t="s">
        <v>231</v>
      </c>
      <c r="BM80" s="193" t="s">
        <v>350</v>
      </c>
    </row>
    <row r="81" s="2" customFormat="1" ht="16.5" customHeight="1">
      <c r="A81" s="37"/>
      <c r="B81" s="38"/>
      <c r="C81" s="209" t="s">
        <v>79</v>
      </c>
      <c r="D81" s="209" t="s">
        <v>228</v>
      </c>
      <c r="E81" s="210" t="s">
        <v>351</v>
      </c>
      <c r="F81" s="211" t="s">
        <v>352</v>
      </c>
      <c r="G81" s="212" t="s">
        <v>157</v>
      </c>
      <c r="H81" s="213">
        <v>30</v>
      </c>
      <c r="I81" s="214"/>
      <c r="J81" s="215">
        <f>ROUND(I81*H81,2)</f>
        <v>0</v>
      </c>
      <c r="K81" s="211" t="s">
        <v>115</v>
      </c>
      <c r="L81" s="43"/>
      <c r="M81" s="216" t="s">
        <v>19</v>
      </c>
      <c r="N81" s="217" t="s">
        <v>40</v>
      </c>
      <c r="O81" s="83"/>
      <c r="P81" s="191">
        <f>O81*H81</f>
        <v>0</v>
      </c>
      <c r="Q81" s="191">
        <v>0</v>
      </c>
      <c r="R81" s="191">
        <f>Q81*H81</f>
        <v>0</v>
      </c>
      <c r="S81" s="191">
        <v>0</v>
      </c>
      <c r="T81" s="192">
        <f>S81*H81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R81" s="193" t="s">
        <v>231</v>
      </c>
      <c r="AT81" s="193" t="s">
        <v>228</v>
      </c>
      <c r="AU81" s="193" t="s">
        <v>69</v>
      </c>
      <c r="AY81" s="16" t="s">
        <v>117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6" t="s">
        <v>77</v>
      </c>
      <c r="BK81" s="194">
        <f>ROUND(I81*H81,2)</f>
        <v>0</v>
      </c>
      <c r="BL81" s="16" t="s">
        <v>231</v>
      </c>
      <c r="BM81" s="193" t="s">
        <v>353</v>
      </c>
    </row>
    <row r="82" s="2" customFormat="1" ht="16.5" customHeight="1">
      <c r="A82" s="37"/>
      <c r="B82" s="38"/>
      <c r="C82" s="181" t="s">
        <v>123</v>
      </c>
      <c r="D82" s="181" t="s">
        <v>111</v>
      </c>
      <c r="E82" s="182" t="s">
        <v>354</v>
      </c>
      <c r="F82" s="183" t="s">
        <v>355</v>
      </c>
      <c r="G82" s="184" t="s">
        <v>157</v>
      </c>
      <c r="H82" s="185">
        <v>30</v>
      </c>
      <c r="I82" s="186"/>
      <c r="J82" s="187">
        <f>ROUND(I82*H82,2)</f>
        <v>0</v>
      </c>
      <c r="K82" s="183" t="s">
        <v>115</v>
      </c>
      <c r="L82" s="188"/>
      <c r="M82" s="189" t="s">
        <v>19</v>
      </c>
      <c r="N82" s="190" t="s">
        <v>40</v>
      </c>
      <c r="O82" s="83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93" t="s">
        <v>141</v>
      </c>
      <c r="AT82" s="193" t="s">
        <v>111</v>
      </c>
      <c r="AU82" s="193" t="s">
        <v>69</v>
      </c>
      <c r="AY82" s="16" t="s">
        <v>117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6" t="s">
        <v>77</v>
      </c>
      <c r="BK82" s="194">
        <f>ROUND(I82*H82,2)</f>
        <v>0</v>
      </c>
      <c r="BL82" s="16" t="s">
        <v>141</v>
      </c>
      <c r="BM82" s="193" t="s">
        <v>356</v>
      </c>
    </row>
    <row r="83" s="2" customFormat="1" ht="16.5" customHeight="1">
      <c r="A83" s="37"/>
      <c r="B83" s="38"/>
      <c r="C83" s="181" t="s">
        <v>118</v>
      </c>
      <c r="D83" s="181" t="s">
        <v>111</v>
      </c>
      <c r="E83" s="182" t="s">
        <v>357</v>
      </c>
      <c r="F83" s="183" t="s">
        <v>358</v>
      </c>
      <c r="G83" s="184" t="s">
        <v>157</v>
      </c>
      <c r="H83" s="185">
        <v>20</v>
      </c>
      <c r="I83" s="186"/>
      <c r="J83" s="187">
        <f>ROUND(I83*H83,2)</f>
        <v>0</v>
      </c>
      <c r="K83" s="183" t="s">
        <v>115</v>
      </c>
      <c r="L83" s="188"/>
      <c r="M83" s="189" t="s">
        <v>19</v>
      </c>
      <c r="N83" s="190" t="s">
        <v>40</v>
      </c>
      <c r="O83" s="83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3" t="s">
        <v>141</v>
      </c>
      <c r="AT83" s="193" t="s">
        <v>111</v>
      </c>
      <c r="AU83" s="193" t="s">
        <v>69</v>
      </c>
      <c r="AY83" s="16" t="s">
        <v>117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6" t="s">
        <v>77</v>
      </c>
      <c r="BK83" s="194">
        <f>ROUND(I83*H83,2)</f>
        <v>0</v>
      </c>
      <c r="BL83" s="16" t="s">
        <v>141</v>
      </c>
      <c r="BM83" s="193" t="s">
        <v>359</v>
      </c>
    </row>
    <row r="84" s="2" customFormat="1">
      <c r="A84" s="37"/>
      <c r="B84" s="38"/>
      <c r="C84" s="209" t="s">
        <v>130</v>
      </c>
      <c r="D84" s="209" t="s">
        <v>228</v>
      </c>
      <c r="E84" s="210" t="s">
        <v>360</v>
      </c>
      <c r="F84" s="211" t="s">
        <v>361</v>
      </c>
      <c r="G84" s="212" t="s">
        <v>114</v>
      </c>
      <c r="H84" s="213">
        <v>10</v>
      </c>
      <c r="I84" s="214"/>
      <c r="J84" s="215">
        <f>ROUND(I84*H84,2)</f>
        <v>0</v>
      </c>
      <c r="K84" s="211" t="s">
        <v>115</v>
      </c>
      <c r="L84" s="43"/>
      <c r="M84" s="216" t="s">
        <v>19</v>
      </c>
      <c r="N84" s="217" t="s">
        <v>40</v>
      </c>
      <c r="O84" s="83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93" t="s">
        <v>231</v>
      </c>
      <c r="AT84" s="193" t="s">
        <v>228</v>
      </c>
      <c r="AU84" s="193" t="s">
        <v>69</v>
      </c>
      <c r="AY84" s="16" t="s">
        <v>117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6" t="s">
        <v>77</v>
      </c>
      <c r="BK84" s="194">
        <f>ROUND(I84*H84,2)</f>
        <v>0</v>
      </c>
      <c r="BL84" s="16" t="s">
        <v>231</v>
      </c>
      <c r="BM84" s="193" t="s">
        <v>362</v>
      </c>
    </row>
    <row r="85" s="2" customFormat="1">
      <c r="A85" s="37"/>
      <c r="B85" s="38"/>
      <c r="C85" s="181" t="s">
        <v>134</v>
      </c>
      <c r="D85" s="181" t="s">
        <v>111</v>
      </c>
      <c r="E85" s="182" t="s">
        <v>363</v>
      </c>
      <c r="F85" s="183" t="s">
        <v>364</v>
      </c>
      <c r="G85" s="184" t="s">
        <v>114</v>
      </c>
      <c r="H85" s="185">
        <v>10</v>
      </c>
      <c r="I85" s="186"/>
      <c r="J85" s="187">
        <f>ROUND(I85*H85,2)</f>
        <v>0</v>
      </c>
      <c r="K85" s="183" t="s">
        <v>115</v>
      </c>
      <c r="L85" s="188"/>
      <c r="M85" s="189" t="s">
        <v>19</v>
      </c>
      <c r="N85" s="190" t="s">
        <v>40</v>
      </c>
      <c r="O85" s="83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93" t="s">
        <v>231</v>
      </c>
      <c r="AT85" s="193" t="s">
        <v>111</v>
      </c>
      <c r="AU85" s="193" t="s">
        <v>69</v>
      </c>
      <c r="AY85" s="16" t="s">
        <v>117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6" t="s">
        <v>77</v>
      </c>
      <c r="BK85" s="194">
        <f>ROUND(I85*H85,2)</f>
        <v>0</v>
      </c>
      <c r="BL85" s="16" t="s">
        <v>231</v>
      </c>
      <c r="BM85" s="193" t="s">
        <v>365</v>
      </c>
    </row>
    <row r="86" s="2" customFormat="1" ht="16.5" customHeight="1">
      <c r="A86" s="37"/>
      <c r="B86" s="38"/>
      <c r="C86" s="209" t="s">
        <v>138</v>
      </c>
      <c r="D86" s="209" t="s">
        <v>228</v>
      </c>
      <c r="E86" s="210" t="s">
        <v>366</v>
      </c>
      <c r="F86" s="211" t="s">
        <v>367</v>
      </c>
      <c r="G86" s="212" t="s">
        <v>157</v>
      </c>
      <c r="H86" s="213">
        <v>200</v>
      </c>
      <c r="I86" s="214"/>
      <c r="J86" s="215">
        <f>ROUND(I86*H86,2)</f>
        <v>0</v>
      </c>
      <c r="K86" s="211" t="s">
        <v>115</v>
      </c>
      <c r="L86" s="43"/>
      <c r="M86" s="216" t="s">
        <v>19</v>
      </c>
      <c r="N86" s="217" t="s">
        <v>40</v>
      </c>
      <c r="O86" s="83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3" t="s">
        <v>231</v>
      </c>
      <c r="AT86" s="193" t="s">
        <v>228</v>
      </c>
      <c r="AU86" s="193" t="s">
        <v>69</v>
      </c>
      <c r="AY86" s="16" t="s">
        <v>117</v>
      </c>
      <c r="BE86" s="194">
        <f>IF(N86="základní",J86,0)</f>
        <v>0</v>
      </c>
      <c r="BF86" s="194">
        <f>IF(N86="snížená",J86,0)</f>
        <v>0</v>
      </c>
      <c r="BG86" s="194">
        <f>IF(N86="zákl. přenesená",J86,0)</f>
        <v>0</v>
      </c>
      <c r="BH86" s="194">
        <f>IF(N86="sníž. přenesená",J86,0)</f>
        <v>0</v>
      </c>
      <c r="BI86" s="194">
        <f>IF(N86="nulová",J86,0)</f>
        <v>0</v>
      </c>
      <c r="BJ86" s="16" t="s">
        <v>77</v>
      </c>
      <c r="BK86" s="194">
        <f>ROUND(I86*H86,2)</f>
        <v>0</v>
      </c>
      <c r="BL86" s="16" t="s">
        <v>231</v>
      </c>
      <c r="BM86" s="193" t="s">
        <v>368</v>
      </c>
    </row>
    <row r="87" s="2" customFormat="1" ht="21.75" customHeight="1">
      <c r="A87" s="37"/>
      <c r="B87" s="38"/>
      <c r="C87" s="181" t="s">
        <v>116</v>
      </c>
      <c r="D87" s="181" t="s">
        <v>111</v>
      </c>
      <c r="E87" s="182" t="s">
        <v>369</v>
      </c>
      <c r="F87" s="183" t="s">
        <v>370</v>
      </c>
      <c r="G87" s="184" t="s">
        <v>157</v>
      </c>
      <c r="H87" s="185">
        <v>200</v>
      </c>
      <c r="I87" s="186"/>
      <c r="J87" s="187">
        <f>ROUND(I87*H87,2)</f>
        <v>0</v>
      </c>
      <c r="K87" s="183" t="s">
        <v>115</v>
      </c>
      <c r="L87" s="188"/>
      <c r="M87" s="243" t="s">
        <v>19</v>
      </c>
      <c r="N87" s="244" t="s">
        <v>40</v>
      </c>
      <c r="O87" s="221"/>
      <c r="P87" s="222">
        <f>O87*H87</f>
        <v>0</v>
      </c>
      <c r="Q87" s="222">
        <v>0</v>
      </c>
      <c r="R87" s="222">
        <f>Q87*H87</f>
        <v>0</v>
      </c>
      <c r="S87" s="222">
        <v>0</v>
      </c>
      <c r="T87" s="22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3" t="s">
        <v>231</v>
      </c>
      <c r="AT87" s="193" t="s">
        <v>111</v>
      </c>
      <c r="AU87" s="193" t="s">
        <v>69</v>
      </c>
      <c r="AY87" s="16" t="s">
        <v>117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6" t="s">
        <v>77</v>
      </c>
      <c r="BK87" s="194">
        <f>ROUND(I87*H87,2)</f>
        <v>0</v>
      </c>
      <c r="BL87" s="16" t="s">
        <v>231</v>
      </c>
      <c r="BM87" s="193" t="s">
        <v>371</v>
      </c>
    </row>
    <row r="88" s="2" customFormat="1" ht="6.96" customHeight="1">
      <c r="A88" s="37"/>
      <c r="B88" s="58"/>
      <c r="C88" s="59"/>
      <c r="D88" s="59"/>
      <c r="E88" s="59"/>
      <c r="F88" s="59"/>
      <c r="G88" s="59"/>
      <c r="H88" s="59"/>
      <c r="I88" s="59"/>
      <c r="J88" s="59"/>
      <c r="K88" s="59"/>
      <c r="L88" s="43"/>
      <c r="M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</sheetData>
  <sheetProtection sheet="1" autoFilter="0" formatColumns="0" formatRows="0" objects="1" scenarios="1" spinCount="100000" saltValue="LNvHwHmZyyh0sbgkSDL95HVxRFx/snjGaLlcRuATdELLSokZkIatN9B7CulcODM4zwbovB8pOm17HLa1J3SNgQ==" hashValue="uzEvZ+Aq9ibDksVN+YWrswAUAy51TutRpe6IMu9x+vws6pHF4v2rkLjxuTNCp34DII9mMDgvWjxR2b39WRbU8w==" algorithmName="SHA-512" password="CC35"/>
  <autoFilter ref="C78:K8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79</v>
      </c>
    </row>
    <row r="4" s="1" customFormat="1" ht="24.96" customHeight="1">
      <c r="B4" s="19"/>
      <c r="D4" s="129" t="s">
        <v>89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KS Znojmo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90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372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25. 2. 2021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tr">
        <f>IF('Rekapitulace stavby'!AN10="","",'Rekapitulace stavby'!AN10)</f>
        <v/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tr">
        <f>IF('Rekapitulace stavby'!E11="","",'Rekapitulace stavby'!E11)</f>
        <v xml:space="preserve"> </v>
      </c>
      <c r="F15" s="37"/>
      <c r="G15" s="37"/>
      <c r="H15" s="37"/>
      <c r="I15" s="131" t="s">
        <v>27</v>
      </c>
      <c r="J15" s="135" t="str">
        <f>IF('Rekapitulace stavby'!AN11="","",'Rekapitulace stavby'!AN11)</f>
        <v/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28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27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30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27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32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27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33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35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37</v>
      </c>
      <c r="G32" s="37"/>
      <c r="H32" s="37"/>
      <c r="I32" s="144" t="s">
        <v>36</v>
      </c>
      <c r="J32" s="144" t="s">
        <v>38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39</v>
      </c>
      <c r="E33" s="131" t="s">
        <v>40</v>
      </c>
      <c r="F33" s="146">
        <f>ROUND((SUM(BE80:BE97)),  2)</f>
        <v>0</v>
      </c>
      <c r="G33" s="37"/>
      <c r="H33" s="37"/>
      <c r="I33" s="147">
        <v>0.20999999999999999</v>
      </c>
      <c r="J33" s="146">
        <f>ROUND(((SUM(BE80:BE97))*I33),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41</v>
      </c>
      <c r="F34" s="146">
        <f>ROUND((SUM(BF80:BF97)),  2)</f>
        <v>0</v>
      </c>
      <c r="G34" s="37"/>
      <c r="H34" s="37"/>
      <c r="I34" s="147">
        <v>0.14999999999999999</v>
      </c>
      <c r="J34" s="146">
        <f>ROUND(((SUM(BF80:BF97))*I34),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42</v>
      </c>
      <c r="F35" s="146">
        <f>ROUND((SUM(BG80:BG97)),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43</v>
      </c>
      <c r="F36" s="146">
        <f>ROUND((SUM(BH80:BH97)),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44</v>
      </c>
      <c r="F37" s="146">
        <f>ROUND((SUM(BI80:BI97)),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92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KS Znojmo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90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PS 04 - napájení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</v>
      </c>
      <c r="G52" s="39"/>
      <c r="H52" s="39"/>
      <c r="I52" s="31" t="s">
        <v>23</v>
      </c>
      <c r="J52" s="71" t="str">
        <f>IF(J12="","",J12)</f>
        <v>25. 2. 2021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30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28</v>
      </c>
      <c r="D55" s="39"/>
      <c r="E55" s="39"/>
      <c r="F55" s="26" t="str">
        <f>IF(E18="","",E18)</f>
        <v>Vyplň údaj</v>
      </c>
      <c r="G55" s="39"/>
      <c r="H55" s="39"/>
      <c r="I55" s="31" t="s">
        <v>32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67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98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KS Znojmo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90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PS 04 - napájení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 xml:space="preserve"> </v>
      </c>
      <c r="G74" s="39"/>
      <c r="H74" s="39"/>
      <c r="I74" s="31" t="s">
        <v>23</v>
      </c>
      <c r="J74" s="71" t="str">
        <f>IF(J12="","",J12)</f>
        <v>25. 2. 2021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 xml:space="preserve"> </v>
      </c>
      <c r="G76" s="39"/>
      <c r="H76" s="39"/>
      <c r="I76" s="31" t="s">
        <v>30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28</v>
      </c>
      <c r="D77" s="39"/>
      <c r="E77" s="39"/>
      <c r="F77" s="26" t="str">
        <f>IF(E18="","",E18)</f>
        <v>Vyplň údaj</v>
      </c>
      <c r="G77" s="39"/>
      <c r="H77" s="39"/>
      <c r="I77" s="31" t="s">
        <v>32</v>
      </c>
      <c r="J77" s="35" t="str">
        <f>E24</f>
        <v xml:space="preserve"> 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10" customFormat="1" ht="29.28" customHeight="1">
      <c r="A79" s="170"/>
      <c r="B79" s="171"/>
      <c r="C79" s="172" t="s">
        <v>99</v>
      </c>
      <c r="D79" s="173" t="s">
        <v>54</v>
      </c>
      <c r="E79" s="173" t="s">
        <v>50</v>
      </c>
      <c r="F79" s="173" t="s">
        <v>51</v>
      </c>
      <c r="G79" s="173" t="s">
        <v>100</v>
      </c>
      <c r="H79" s="173" t="s">
        <v>101</v>
      </c>
      <c r="I79" s="173" t="s">
        <v>102</v>
      </c>
      <c r="J79" s="173" t="s">
        <v>94</v>
      </c>
      <c r="K79" s="174" t="s">
        <v>103</v>
      </c>
      <c r="L79" s="175"/>
      <c r="M79" s="91" t="s">
        <v>19</v>
      </c>
      <c r="N79" s="92" t="s">
        <v>39</v>
      </c>
      <c r="O79" s="92" t="s">
        <v>104</v>
      </c>
      <c r="P79" s="92" t="s">
        <v>105</v>
      </c>
      <c r="Q79" s="92" t="s">
        <v>106</v>
      </c>
      <c r="R79" s="92" t="s">
        <v>107</v>
      </c>
      <c r="S79" s="92" t="s">
        <v>108</v>
      </c>
      <c r="T79" s="93" t="s">
        <v>109</v>
      </c>
      <c r="U79" s="170"/>
      <c r="V79" s="170"/>
      <c r="W79" s="170"/>
      <c r="X79" s="170"/>
      <c r="Y79" s="170"/>
      <c r="Z79" s="170"/>
      <c r="AA79" s="170"/>
      <c r="AB79" s="170"/>
      <c r="AC79" s="170"/>
      <c r="AD79" s="170"/>
      <c r="AE79" s="170"/>
    </row>
    <row r="80" s="2" customFormat="1" ht="22.8" customHeight="1">
      <c r="A80" s="37"/>
      <c r="B80" s="38"/>
      <c r="C80" s="98" t="s">
        <v>110</v>
      </c>
      <c r="D80" s="39"/>
      <c r="E80" s="39"/>
      <c r="F80" s="39"/>
      <c r="G80" s="39"/>
      <c r="H80" s="39"/>
      <c r="I80" s="39"/>
      <c r="J80" s="176">
        <f>BK80</f>
        <v>0</v>
      </c>
      <c r="K80" s="39"/>
      <c r="L80" s="43"/>
      <c r="M80" s="94"/>
      <c r="N80" s="177"/>
      <c r="O80" s="95"/>
      <c r="P80" s="178">
        <f>P81+SUM(P82:P86)</f>
        <v>0</v>
      </c>
      <c r="Q80" s="95"/>
      <c r="R80" s="178">
        <f>R81+SUM(R82:R86)</f>
        <v>0</v>
      </c>
      <c r="S80" s="95"/>
      <c r="T80" s="179">
        <f>T81+SUM(T82:T86)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68</v>
      </c>
      <c r="AU80" s="16" t="s">
        <v>95</v>
      </c>
      <c r="BK80" s="180">
        <f>BK81+SUM(BK82:BK86)</f>
        <v>0</v>
      </c>
    </row>
    <row r="81" s="2" customFormat="1" ht="21.75" customHeight="1">
      <c r="A81" s="37"/>
      <c r="B81" s="38"/>
      <c r="C81" s="181" t="s">
        <v>77</v>
      </c>
      <c r="D81" s="181" t="s">
        <v>111</v>
      </c>
      <c r="E81" s="182" t="s">
        <v>373</v>
      </c>
      <c r="F81" s="183" t="s">
        <v>374</v>
      </c>
      <c r="G81" s="184" t="s">
        <v>157</v>
      </c>
      <c r="H81" s="185">
        <v>2500</v>
      </c>
      <c r="I81" s="186"/>
      <c r="J81" s="187">
        <f>ROUND(I81*H81,2)</f>
        <v>0</v>
      </c>
      <c r="K81" s="183" t="s">
        <v>115</v>
      </c>
      <c r="L81" s="188"/>
      <c r="M81" s="189" t="s">
        <v>19</v>
      </c>
      <c r="N81" s="190" t="s">
        <v>40</v>
      </c>
      <c r="O81" s="83"/>
      <c r="P81" s="191">
        <f>O81*H81</f>
        <v>0</v>
      </c>
      <c r="Q81" s="191">
        <v>0</v>
      </c>
      <c r="R81" s="191">
        <f>Q81*H81</f>
        <v>0</v>
      </c>
      <c r="S81" s="191">
        <v>0</v>
      </c>
      <c r="T81" s="192">
        <f>S81*H81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R81" s="193" t="s">
        <v>116</v>
      </c>
      <c r="AT81" s="193" t="s">
        <v>111</v>
      </c>
      <c r="AU81" s="193" t="s">
        <v>69</v>
      </c>
      <c r="AY81" s="16" t="s">
        <v>117</v>
      </c>
      <c r="BE81" s="194">
        <f>IF(N81="základní",J81,0)</f>
        <v>0</v>
      </c>
      <c r="BF81" s="194">
        <f>IF(N81="snížená",J81,0)</f>
        <v>0</v>
      </c>
      <c r="BG81" s="194">
        <f>IF(N81="zákl. přenesená",J81,0)</f>
        <v>0</v>
      </c>
      <c r="BH81" s="194">
        <f>IF(N81="sníž. přenesená",J81,0)</f>
        <v>0</v>
      </c>
      <c r="BI81" s="194">
        <f>IF(N81="nulová",J81,0)</f>
        <v>0</v>
      </c>
      <c r="BJ81" s="16" t="s">
        <v>77</v>
      </c>
      <c r="BK81" s="194">
        <f>ROUND(I81*H81,2)</f>
        <v>0</v>
      </c>
      <c r="BL81" s="16" t="s">
        <v>118</v>
      </c>
      <c r="BM81" s="193" t="s">
        <v>375</v>
      </c>
    </row>
    <row r="82" s="2" customFormat="1" ht="16.5" customHeight="1">
      <c r="A82" s="37"/>
      <c r="B82" s="38"/>
      <c r="C82" s="181" t="s">
        <v>79</v>
      </c>
      <c r="D82" s="181" t="s">
        <v>111</v>
      </c>
      <c r="E82" s="182" t="s">
        <v>376</v>
      </c>
      <c r="F82" s="183" t="s">
        <v>377</v>
      </c>
      <c r="G82" s="184" t="s">
        <v>157</v>
      </c>
      <c r="H82" s="185">
        <v>175</v>
      </c>
      <c r="I82" s="186"/>
      <c r="J82" s="187">
        <f>ROUND(I82*H82,2)</f>
        <v>0</v>
      </c>
      <c r="K82" s="183" t="s">
        <v>115</v>
      </c>
      <c r="L82" s="188"/>
      <c r="M82" s="189" t="s">
        <v>19</v>
      </c>
      <c r="N82" s="190" t="s">
        <v>40</v>
      </c>
      <c r="O82" s="83"/>
      <c r="P82" s="191">
        <f>O82*H82</f>
        <v>0</v>
      </c>
      <c r="Q82" s="191">
        <v>0</v>
      </c>
      <c r="R82" s="191">
        <f>Q82*H82</f>
        <v>0</v>
      </c>
      <c r="S82" s="191">
        <v>0</v>
      </c>
      <c r="T82" s="192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93" t="s">
        <v>116</v>
      </c>
      <c r="AT82" s="193" t="s">
        <v>111</v>
      </c>
      <c r="AU82" s="193" t="s">
        <v>69</v>
      </c>
      <c r="AY82" s="16" t="s">
        <v>117</v>
      </c>
      <c r="BE82" s="194">
        <f>IF(N82="základní",J82,0)</f>
        <v>0</v>
      </c>
      <c r="BF82" s="194">
        <f>IF(N82="snížená",J82,0)</f>
        <v>0</v>
      </c>
      <c r="BG82" s="194">
        <f>IF(N82="zákl. přenesená",J82,0)</f>
        <v>0</v>
      </c>
      <c r="BH82" s="194">
        <f>IF(N82="sníž. přenesená",J82,0)</f>
        <v>0</v>
      </c>
      <c r="BI82" s="194">
        <f>IF(N82="nulová",J82,0)</f>
        <v>0</v>
      </c>
      <c r="BJ82" s="16" t="s">
        <v>77</v>
      </c>
      <c r="BK82" s="194">
        <f>ROUND(I82*H82,2)</f>
        <v>0</v>
      </c>
      <c r="BL82" s="16" t="s">
        <v>118</v>
      </c>
      <c r="BM82" s="193" t="s">
        <v>378</v>
      </c>
    </row>
    <row r="83" s="2" customFormat="1" ht="21.75" customHeight="1">
      <c r="A83" s="37"/>
      <c r="B83" s="38"/>
      <c r="C83" s="181" t="s">
        <v>123</v>
      </c>
      <c r="D83" s="181" t="s">
        <v>111</v>
      </c>
      <c r="E83" s="182" t="s">
        <v>379</v>
      </c>
      <c r="F83" s="183" t="s">
        <v>380</v>
      </c>
      <c r="G83" s="184" t="s">
        <v>114</v>
      </c>
      <c r="H83" s="185">
        <v>11</v>
      </c>
      <c r="I83" s="186"/>
      <c r="J83" s="187">
        <f>ROUND(I83*H83,2)</f>
        <v>0</v>
      </c>
      <c r="K83" s="183" t="s">
        <v>115</v>
      </c>
      <c r="L83" s="188"/>
      <c r="M83" s="189" t="s">
        <v>19</v>
      </c>
      <c r="N83" s="190" t="s">
        <v>40</v>
      </c>
      <c r="O83" s="83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3" t="s">
        <v>116</v>
      </c>
      <c r="AT83" s="193" t="s">
        <v>111</v>
      </c>
      <c r="AU83" s="193" t="s">
        <v>69</v>
      </c>
      <c r="AY83" s="16" t="s">
        <v>117</v>
      </c>
      <c r="BE83" s="194">
        <f>IF(N83="základní",J83,0)</f>
        <v>0</v>
      </c>
      <c r="BF83" s="194">
        <f>IF(N83="snížená",J83,0)</f>
        <v>0</v>
      </c>
      <c r="BG83" s="194">
        <f>IF(N83="zákl. přenesená",J83,0)</f>
        <v>0</v>
      </c>
      <c r="BH83" s="194">
        <f>IF(N83="sníž. přenesená",J83,0)</f>
        <v>0</v>
      </c>
      <c r="BI83" s="194">
        <f>IF(N83="nulová",J83,0)</f>
        <v>0</v>
      </c>
      <c r="BJ83" s="16" t="s">
        <v>77</v>
      </c>
      <c r="BK83" s="194">
        <f>ROUND(I83*H83,2)</f>
        <v>0</v>
      </c>
      <c r="BL83" s="16" t="s">
        <v>118</v>
      </c>
      <c r="BM83" s="193" t="s">
        <v>381</v>
      </c>
    </row>
    <row r="84" s="2" customFormat="1">
      <c r="A84" s="37"/>
      <c r="B84" s="38"/>
      <c r="C84" s="181" t="s">
        <v>118</v>
      </c>
      <c r="D84" s="181" t="s">
        <v>111</v>
      </c>
      <c r="E84" s="182" t="s">
        <v>382</v>
      </c>
      <c r="F84" s="183" t="s">
        <v>383</v>
      </c>
      <c r="G84" s="184" t="s">
        <v>114</v>
      </c>
      <c r="H84" s="185">
        <v>11</v>
      </c>
      <c r="I84" s="186"/>
      <c r="J84" s="187">
        <f>ROUND(I84*H84,2)</f>
        <v>0</v>
      </c>
      <c r="K84" s="183" t="s">
        <v>115</v>
      </c>
      <c r="L84" s="188"/>
      <c r="M84" s="189" t="s">
        <v>19</v>
      </c>
      <c r="N84" s="190" t="s">
        <v>40</v>
      </c>
      <c r="O84" s="83"/>
      <c r="P84" s="191">
        <f>O84*H84</f>
        <v>0</v>
      </c>
      <c r="Q84" s="191">
        <v>0</v>
      </c>
      <c r="R84" s="191">
        <f>Q84*H84</f>
        <v>0</v>
      </c>
      <c r="S84" s="191">
        <v>0</v>
      </c>
      <c r="T84" s="192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93" t="s">
        <v>116</v>
      </c>
      <c r="AT84" s="193" t="s">
        <v>111</v>
      </c>
      <c r="AU84" s="193" t="s">
        <v>69</v>
      </c>
      <c r="AY84" s="16" t="s">
        <v>117</v>
      </c>
      <c r="BE84" s="194">
        <f>IF(N84="základní",J84,0)</f>
        <v>0</v>
      </c>
      <c r="BF84" s="194">
        <f>IF(N84="snížená",J84,0)</f>
        <v>0</v>
      </c>
      <c r="BG84" s="194">
        <f>IF(N84="zákl. přenesená",J84,0)</f>
        <v>0</v>
      </c>
      <c r="BH84" s="194">
        <f>IF(N84="sníž. přenesená",J84,0)</f>
        <v>0</v>
      </c>
      <c r="BI84" s="194">
        <f>IF(N84="nulová",J84,0)</f>
        <v>0</v>
      </c>
      <c r="BJ84" s="16" t="s">
        <v>77</v>
      </c>
      <c r="BK84" s="194">
        <f>ROUND(I84*H84,2)</f>
        <v>0</v>
      </c>
      <c r="BL84" s="16" t="s">
        <v>118</v>
      </c>
      <c r="BM84" s="193" t="s">
        <v>384</v>
      </c>
    </row>
    <row r="85" s="2" customFormat="1">
      <c r="A85" s="37"/>
      <c r="B85" s="38"/>
      <c r="C85" s="181" t="s">
        <v>130</v>
      </c>
      <c r="D85" s="181" t="s">
        <v>111</v>
      </c>
      <c r="E85" s="182" t="s">
        <v>385</v>
      </c>
      <c r="F85" s="183" t="s">
        <v>386</v>
      </c>
      <c r="G85" s="184" t="s">
        <v>114</v>
      </c>
      <c r="H85" s="185">
        <v>1</v>
      </c>
      <c r="I85" s="186"/>
      <c r="J85" s="187">
        <f>ROUND(I85*H85,2)</f>
        <v>0</v>
      </c>
      <c r="K85" s="183" t="s">
        <v>115</v>
      </c>
      <c r="L85" s="188"/>
      <c r="M85" s="189" t="s">
        <v>19</v>
      </c>
      <c r="N85" s="190" t="s">
        <v>40</v>
      </c>
      <c r="O85" s="83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193" t="s">
        <v>116</v>
      </c>
      <c r="AT85" s="193" t="s">
        <v>111</v>
      </c>
      <c r="AU85" s="193" t="s">
        <v>69</v>
      </c>
      <c r="AY85" s="16" t="s">
        <v>117</v>
      </c>
      <c r="BE85" s="194">
        <f>IF(N85="základní",J85,0)</f>
        <v>0</v>
      </c>
      <c r="BF85" s="194">
        <f>IF(N85="snížená",J85,0)</f>
        <v>0</v>
      </c>
      <c r="BG85" s="194">
        <f>IF(N85="zákl. přenesená",J85,0)</f>
        <v>0</v>
      </c>
      <c r="BH85" s="194">
        <f>IF(N85="sníž. přenesená",J85,0)</f>
        <v>0</v>
      </c>
      <c r="BI85" s="194">
        <f>IF(N85="nulová",J85,0)</f>
        <v>0</v>
      </c>
      <c r="BJ85" s="16" t="s">
        <v>77</v>
      </c>
      <c r="BK85" s="194">
        <f>ROUND(I85*H85,2)</f>
        <v>0</v>
      </c>
      <c r="BL85" s="16" t="s">
        <v>118</v>
      </c>
      <c r="BM85" s="193" t="s">
        <v>387</v>
      </c>
    </row>
    <row r="86" s="11" customFormat="1" ht="25.92" customHeight="1">
      <c r="A86" s="11"/>
      <c r="B86" s="195"/>
      <c r="C86" s="196"/>
      <c r="D86" s="197" t="s">
        <v>68</v>
      </c>
      <c r="E86" s="198" t="s">
        <v>225</v>
      </c>
      <c r="F86" s="198" t="s">
        <v>226</v>
      </c>
      <c r="G86" s="196"/>
      <c r="H86" s="196"/>
      <c r="I86" s="199"/>
      <c r="J86" s="200">
        <f>BK86</f>
        <v>0</v>
      </c>
      <c r="K86" s="196"/>
      <c r="L86" s="201"/>
      <c r="M86" s="202"/>
      <c r="N86" s="203"/>
      <c r="O86" s="203"/>
      <c r="P86" s="204">
        <f>SUM(P87:P97)</f>
        <v>0</v>
      </c>
      <c r="Q86" s="203"/>
      <c r="R86" s="204">
        <f>SUM(R87:R97)</f>
        <v>0</v>
      </c>
      <c r="S86" s="203"/>
      <c r="T86" s="205">
        <f>SUM(T87:T97)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206" t="s">
        <v>118</v>
      </c>
      <c r="AT86" s="207" t="s">
        <v>68</v>
      </c>
      <c r="AU86" s="207" t="s">
        <v>69</v>
      </c>
      <c r="AY86" s="206" t="s">
        <v>117</v>
      </c>
      <c r="BK86" s="208">
        <f>SUM(BK87:BK97)</f>
        <v>0</v>
      </c>
    </row>
    <row r="87" s="2" customFormat="1">
      <c r="A87" s="37"/>
      <c r="B87" s="38"/>
      <c r="C87" s="209" t="s">
        <v>134</v>
      </c>
      <c r="D87" s="209" t="s">
        <v>228</v>
      </c>
      <c r="E87" s="210" t="s">
        <v>388</v>
      </c>
      <c r="F87" s="211" t="s">
        <v>389</v>
      </c>
      <c r="G87" s="212" t="s">
        <v>157</v>
      </c>
      <c r="H87" s="213">
        <v>350</v>
      </c>
      <c r="I87" s="214"/>
      <c r="J87" s="215">
        <f>ROUND(I87*H87,2)</f>
        <v>0</v>
      </c>
      <c r="K87" s="211" t="s">
        <v>115</v>
      </c>
      <c r="L87" s="43"/>
      <c r="M87" s="216" t="s">
        <v>19</v>
      </c>
      <c r="N87" s="217" t="s">
        <v>40</v>
      </c>
      <c r="O87" s="83"/>
      <c r="P87" s="191">
        <f>O87*H87</f>
        <v>0</v>
      </c>
      <c r="Q87" s="191">
        <v>0</v>
      </c>
      <c r="R87" s="191">
        <f>Q87*H87</f>
        <v>0</v>
      </c>
      <c r="S87" s="191">
        <v>0</v>
      </c>
      <c r="T87" s="192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93" t="s">
        <v>231</v>
      </c>
      <c r="AT87" s="193" t="s">
        <v>228</v>
      </c>
      <c r="AU87" s="193" t="s">
        <v>77</v>
      </c>
      <c r="AY87" s="16" t="s">
        <v>117</v>
      </c>
      <c r="BE87" s="194">
        <f>IF(N87="základní",J87,0)</f>
        <v>0</v>
      </c>
      <c r="BF87" s="194">
        <f>IF(N87="snížená",J87,0)</f>
        <v>0</v>
      </c>
      <c r="BG87" s="194">
        <f>IF(N87="zákl. přenesená",J87,0)</f>
        <v>0</v>
      </c>
      <c r="BH87" s="194">
        <f>IF(N87="sníž. přenesená",J87,0)</f>
        <v>0</v>
      </c>
      <c r="BI87" s="194">
        <f>IF(N87="nulová",J87,0)</f>
        <v>0</v>
      </c>
      <c r="BJ87" s="16" t="s">
        <v>77</v>
      </c>
      <c r="BK87" s="194">
        <f>ROUND(I87*H87,2)</f>
        <v>0</v>
      </c>
      <c r="BL87" s="16" t="s">
        <v>231</v>
      </c>
      <c r="BM87" s="193" t="s">
        <v>390</v>
      </c>
    </row>
    <row r="88" s="2" customFormat="1" ht="16.5" customHeight="1">
      <c r="A88" s="37"/>
      <c r="B88" s="38"/>
      <c r="C88" s="209" t="s">
        <v>138</v>
      </c>
      <c r="D88" s="209" t="s">
        <v>228</v>
      </c>
      <c r="E88" s="210" t="s">
        <v>391</v>
      </c>
      <c r="F88" s="211" t="s">
        <v>392</v>
      </c>
      <c r="G88" s="212" t="s">
        <v>157</v>
      </c>
      <c r="H88" s="213">
        <v>250</v>
      </c>
      <c r="I88" s="214"/>
      <c r="J88" s="215">
        <f>ROUND(I88*H88,2)</f>
        <v>0</v>
      </c>
      <c r="K88" s="211" t="s">
        <v>115</v>
      </c>
      <c r="L88" s="43"/>
      <c r="M88" s="216" t="s">
        <v>19</v>
      </c>
      <c r="N88" s="217" t="s">
        <v>40</v>
      </c>
      <c r="O88" s="83"/>
      <c r="P88" s="191">
        <f>O88*H88</f>
        <v>0</v>
      </c>
      <c r="Q88" s="191">
        <v>0</v>
      </c>
      <c r="R88" s="191">
        <f>Q88*H88</f>
        <v>0</v>
      </c>
      <c r="S88" s="191">
        <v>0</v>
      </c>
      <c r="T88" s="192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3" t="s">
        <v>231</v>
      </c>
      <c r="AT88" s="193" t="s">
        <v>228</v>
      </c>
      <c r="AU88" s="193" t="s">
        <v>77</v>
      </c>
      <c r="AY88" s="16" t="s">
        <v>117</v>
      </c>
      <c r="BE88" s="194">
        <f>IF(N88="základní",J88,0)</f>
        <v>0</v>
      </c>
      <c r="BF88" s="194">
        <f>IF(N88="snížená",J88,0)</f>
        <v>0</v>
      </c>
      <c r="BG88" s="194">
        <f>IF(N88="zákl. přenesená",J88,0)</f>
        <v>0</v>
      </c>
      <c r="BH88" s="194">
        <f>IF(N88="sníž. přenesená",J88,0)</f>
        <v>0</v>
      </c>
      <c r="BI88" s="194">
        <f>IF(N88="nulová",J88,0)</f>
        <v>0</v>
      </c>
      <c r="BJ88" s="16" t="s">
        <v>77</v>
      </c>
      <c r="BK88" s="194">
        <f>ROUND(I88*H88,2)</f>
        <v>0</v>
      </c>
      <c r="BL88" s="16" t="s">
        <v>231</v>
      </c>
      <c r="BM88" s="193" t="s">
        <v>393</v>
      </c>
    </row>
    <row r="89" s="2" customFormat="1" ht="16.5" customHeight="1">
      <c r="A89" s="37"/>
      <c r="B89" s="38"/>
      <c r="C89" s="209" t="s">
        <v>116</v>
      </c>
      <c r="D89" s="209" t="s">
        <v>228</v>
      </c>
      <c r="E89" s="210" t="s">
        <v>394</v>
      </c>
      <c r="F89" s="211" t="s">
        <v>395</v>
      </c>
      <c r="G89" s="212" t="s">
        <v>157</v>
      </c>
      <c r="H89" s="213">
        <v>2500</v>
      </c>
      <c r="I89" s="214"/>
      <c r="J89" s="215">
        <f>ROUND(I89*H89,2)</f>
        <v>0</v>
      </c>
      <c r="K89" s="211" t="s">
        <v>115</v>
      </c>
      <c r="L89" s="43"/>
      <c r="M89" s="216" t="s">
        <v>19</v>
      </c>
      <c r="N89" s="217" t="s">
        <v>40</v>
      </c>
      <c r="O89" s="83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3" t="s">
        <v>231</v>
      </c>
      <c r="AT89" s="193" t="s">
        <v>228</v>
      </c>
      <c r="AU89" s="193" t="s">
        <v>77</v>
      </c>
      <c r="AY89" s="16" t="s">
        <v>117</v>
      </c>
      <c r="BE89" s="194">
        <f>IF(N89="základní",J89,0)</f>
        <v>0</v>
      </c>
      <c r="BF89" s="194">
        <f>IF(N89="snížená",J89,0)</f>
        <v>0</v>
      </c>
      <c r="BG89" s="194">
        <f>IF(N89="zákl. přenesená",J89,0)</f>
        <v>0</v>
      </c>
      <c r="BH89" s="194">
        <f>IF(N89="sníž. přenesená",J89,0)</f>
        <v>0</v>
      </c>
      <c r="BI89" s="194">
        <f>IF(N89="nulová",J89,0)</f>
        <v>0</v>
      </c>
      <c r="BJ89" s="16" t="s">
        <v>77</v>
      </c>
      <c r="BK89" s="194">
        <f>ROUND(I89*H89,2)</f>
        <v>0</v>
      </c>
      <c r="BL89" s="16" t="s">
        <v>231</v>
      </c>
      <c r="BM89" s="193" t="s">
        <v>396</v>
      </c>
    </row>
    <row r="90" s="2" customFormat="1">
      <c r="A90" s="37"/>
      <c r="B90" s="38"/>
      <c r="C90" s="209" t="s">
        <v>146</v>
      </c>
      <c r="D90" s="209" t="s">
        <v>228</v>
      </c>
      <c r="E90" s="210" t="s">
        <v>397</v>
      </c>
      <c r="F90" s="211" t="s">
        <v>398</v>
      </c>
      <c r="G90" s="212" t="s">
        <v>114</v>
      </c>
      <c r="H90" s="213">
        <v>2</v>
      </c>
      <c r="I90" s="214"/>
      <c r="J90" s="215">
        <f>ROUND(I90*H90,2)</f>
        <v>0</v>
      </c>
      <c r="K90" s="211" t="s">
        <v>115</v>
      </c>
      <c r="L90" s="43"/>
      <c r="M90" s="216" t="s">
        <v>19</v>
      </c>
      <c r="N90" s="217" t="s">
        <v>40</v>
      </c>
      <c r="O90" s="83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3" t="s">
        <v>231</v>
      </c>
      <c r="AT90" s="193" t="s">
        <v>228</v>
      </c>
      <c r="AU90" s="193" t="s">
        <v>77</v>
      </c>
      <c r="AY90" s="16" t="s">
        <v>117</v>
      </c>
      <c r="BE90" s="194">
        <f>IF(N90="základní",J90,0)</f>
        <v>0</v>
      </c>
      <c r="BF90" s="194">
        <f>IF(N90="snížená",J90,0)</f>
        <v>0</v>
      </c>
      <c r="BG90" s="194">
        <f>IF(N90="zákl. přenesená",J90,0)</f>
        <v>0</v>
      </c>
      <c r="BH90" s="194">
        <f>IF(N90="sníž. přenesená",J90,0)</f>
        <v>0</v>
      </c>
      <c r="BI90" s="194">
        <f>IF(N90="nulová",J90,0)</f>
        <v>0</v>
      </c>
      <c r="BJ90" s="16" t="s">
        <v>77</v>
      </c>
      <c r="BK90" s="194">
        <f>ROUND(I90*H90,2)</f>
        <v>0</v>
      </c>
      <c r="BL90" s="16" t="s">
        <v>231</v>
      </c>
      <c r="BM90" s="193" t="s">
        <v>399</v>
      </c>
    </row>
    <row r="91" s="2" customFormat="1" ht="16.5" customHeight="1">
      <c r="A91" s="37"/>
      <c r="B91" s="38"/>
      <c r="C91" s="209" t="s">
        <v>150</v>
      </c>
      <c r="D91" s="209" t="s">
        <v>228</v>
      </c>
      <c r="E91" s="210" t="s">
        <v>400</v>
      </c>
      <c r="F91" s="211" t="s">
        <v>401</v>
      </c>
      <c r="G91" s="212" t="s">
        <v>114</v>
      </c>
      <c r="H91" s="213">
        <v>13</v>
      </c>
      <c r="I91" s="214"/>
      <c r="J91" s="215">
        <f>ROUND(I91*H91,2)</f>
        <v>0</v>
      </c>
      <c r="K91" s="211" t="s">
        <v>115</v>
      </c>
      <c r="L91" s="43"/>
      <c r="M91" s="216" t="s">
        <v>19</v>
      </c>
      <c r="N91" s="217" t="s">
        <v>40</v>
      </c>
      <c r="O91" s="83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3" t="s">
        <v>231</v>
      </c>
      <c r="AT91" s="193" t="s">
        <v>228</v>
      </c>
      <c r="AU91" s="193" t="s">
        <v>77</v>
      </c>
      <c r="AY91" s="16" t="s">
        <v>117</v>
      </c>
      <c r="BE91" s="194">
        <f>IF(N91="základní",J91,0)</f>
        <v>0</v>
      </c>
      <c r="BF91" s="194">
        <f>IF(N91="snížená",J91,0)</f>
        <v>0</v>
      </c>
      <c r="BG91" s="194">
        <f>IF(N91="zákl. přenesená",J91,0)</f>
        <v>0</v>
      </c>
      <c r="BH91" s="194">
        <f>IF(N91="sníž. přenesená",J91,0)</f>
        <v>0</v>
      </c>
      <c r="BI91" s="194">
        <f>IF(N91="nulová",J91,0)</f>
        <v>0</v>
      </c>
      <c r="BJ91" s="16" t="s">
        <v>77</v>
      </c>
      <c r="BK91" s="194">
        <f>ROUND(I91*H91,2)</f>
        <v>0</v>
      </c>
      <c r="BL91" s="16" t="s">
        <v>231</v>
      </c>
      <c r="BM91" s="193" t="s">
        <v>402</v>
      </c>
    </row>
    <row r="92" s="2" customFormat="1" ht="16.5" customHeight="1">
      <c r="A92" s="37"/>
      <c r="B92" s="38"/>
      <c r="C92" s="181" t="s">
        <v>154</v>
      </c>
      <c r="D92" s="181" t="s">
        <v>111</v>
      </c>
      <c r="E92" s="182" t="s">
        <v>403</v>
      </c>
      <c r="F92" s="183" t="s">
        <v>404</v>
      </c>
      <c r="G92" s="184" t="s">
        <v>114</v>
      </c>
      <c r="H92" s="185">
        <v>250</v>
      </c>
      <c r="I92" s="186"/>
      <c r="J92" s="187">
        <f>ROUND(I92*H92,2)</f>
        <v>0</v>
      </c>
      <c r="K92" s="183" t="s">
        <v>115</v>
      </c>
      <c r="L92" s="188"/>
      <c r="M92" s="189" t="s">
        <v>19</v>
      </c>
      <c r="N92" s="190" t="s">
        <v>40</v>
      </c>
      <c r="O92" s="83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3" t="s">
        <v>231</v>
      </c>
      <c r="AT92" s="193" t="s">
        <v>111</v>
      </c>
      <c r="AU92" s="193" t="s">
        <v>77</v>
      </c>
      <c r="AY92" s="16" t="s">
        <v>117</v>
      </c>
      <c r="BE92" s="194">
        <f>IF(N92="základní",J92,0)</f>
        <v>0</v>
      </c>
      <c r="BF92" s="194">
        <f>IF(N92="snížená",J92,0)</f>
        <v>0</v>
      </c>
      <c r="BG92" s="194">
        <f>IF(N92="zákl. přenesená",J92,0)</f>
        <v>0</v>
      </c>
      <c r="BH92" s="194">
        <f>IF(N92="sníž. přenesená",J92,0)</f>
        <v>0</v>
      </c>
      <c r="BI92" s="194">
        <f>IF(N92="nulová",J92,0)</f>
        <v>0</v>
      </c>
      <c r="BJ92" s="16" t="s">
        <v>77</v>
      </c>
      <c r="BK92" s="194">
        <f>ROUND(I92*H92,2)</f>
        <v>0</v>
      </c>
      <c r="BL92" s="16" t="s">
        <v>231</v>
      </c>
      <c r="BM92" s="193" t="s">
        <v>405</v>
      </c>
    </row>
    <row r="93" s="2" customFormat="1" ht="16.5" customHeight="1">
      <c r="A93" s="37"/>
      <c r="B93" s="38"/>
      <c r="C93" s="181" t="s">
        <v>159</v>
      </c>
      <c r="D93" s="181" t="s">
        <v>111</v>
      </c>
      <c r="E93" s="182" t="s">
        <v>406</v>
      </c>
      <c r="F93" s="183" t="s">
        <v>407</v>
      </c>
      <c r="G93" s="184" t="s">
        <v>114</v>
      </c>
      <c r="H93" s="185">
        <v>100</v>
      </c>
      <c r="I93" s="186"/>
      <c r="J93" s="187">
        <f>ROUND(I93*H93,2)</f>
        <v>0</v>
      </c>
      <c r="K93" s="183" t="s">
        <v>115</v>
      </c>
      <c r="L93" s="188"/>
      <c r="M93" s="189" t="s">
        <v>19</v>
      </c>
      <c r="N93" s="190" t="s">
        <v>40</v>
      </c>
      <c r="O93" s="83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3" t="s">
        <v>231</v>
      </c>
      <c r="AT93" s="193" t="s">
        <v>111</v>
      </c>
      <c r="AU93" s="193" t="s">
        <v>77</v>
      </c>
      <c r="AY93" s="16" t="s">
        <v>117</v>
      </c>
      <c r="BE93" s="194">
        <f>IF(N93="základní",J93,0)</f>
        <v>0</v>
      </c>
      <c r="BF93" s="194">
        <f>IF(N93="snížená",J93,0)</f>
        <v>0</v>
      </c>
      <c r="BG93" s="194">
        <f>IF(N93="zákl. přenesená",J93,0)</f>
        <v>0</v>
      </c>
      <c r="BH93" s="194">
        <f>IF(N93="sníž. přenesená",J93,0)</f>
        <v>0</v>
      </c>
      <c r="BI93" s="194">
        <f>IF(N93="nulová",J93,0)</f>
        <v>0</v>
      </c>
      <c r="BJ93" s="16" t="s">
        <v>77</v>
      </c>
      <c r="BK93" s="194">
        <f>ROUND(I93*H93,2)</f>
        <v>0</v>
      </c>
      <c r="BL93" s="16" t="s">
        <v>231</v>
      </c>
      <c r="BM93" s="193" t="s">
        <v>408</v>
      </c>
    </row>
    <row r="94" s="2" customFormat="1" ht="16.5" customHeight="1">
      <c r="A94" s="37"/>
      <c r="B94" s="38"/>
      <c r="C94" s="181" t="s">
        <v>163</v>
      </c>
      <c r="D94" s="181" t="s">
        <v>111</v>
      </c>
      <c r="E94" s="182" t="s">
        <v>409</v>
      </c>
      <c r="F94" s="183" t="s">
        <v>410</v>
      </c>
      <c r="G94" s="184" t="s">
        <v>157</v>
      </c>
      <c r="H94" s="185">
        <v>250</v>
      </c>
      <c r="I94" s="186"/>
      <c r="J94" s="187">
        <f>ROUND(I94*H94,2)</f>
        <v>0</v>
      </c>
      <c r="K94" s="183" t="s">
        <v>115</v>
      </c>
      <c r="L94" s="188"/>
      <c r="M94" s="189" t="s">
        <v>19</v>
      </c>
      <c r="N94" s="190" t="s">
        <v>40</v>
      </c>
      <c r="O94" s="83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3" t="s">
        <v>141</v>
      </c>
      <c r="AT94" s="193" t="s">
        <v>111</v>
      </c>
      <c r="AU94" s="193" t="s">
        <v>77</v>
      </c>
      <c r="AY94" s="16" t="s">
        <v>117</v>
      </c>
      <c r="BE94" s="194">
        <f>IF(N94="základní",J94,0)</f>
        <v>0</v>
      </c>
      <c r="BF94" s="194">
        <f>IF(N94="snížená",J94,0)</f>
        <v>0</v>
      </c>
      <c r="BG94" s="194">
        <f>IF(N94="zákl. přenesená",J94,0)</f>
        <v>0</v>
      </c>
      <c r="BH94" s="194">
        <f>IF(N94="sníž. přenesená",J94,0)</f>
        <v>0</v>
      </c>
      <c r="BI94" s="194">
        <f>IF(N94="nulová",J94,0)</f>
        <v>0</v>
      </c>
      <c r="BJ94" s="16" t="s">
        <v>77</v>
      </c>
      <c r="BK94" s="194">
        <f>ROUND(I94*H94,2)</f>
        <v>0</v>
      </c>
      <c r="BL94" s="16" t="s">
        <v>141</v>
      </c>
      <c r="BM94" s="193" t="s">
        <v>411</v>
      </c>
    </row>
    <row r="95" s="2" customFormat="1">
      <c r="A95" s="37"/>
      <c r="B95" s="38"/>
      <c r="C95" s="209" t="s">
        <v>167</v>
      </c>
      <c r="D95" s="209" t="s">
        <v>228</v>
      </c>
      <c r="E95" s="210" t="s">
        <v>412</v>
      </c>
      <c r="F95" s="211" t="s">
        <v>413</v>
      </c>
      <c r="G95" s="212" t="s">
        <v>114</v>
      </c>
      <c r="H95" s="213">
        <v>1</v>
      </c>
      <c r="I95" s="214"/>
      <c r="J95" s="215">
        <f>ROUND(I95*H95,2)</f>
        <v>0</v>
      </c>
      <c r="K95" s="211" t="s">
        <v>115</v>
      </c>
      <c r="L95" s="43"/>
      <c r="M95" s="216" t="s">
        <v>19</v>
      </c>
      <c r="N95" s="217" t="s">
        <v>40</v>
      </c>
      <c r="O95" s="83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3" t="s">
        <v>231</v>
      </c>
      <c r="AT95" s="193" t="s">
        <v>228</v>
      </c>
      <c r="AU95" s="193" t="s">
        <v>77</v>
      </c>
      <c r="AY95" s="16" t="s">
        <v>117</v>
      </c>
      <c r="BE95" s="194">
        <f>IF(N95="základní",J95,0)</f>
        <v>0</v>
      </c>
      <c r="BF95" s="194">
        <f>IF(N95="snížená",J95,0)</f>
        <v>0</v>
      </c>
      <c r="BG95" s="194">
        <f>IF(N95="zákl. přenesená",J95,0)</f>
        <v>0</v>
      </c>
      <c r="BH95" s="194">
        <f>IF(N95="sníž. přenesená",J95,0)</f>
        <v>0</v>
      </c>
      <c r="BI95" s="194">
        <f>IF(N95="nulová",J95,0)</f>
        <v>0</v>
      </c>
      <c r="BJ95" s="16" t="s">
        <v>77</v>
      </c>
      <c r="BK95" s="194">
        <f>ROUND(I95*H95,2)</f>
        <v>0</v>
      </c>
      <c r="BL95" s="16" t="s">
        <v>231</v>
      </c>
      <c r="BM95" s="193" t="s">
        <v>414</v>
      </c>
    </row>
    <row r="96" s="2" customFormat="1" ht="16.5" customHeight="1">
      <c r="A96" s="37"/>
      <c r="B96" s="38"/>
      <c r="C96" s="209" t="s">
        <v>8</v>
      </c>
      <c r="D96" s="209" t="s">
        <v>228</v>
      </c>
      <c r="E96" s="210" t="s">
        <v>415</v>
      </c>
      <c r="F96" s="211" t="s">
        <v>416</v>
      </c>
      <c r="G96" s="212" t="s">
        <v>417</v>
      </c>
      <c r="H96" s="213">
        <v>10</v>
      </c>
      <c r="I96" s="214"/>
      <c r="J96" s="215">
        <f>ROUND(I96*H96,2)</f>
        <v>0</v>
      </c>
      <c r="K96" s="211" t="s">
        <v>19</v>
      </c>
      <c r="L96" s="43"/>
      <c r="M96" s="216" t="s">
        <v>19</v>
      </c>
      <c r="N96" s="217" t="s">
        <v>40</v>
      </c>
      <c r="O96" s="83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3" t="s">
        <v>231</v>
      </c>
      <c r="AT96" s="193" t="s">
        <v>228</v>
      </c>
      <c r="AU96" s="193" t="s">
        <v>77</v>
      </c>
      <c r="AY96" s="16" t="s">
        <v>117</v>
      </c>
      <c r="BE96" s="194">
        <f>IF(N96="základní",J96,0)</f>
        <v>0</v>
      </c>
      <c r="BF96" s="194">
        <f>IF(N96="snížená",J96,0)</f>
        <v>0</v>
      </c>
      <c r="BG96" s="194">
        <f>IF(N96="zákl. přenesená",J96,0)</f>
        <v>0</v>
      </c>
      <c r="BH96" s="194">
        <f>IF(N96="sníž. přenesená",J96,0)</f>
        <v>0</v>
      </c>
      <c r="BI96" s="194">
        <f>IF(N96="nulová",J96,0)</f>
        <v>0</v>
      </c>
      <c r="BJ96" s="16" t="s">
        <v>77</v>
      </c>
      <c r="BK96" s="194">
        <f>ROUND(I96*H96,2)</f>
        <v>0</v>
      </c>
      <c r="BL96" s="16" t="s">
        <v>231</v>
      </c>
      <c r="BM96" s="193" t="s">
        <v>418</v>
      </c>
    </row>
    <row r="97" s="2" customFormat="1">
      <c r="A97" s="37"/>
      <c r="B97" s="38"/>
      <c r="C97" s="39"/>
      <c r="D97" s="234" t="s">
        <v>419</v>
      </c>
      <c r="E97" s="39"/>
      <c r="F97" s="245" t="s">
        <v>420</v>
      </c>
      <c r="G97" s="39"/>
      <c r="H97" s="39"/>
      <c r="I97" s="246"/>
      <c r="J97" s="39"/>
      <c r="K97" s="39"/>
      <c r="L97" s="43"/>
      <c r="M97" s="247"/>
      <c r="N97" s="248"/>
      <c r="O97" s="221"/>
      <c r="P97" s="221"/>
      <c r="Q97" s="221"/>
      <c r="R97" s="221"/>
      <c r="S97" s="221"/>
      <c r="T97" s="249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419</v>
      </c>
      <c r="AU97" s="16" t="s">
        <v>77</v>
      </c>
    </row>
    <row r="98" s="2" customFormat="1" ht="6.96" customHeight="1">
      <c r="A98" s="37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43"/>
      <c r="M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</sheetData>
  <sheetProtection sheet="1" autoFilter="0" formatColumns="0" formatRows="0" objects="1" scenarios="1" spinCount="100000" saltValue="PdmXMX8NJlGWEOAOK4P0540Mjm3qZtH0MLMl9n2Uga0BDe1Ngw+dKtDzwLEt7EJaZ5OYmcflUysyNHnVkGZFYw==" hashValue="aONNGpQX43XyFEvWepLBZ6pTh1NVraiIb08oxk/ByKypRr6pLi7RfwrIlQYYTERE9QjIizr81AzPOZhOkkPqXw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0" customWidth="1"/>
    <col min="2" max="2" width="1.667969" style="250" customWidth="1"/>
    <col min="3" max="4" width="5" style="250" customWidth="1"/>
    <col min="5" max="5" width="11.66016" style="250" customWidth="1"/>
    <col min="6" max="6" width="9.160156" style="250" customWidth="1"/>
    <col min="7" max="7" width="5" style="250" customWidth="1"/>
    <col min="8" max="8" width="77.83203" style="250" customWidth="1"/>
    <col min="9" max="10" width="20" style="250" customWidth="1"/>
    <col min="11" max="11" width="1.667969" style="250" customWidth="1"/>
  </cols>
  <sheetData>
    <row r="1" s="1" customFormat="1" ht="37.5" customHeight="1"/>
    <row r="2" s="1" customFormat="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="14" customFormat="1" ht="45" customHeight="1">
      <c r="B3" s="254"/>
      <c r="C3" s="255" t="s">
        <v>421</v>
      </c>
      <c r="D3" s="255"/>
      <c r="E3" s="255"/>
      <c r="F3" s="255"/>
      <c r="G3" s="255"/>
      <c r="H3" s="255"/>
      <c r="I3" s="255"/>
      <c r="J3" s="255"/>
      <c r="K3" s="256"/>
    </row>
    <row r="4" s="1" customFormat="1" ht="25.5" customHeight="1">
      <c r="B4" s="257"/>
      <c r="C4" s="258" t="s">
        <v>422</v>
      </c>
      <c r="D4" s="258"/>
      <c r="E4" s="258"/>
      <c r="F4" s="258"/>
      <c r="G4" s="258"/>
      <c r="H4" s="258"/>
      <c r="I4" s="258"/>
      <c r="J4" s="258"/>
      <c r="K4" s="259"/>
    </row>
    <row r="5" s="1" customFormat="1" ht="5.25" customHeight="1">
      <c r="B5" s="257"/>
      <c r="C5" s="260"/>
      <c r="D5" s="260"/>
      <c r="E5" s="260"/>
      <c r="F5" s="260"/>
      <c r="G5" s="260"/>
      <c r="H5" s="260"/>
      <c r="I5" s="260"/>
      <c r="J5" s="260"/>
      <c r="K5" s="259"/>
    </row>
    <row r="6" s="1" customFormat="1" ht="15" customHeight="1">
      <c r="B6" s="257"/>
      <c r="C6" s="261" t="s">
        <v>423</v>
      </c>
      <c r="D6" s="261"/>
      <c r="E6" s="261"/>
      <c r="F6" s="261"/>
      <c r="G6" s="261"/>
      <c r="H6" s="261"/>
      <c r="I6" s="261"/>
      <c r="J6" s="261"/>
      <c r="K6" s="259"/>
    </row>
    <row r="7" s="1" customFormat="1" ht="15" customHeight="1">
      <c r="B7" s="262"/>
      <c r="C7" s="261" t="s">
        <v>424</v>
      </c>
      <c r="D7" s="261"/>
      <c r="E7" s="261"/>
      <c r="F7" s="261"/>
      <c r="G7" s="261"/>
      <c r="H7" s="261"/>
      <c r="I7" s="261"/>
      <c r="J7" s="261"/>
      <c r="K7" s="259"/>
    </row>
    <row r="8" s="1" customFormat="1" ht="12.75" customHeight="1">
      <c r="B8" s="262"/>
      <c r="C8" s="261"/>
      <c r="D8" s="261"/>
      <c r="E8" s="261"/>
      <c r="F8" s="261"/>
      <c r="G8" s="261"/>
      <c r="H8" s="261"/>
      <c r="I8" s="261"/>
      <c r="J8" s="261"/>
      <c r="K8" s="259"/>
    </row>
    <row r="9" s="1" customFormat="1" ht="15" customHeight="1">
      <c r="B9" s="262"/>
      <c r="C9" s="261" t="s">
        <v>425</v>
      </c>
      <c r="D9" s="261"/>
      <c r="E9" s="261"/>
      <c r="F9" s="261"/>
      <c r="G9" s="261"/>
      <c r="H9" s="261"/>
      <c r="I9" s="261"/>
      <c r="J9" s="261"/>
      <c r="K9" s="259"/>
    </row>
    <row r="10" s="1" customFormat="1" ht="15" customHeight="1">
      <c r="B10" s="262"/>
      <c r="C10" s="261"/>
      <c r="D10" s="261" t="s">
        <v>426</v>
      </c>
      <c r="E10" s="261"/>
      <c r="F10" s="261"/>
      <c r="G10" s="261"/>
      <c r="H10" s="261"/>
      <c r="I10" s="261"/>
      <c r="J10" s="261"/>
      <c r="K10" s="259"/>
    </row>
    <row r="11" s="1" customFormat="1" ht="15" customHeight="1">
      <c r="B11" s="262"/>
      <c r="C11" s="263"/>
      <c r="D11" s="261" t="s">
        <v>427</v>
      </c>
      <c r="E11" s="261"/>
      <c r="F11" s="261"/>
      <c r="G11" s="261"/>
      <c r="H11" s="261"/>
      <c r="I11" s="261"/>
      <c r="J11" s="261"/>
      <c r="K11" s="259"/>
    </row>
    <row r="12" s="1" customFormat="1" ht="15" customHeight="1">
      <c r="B12" s="262"/>
      <c r="C12" s="263"/>
      <c r="D12" s="261"/>
      <c r="E12" s="261"/>
      <c r="F12" s="261"/>
      <c r="G12" s="261"/>
      <c r="H12" s="261"/>
      <c r="I12" s="261"/>
      <c r="J12" s="261"/>
      <c r="K12" s="259"/>
    </row>
    <row r="13" s="1" customFormat="1" ht="15" customHeight="1">
      <c r="B13" s="262"/>
      <c r="C13" s="263"/>
      <c r="D13" s="264" t="s">
        <v>428</v>
      </c>
      <c r="E13" s="261"/>
      <c r="F13" s="261"/>
      <c r="G13" s="261"/>
      <c r="H13" s="261"/>
      <c r="I13" s="261"/>
      <c r="J13" s="261"/>
      <c r="K13" s="259"/>
    </row>
    <row r="14" s="1" customFormat="1" ht="12.75" customHeight="1">
      <c r="B14" s="262"/>
      <c r="C14" s="263"/>
      <c r="D14" s="263"/>
      <c r="E14" s="263"/>
      <c r="F14" s="263"/>
      <c r="G14" s="263"/>
      <c r="H14" s="263"/>
      <c r="I14" s="263"/>
      <c r="J14" s="263"/>
      <c r="K14" s="259"/>
    </row>
    <row r="15" s="1" customFormat="1" ht="15" customHeight="1">
      <c r="B15" s="262"/>
      <c r="C15" s="263"/>
      <c r="D15" s="261" t="s">
        <v>429</v>
      </c>
      <c r="E15" s="261"/>
      <c r="F15" s="261"/>
      <c r="G15" s="261"/>
      <c r="H15" s="261"/>
      <c r="I15" s="261"/>
      <c r="J15" s="261"/>
      <c r="K15" s="259"/>
    </row>
    <row r="16" s="1" customFormat="1" ht="15" customHeight="1">
      <c r="B16" s="262"/>
      <c r="C16" s="263"/>
      <c r="D16" s="261" t="s">
        <v>430</v>
      </c>
      <c r="E16" s="261"/>
      <c r="F16" s="261"/>
      <c r="G16" s="261"/>
      <c r="H16" s="261"/>
      <c r="I16" s="261"/>
      <c r="J16" s="261"/>
      <c r="K16" s="259"/>
    </row>
    <row r="17" s="1" customFormat="1" ht="15" customHeight="1">
      <c r="B17" s="262"/>
      <c r="C17" s="263"/>
      <c r="D17" s="261" t="s">
        <v>431</v>
      </c>
      <c r="E17" s="261"/>
      <c r="F17" s="261"/>
      <c r="G17" s="261"/>
      <c r="H17" s="261"/>
      <c r="I17" s="261"/>
      <c r="J17" s="261"/>
      <c r="K17" s="259"/>
    </row>
    <row r="18" s="1" customFormat="1" ht="15" customHeight="1">
      <c r="B18" s="262"/>
      <c r="C18" s="263"/>
      <c r="D18" s="263"/>
      <c r="E18" s="265" t="s">
        <v>76</v>
      </c>
      <c r="F18" s="261" t="s">
        <v>432</v>
      </c>
      <c r="G18" s="261"/>
      <c r="H18" s="261"/>
      <c r="I18" s="261"/>
      <c r="J18" s="261"/>
      <c r="K18" s="259"/>
    </row>
    <row r="19" s="1" customFormat="1" ht="15" customHeight="1">
      <c r="B19" s="262"/>
      <c r="C19" s="263"/>
      <c r="D19" s="263"/>
      <c r="E19" s="265" t="s">
        <v>433</v>
      </c>
      <c r="F19" s="261" t="s">
        <v>434</v>
      </c>
      <c r="G19" s="261"/>
      <c r="H19" s="261"/>
      <c r="I19" s="261"/>
      <c r="J19" s="261"/>
      <c r="K19" s="259"/>
    </row>
    <row r="20" s="1" customFormat="1" ht="15" customHeight="1">
      <c r="B20" s="262"/>
      <c r="C20" s="263"/>
      <c r="D20" s="263"/>
      <c r="E20" s="265" t="s">
        <v>435</v>
      </c>
      <c r="F20" s="261" t="s">
        <v>436</v>
      </c>
      <c r="G20" s="261"/>
      <c r="H20" s="261"/>
      <c r="I20" s="261"/>
      <c r="J20" s="261"/>
      <c r="K20" s="259"/>
    </row>
    <row r="21" s="1" customFormat="1" ht="15" customHeight="1">
      <c r="B21" s="262"/>
      <c r="C21" s="263"/>
      <c r="D21" s="263"/>
      <c r="E21" s="265" t="s">
        <v>437</v>
      </c>
      <c r="F21" s="261" t="s">
        <v>438</v>
      </c>
      <c r="G21" s="261"/>
      <c r="H21" s="261"/>
      <c r="I21" s="261"/>
      <c r="J21" s="261"/>
      <c r="K21" s="259"/>
    </row>
    <row r="22" s="1" customFormat="1" ht="15" customHeight="1">
      <c r="B22" s="262"/>
      <c r="C22" s="263"/>
      <c r="D22" s="263"/>
      <c r="E22" s="265" t="s">
        <v>225</v>
      </c>
      <c r="F22" s="261" t="s">
        <v>226</v>
      </c>
      <c r="G22" s="261"/>
      <c r="H22" s="261"/>
      <c r="I22" s="261"/>
      <c r="J22" s="261"/>
      <c r="K22" s="259"/>
    </row>
    <row r="23" s="1" customFormat="1" ht="15" customHeight="1">
      <c r="B23" s="262"/>
      <c r="C23" s="263"/>
      <c r="D23" s="263"/>
      <c r="E23" s="265" t="s">
        <v>439</v>
      </c>
      <c r="F23" s="261" t="s">
        <v>440</v>
      </c>
      <c r="G23" s="261"/>
      <c r="H23" s="261"/>
      <c r="I23" s="261"/>
      <c r="J23" s="261"/>
      <c r="K23" s="259"/>
    </row>
    <row r="24" s="1" customFormat="1" ht="12.75" customHeight="1">
      <c r="B24" s="262"/>
      <c r="C24" s="263"/>
      <c r="D24" s="263"/>
      <c r="E24" s="263"/>
      <c r="F24" s="263"/>
      <c r="G24" s="263"/>
      <c r="H24" s="263"/>
      <c r="I24" s="263"/>
      <c r="J24" s="263"/>
      <c r="K24" s="259"/>
    </row>
    <row r="25" s="1" customFormat="1" ht="15" customHeight="1">
      <c r="B25" s="262"/>
      <c r="C25" s="261" t="s">
        <v>441</v>
      </c>
      <c r="D25" s="261"/>
      <c r="E25" s="261"/>
      <c r="F25" s="261"/>
      <c r="G25" s="261"/>
      <c r="H25" s="261"/>
      <c r="I25" s="261"/>
      <c r="J25" s="261"/>
      <c r="K25" s="259"/>
    </row>
    <row r="26" s="1" customFormat="1" ht="15" customHeight="1">
      <c r="B26" s="262"/>
      <c r="C26" s="261" t="s">
        <v>442</v>
      </c>
      <c r="D26" s="261"/>
      <c r="E26" s="261"/>
      <c r="F26" s="261"/>
      <c r="G26" s="261"/>
      <c r="H26" s="261"/>
      <c r="I26" s="261"/>
      <c r="J26" s="261"/>
      <c r="K26" s="259"/>
    </row>
    <row r="27" s="1" customFormat="1" ht="15" customHeight="1">
      <c r="B27" s="262"/>
      <c r="C27" s="261"/>
      <c r="D27" s="261" t="s">
        <v>443</v>
      </c>
      <c r="E27" s="261"/>
      <c r="F27" s="261"/>
      <c r="G27" s="261"/>
      <c r="H27" s="261"/>
      <c r="I27" s="261"/>
      <c r="J27" s="261"/>
      <c r="K27" s="259"/>
    </row>
    <row r="28" s="1" customFormat="1" ht="15" customHeight="1">
      <c r="B28" s="262"/>
      <c r="C28" s="263"/>
      <c r="D28" s="261" t="s">
        <v>444</v>
      </c>
      <c r="E28" s="261"/>
      <c r="F28" s="261"/>
      <c r="G28" s="261"/>
      <c r="H28" s="261"/>
      <c r="I28" s="261"/>
      <c r="J28" s="261"/>
      <c r="K28" s="259"/>
    </row>
    <row r="29" s="1" customFormat="1" ht="12.75" customHeight="1">
      <c r="B29" s="262"/>
      <c r="C29" s="263"/>
      <c r="D29" s="263"/>
      <c r="E29" s="263"/>
      <c r="F29" s="263"/>
      <c r="G29" s="263"/>
      <c r="H29" s="263"/>
      <c r="I29" s="263"/>
      <c r="J29" s="263"/>
      <c r="K29" s="259"/>
    </row>
    <row r="30" s="1" customFormat="1" ht="15" customHeight="1">
      <c r="B30" s="262"/>
      <c r="C30" s="263"/>
      <c r="D30" s="261" t="s">
        <v>445</v>
      </c>
      <c r="E30" s="261"/>
      <c r="F30" s="261"/>
      <c r="G30" s="261"/>
      <c r="H30" s="261"/>
      <c r="I30" s="261"/>
      <c r="J30" s="261"/>
      <c r="K30" s="259"/>
    </row>
    <row r="31" s="1" customFormat="1" ht="15" customHeight="1">
      <c r="B31" s="262"/>
      <c r="C31" s="263"/>
      <c r="D31" s="261" t="s">
        <v>446</v>
      </c>
      <c r="E31" s="261"/>
      <c r="F31" s="261"/>
      <c r="G31" s="261"/>
      <c r="H31" s="261"/>
      <c r="I31" s="261"/>
      <c r="J31" s="261"/>
      <c r="K31" s="259"/>
    </row>
    <row r="32" s="1" customFormat="1" ht="12.75" customHeight="1">
      <c r="B32" s="262"/>
      <c r="C32" s="263"/>
      <c r="D32" s="263"/>
      <c r="E32" s="263"/>
      <c r="F32" s="263"/>
      <c r="G32" s="263"/>
      <c r="H32" s="263"/>
      <c r="I32" s="263"/>
      <c r="J32" s="263"/>
      <c r="K32" s="259"/>
    </row>
    <row r="33" s="1" customFormat="1" ht="15" customHeight="1">
      <c r="B33" s="262"/>
      <c r="C33" s="263"/>
      <c r="D33" s="261" t="s">
        <v>447</v>
      </c>
      <c r="E33" s="261"/>
      <c r="F33" s="261"/>
      <c r="G33" s="261"/>
      <c r="H33" s="261"/>
      <c r="I33" s="261"/>
      <c r="J33" s="261"/>
      <c r="K33" s="259"/>
    </row>
    <row r="34" s="1" customFormat="1" ht="15" customHeight="1">
      <c r="B34" s="262"/>
      <c r="C34" s="263"/>
      <c r="D34" s="261" t="s">
        <v>448</v>
      </c>
      <c r="E34" s="261"/>
      <c r="F34" s="261"/>
      <c r="G34" s="261"/>
      <c r="H34" s="261"/>
      <c r="I34" s="261"/>
      <c r="J34" s="261"/>
      <c r="K34" s="259"/>
    </row>
    <row r="35" s="1" customFormat="1" ht="15" customHeight="1">
      <c r="B35" s="262"/>
      <c r="C35" s="263"/>
      <c r="D35" s="261" t="s">
        <v>449</v>
      </c>
      <c r="E35" s="261"/>
      <c r="F35" s="261"/>
      <c r="G35" s="261"/>
      <c r="H35" s="261"/>
      <c r="I35" s="261"/>
      <c r="J35" s="261"/>
      <c r="K35" s="259"/>
    </row>
    <row r="36" s="1" customFormat="1" ht="15" customHeight="1">
      <c r="B36" s="262"/>
      <c r="C36" s="263"/>
      <c r="D36" s="261"/>
      <c r="E36" s="264" t="s">
        <v>99</v>
      </c>
      <c r="F36" s="261"/>
      <c r="G36" s="261" t="s">
        <v>450</v>
      </c>
      <c r="H36" s="261"/>
      <c r="I36" s="261"/>
      <c r="J36" s="261"/>
      <c r="K36" s="259"/>
    </row>
    <row r="37" s="1" customFormat="1" ht="30.75" customHeight="1">
      <c r="B37" s="262"/>
      <c r="C37" s="263"/>
      <c r="D37" s="261"/>
      <c r="E37" s="264" t="s">
        <v>451</v>
      </c>
      <c r="F37" s="261"/>
      <c r="G37" s="261" t="s">
        <v>452</v>
      </c>
      <c r="H37" s="261"/>
      <c r="I37" s="261"/>
      <c r="J37" s="261"/>
      <c r="K37" s="259"/>
    </row>
    <row r="38" s="1" customFormat="1" ht="15" customHeight="1">
      <c r="B38" s="262"/>
      <c r="C38" s="263"/>
      <c r="D38" s="261"/>
      <c r="E38" s="264" t="s">
        <v>50</v>
      </c>
      <c r="F38" s="261"/>
      <c r="G38" s="261" t="s">
        <v>453</v>
      </c>
      <c r="H38" s="261"/>
      <c r="I38" s="261"/>
      <c r="J38" s="261"/>
      <c r="K38" s="259"/>
    </row>
    <row r="39" s="1" customFormat="1" ht="15" customHeight="1">
      <c r="B39" s="262"/>
      <c r="C39" s="263"/>
      <c r="D39" s="261"/>
      <c r="E39" s="264" t="s">
        <v>51</v>
      </c>
      <c r="F39" s="261"/>
      <c r="G39" s="261" t="s">
        <v>454</v>
      </c>
      <c r="H39" s="261"/>
      <c r="I39" s="261"/>
      <c r="J39" s="261"/>
      <c r="K39" s="259"/>
    </row>
    <row r="40" s="1" customFormat="1" ht="15" customHeight="1">
      <c r="B40" s="262"/>
      <c r="C40" s="263"/>
      <c r="D40" s="261"/>
      <c r="E40" s="264" t="s">
        <v>100</v>
      </c>
      <c r="F40" s="261"/>
      <c r="G40" s="261" t="s">
        <v>455</v>
      </c>
      <c r="H40" s="261"/>
      <c r="I40" s="261"/>
      <c r="J40" s="261"/>
      <c r="K40" s="259"/>
    </row>
    <row r="41" s="1" customFormat="1" ht="15" customHeight="1">
      <c r="B41" s="262"/>
      <c r="C41" s="263"/>
      <c r="D41" s="261"/>
      <c r="E41" s="264" t="s">
        <v>101</v>
      </c>
      <c r="F41" s="261"/>
      <c r="G41" s="261" t="s">
        <v>456</v>
      </c>
      <c r="H41" s="261"/>
      <c r="I41" s="261"/>
      <c r="J41" s="261"/>
      <c r="K41" s="259"/>
    </row>
    <row r="42" s="1" customFormat="1" ht="15" customHeight="1">
      <c r="B42" s="262"/>
      <c r="C42" s="263"/>
      <c r="D42" s="261"/>
      <c r="E42" s="264" t="s">
        <v>457</v>
      </c>
      <c r="F42" s="261"/>
      <c r="G42" s="261" t="s">
        <v>458</v>
      </c>
      <c r="H42" s="261"/>
      <c r="I42" s="261"/>
      <c r="J42" s="261"/>
      <c r="K42" s="259"/>
    </row>
    <row r="43" s="1" customFormat="1" ht="15" customHeight="1">
      <c r="B43" s="262"/>
      <c r="C43" s="263"/>
      <c r="D43" s="261"/>
      <c r="E43" s="264"/>
      <c r="F43" s="261"/>
      <c r="G43" s="261" t="s">
        <v>459</v>
      </c>
      <c r="H43" s="261"/>
      <c r="I43" s="261"/>
      <c r="J43" s="261"/>
      <c r="K43" s="259"/>
    </row>
    <row r="44" s="1" customFormat="1" ht="15" customHeight="1">
      <c r="B44" s="262"/>
      <c r="C44" s="263"/>
      <c r="D44" s="261"/>
      <c r="E44" s="264" t="s">
        <v>460</v>
      </c>
      <c r="F44" s="261"/>
      <c r="G44" s="261" t="s">
        <v>461</v>
      </c>
      <c r="H44" s="261"/>
      <c r="I44" s="261"/>
      <c r="J44" s="261"/>
      <c r="K44" s="259"/>
    </row>
    <row r="45" s="1" customFormat="1" ht="15" customHeight="1">
      <c r="B45" s="262"/>
      <c r="C45" s="263"/>
      <c r="D45" s="261"/>
      <c r="E45" s="264" t="s">
        <v>103</v>
      </c>
      <c r="F45" s="261"/>
      <c r="G45" s="261" t="s">
        <v>462</v>
      </c>
      <c r="H45" s="261"/>
      <c r="I45" s="261"/>
      <c r="J45" s="261"/>
      <c r="K45" s="259"/>
    </row>
    <row r="46" s="1" customFormat="1" ht="12.75" customHeight="1">
      <c r="B46" s="262"/>
      <c r="C46" s="263"/>
      <c r="D46" s="261"/>
      <c r="E46" s="261"/>
      <c r="F46" s="261"/>
      <c r="G46" s="261"/>
      <c r="H46" s="261"/>
      <c r="I46" s="261"/>
      <c r="J46" s="261"/>
      <c r="K46" s="259"/>
    </row>
    <row r="47" s="1" customFormat="1" ht="15" customHeight="1">
      <c r="B47" s="262"/>
      <c r="C47" s="263"/>
      <c r="D47" s="261" t="s">
        <v>463</v>
      </c>
      <c r="E47" s="261"/>
      <c r="F47" s="261"/>
      <c r="G47" s="261"/>
      <c r="H47" s="261"/>
      <c r="I47" s="261"/>
      <c r="J47" s="261"/>
      <c r="K47" s="259"/>
    </row>
    <row r="48" s="1" customFormat="1" ht="15" customHeight="1">
      <c r="B48" s="262"/>
      <c r="C48" s="263"/>
      <c r="D48" s="263"/>
      <c r="E48" s="261" t="s">
        <v>464</v>
      </c>
      <c r="F48" s="261"/>
      <c r="G48" s="261"/>
      <c r="H48" s="261"/>
      <c r="I48" s="261"/>
      <c r="J48" s="261"/>
      <c r="K48" s="259"/>
    </row>
    <row r="49" s="1" customFormat="1" ht="15" customHeight="1">
      <c r="B49" s="262"/>
      <c r="C49" s="263"/>
      <c r="D49" s="263"/>
      <c r="E49" s="261" t="s">
        <v>465</v>
      </c>
      <c r="F49" s="261"/>
      <c r="G49" s="261"/>
      <c r="H49" s="261"/>
      <c r="I49" s="261"/>
      <c r="J49" s="261"/>
      <c r="K49" s="259"/>
    </row>
    <row r="50" s="1" customFormat="1" ht="15" customHeight="1">
      <c r="B50" s="262"/>
      <c r="C50" s="263"/>
      <c r="D50" s="263"/>
      <c r="E50" s="261" t="s">
        <v>466</v>
      </c>
      <c r="F50" s="261"/>
      <c r="G50" s="261"/>
      <c r="H50" s="261"/>
      <c r="I50" s="261"/>
      <c r="J50" s="261"/>
      <c r="K50" s="259"/>
    </row>
    <row r="51" s="1" customFormat="1" ht="15" customHeight="1">
      <c r="B51" s="262"/>
      <c r="C51" s="263"/>
      <c r="D51" s="261" t="s">
        <v>467</v>
      </c>
      <c r="E51" s="261"/>
      <c r="F51" s="261"/>
      <c r="G51" s="261"/>
      <c r="H51" s="261"/>
      <c r="I51" s="261"/>
      <c r="J51" s="261"/>
      <c r="K51" s="259"/>
    </row>
    <row r="52" s="1" customFormat="1" ht="25.5" customHeight="1">
      <c r="B52" s="257"/>
      <c r="C52" s="258" t="s">
        <v>468</v>
      </c>
      <c r="D52" s="258"/>
      <c r="E52" s="258"/>
      <c r="F52" s="258"/>
      <c r="G52" s="258"/>
      <c r="H52" s="258"/>
      <c r="I52" s="258"/>
      <c r="J52" s="258"/>
      <c r="K52" s="259"/>
    </row>
    <row r="53" s="1" customFormat="1" ht="5.25" customHeight="1">
      <c r="B53" s="257"/>
      <c r="C53" s="260"/>
      <c r="D53" s="260"/>
      <c r="E53" s="260"/>
      <c r="F53" s="260"/>
      <c r="G53" s="260"/>
      <c r="H53" s="260"/>
      <c r="I53" s="260"/>
      <c r="J53" s="260"/>
      <c r="K53" s="259"/>
    </row>
    <row r="54" s="1" customFormat="1" ht="15" customHeight="1">
      <c r="B54" s="257"/>
      <c r="C54" s="261" t="s">
        <v>469</v>
      </c>
      <c r="D54" s="261"/>
      <c r="E54" s="261"/>
      <c r="F54" s="261"/>
      <c r="G54" s="261"/>
      <c r="H54" s="261"/>
      <c r="I54" s="261"/>
      <c r="J54" s="261"/>
      <c r="K54" s="259"/>
    </row>
    <row r="55" s="1" customFormat="1" ht="15" customHeight="1">
      <c r="B55" s="257"/>
      <c r="C55" s="261" t="s">
        <v>470</v>
      </c>
      <c r="D55" s="261"/>
      <c r="E55" s="261"/>
      <c r="F55" s="261"/>
      <c r="G55" s="261"/>
      <c r="H55" s="261"/>
      <c r="I55" s="261"/>
      <c r="J55" s="261"/>
      <c r="K55" s="259"/>
    </row>
    <row r="56" s="1" customFormat="1" ht="12.75" customHeight="1">
      <c r="B56" s="257"/>
      <c r="C56" s="261"/>
      <c r="D56" s="261"/>
      <c r="E56" s="261"/>
      <c r="F56" s="261"/>
      <c r="G56" s="261"/>
      <c r="H56" s="261"/>
      <c r="I56" s="261"/>
      <c r="J56" s="261"/>
      <c r="K56" s="259"/>
    </row>
    <row r="57" s="1" customFormat="1" ht="15" customHeight="1">
      <c r="B57" s="257"/>
      <c r="C57" s="261" t="s">
        <v>471</v>
      </c>
      <c r="D57" s="261"/>
      <c r="E57" s="261"/>
      <c r="F57" s="261"/>
      <c r="G57" s="261"/>
      <c r="H57" s="261"/>
      <c r="I57" s="261"/>
      <c r="J57" s="261"/>
      <c r="K57" s="259"/>
    </row>
    <row r="58" s="1" customFormat="1" ht="15" customHeight="1">
      <c r="B58" s="257"/>
      <c r="C58" s="263"/>
      <c r="D58" s="261" t="s">
        <v>472</v>
      </c>
      <c r="E58" s="261"/>
      <c r="F58" s="261"/>
      <c r="G58" s="261"/>
      <c r="H58" s="261"/>
      <c r="I58" s="261"/>
      <c r="J58" s="261"/>
      <c r="K58" s="259"/>
    </row>
    <row r="59" s="1" customFormat="1" ht="15" customHeight="1">
      <c r="B59" s="257"/>
      <c r="C59" s="263"/>
      <c r="D59" s="261" t="s">
        <v>473</v>
      </c>
      <c r="E59" s="261"/>
      <c r="F59" s="261"/>
      <c r="G59" s="261"/>
      <c r="H59" s="261"/>
      <c r="I59" s="261"/>
      <c r="J59" s="261"/>
      <c r="K59" s="259"/>
    </row>
    <row r="60" s="1" customFormat="1" ht="15" customHeight="1">
      <c r="B60" s="257"/>
      <c r="C60" s="263"/>
      <c r="D60" s="261" t="s">
        <v>474</v>
      </c>
      <c r="E60" s="261"/>
      <c r="F60" s="261"/>
      <c r="G60" s="261"/>
      <c r="H60" s="261"/>
      <c r="I60" s="261"/>
      <c r="J60" s="261"/>
      <c r="K60" s="259"/>
    </row>
    <row r="61" s="1" customFormat="1" ht="15" customHeight="1">
      <c r="B61" s="257"/>
      <c r="C61" s="263"/>
      <c r="D61" s="261" t="s">
        <v>475</v>
      </c>
      <c r="E61" s="261"/>
      <c r="F61" s="261"/>
      <c r="G61" s="261"/>
      <c r="H61" s="261"/>
      <c r="I61" s="261"/>
      <c r="J61" s="261"/>
      <c r="K61" s="259"/>
    </row>
    <row r="62" s="1" customFormat="1" ht="15" customHeight="1">
      <c r="B62" s="257"/>
      <c r="C62" s="263"/>
      <c r="D62" s="266" t="s">
        <v>476</v>
      </c>
      <c r="E62" s="266"/>
      <c r="F62" s="266"/>
      <c r="G62" s="266"/>
      <c r="H62" s="266"/>
      <c r="I62" s="266"/>
      <c r="J62" s="266"/>
      <c r="K62" s="259"/>
    </row>
    <row r="63" s="1" customFormat="1" ht="15" customHeight="1">
      <c r="B63" s="257"/>
      <c r="C63" s="263"/>
      <c r="D63" s="261" t="s">
        <v>477</v>
      </c>
      <c r="E63" s="261"/>
      <c r="F63" s="261"/>
      <c r="G63" s="261"/>
      <c r="H63" s="261"/>
      <c r="I63" s="261"/>
      <c r="J63" s="261"/>
      <c r="K63" s="259"/>
    </row>
    <row r="64" s="1" customFormat="1" ht="12.75" customHeight="1">
      <c r="B64" s="257"/>
      <c r="C64" s="263"/>
      <c r="D64" s="263"/>
      <c r="E64" s="267"/>
      <c r="F64" s="263"/>
      <c r="G64" s="263"/>
      <c r="H64" s="263"/>
      <c r="I64" s="263"/>
      <c r="J64" s="263"/>
      <c r="K64" s="259"/>
    </row>
    <row r="65" s="1" customFormat="1" ht="15" customHeight="1">
      <c r="B65" s="257"/>
      <c r="C65" s="263"/>
      <c r="D65" s="261" t="s">
        <v>478</v>
      </c>
      <c r="E65" s="261"/>
      <c r="F65" s="261"/>
      <c r="G65" s="261"/>
      <c r="H65" s="261"/>
      <c r="I65" s="261"/>
      <c r="J65" s="261"/>
      <c r="K65" s="259"/>
    </row>
    <row r="66" s="1" customFormat="1" ht="15" customHeight="1">
      <c r="B66" s="257"/>
      <c r="C66" s="263"/>
      <c r="D66" s="266" t="s">
        <v>479</v>
      </c>
      <c r="E66" s="266"/>
      <c r="F66" s="266"/>
      <c r="G66" s="266"/>
      <c r="H66" s="266"/>
      <c r="I66" s="266"/>
      <c r="J66" s="266"/>
      <c r="K66" s="259"/>
    </row>
    <row r="67" s="1" customFormat="1" ht="15" customHeight="1">
      <c r="B67" s="257"/>
      <c r="C67" s="263"/>
      <c r="D67" s="261" t="s">
        <v>480</v>
      </c>
      <c r="E67" s="261"/>
      <c r="F67" s="261"/>
      <c r="G67" s="261"/>
      <c r="H67" s="261"/>
      <c r="I67" s="261"/>
      <c r="J67" s="261"/>
      <c r="K67" s="259"/>
    </row>
    <row r="68" s="1" customFormat="1" ht="15" customHeight="1">
      <c r="B68" s="257"/>
      <c r="C68" s="263"/>
      <c r="D68" s="261" t="s">
        <v>481</v>
      </c>
      <c r="E68" s="261"/>
      <c r="F68" s="261"/>
      <c r="G68" s="261"/>
      <c r="H68" s="261"/>
      <c r="I68" s="261"/>
      <c r="J68" s="261"/>
      <c r="K68" s="259"/>
    </row>
    <row r="69" s="1" customFormat="1" ht="15" customHeight="1">
      <c r="B69" s="257"/>
      <c r="C69" s="263"/>
      <c r="D69" s="261" t="s">
        <v>482</v>
      </c>
      <c r="E69" s="261"/>
      <c r="F69" s="261"/>
      <c r="G69" s="261"/>
      <c r="H69" s="261"/>
      <c r="I69" s="261"/>
      <c r="J69" s="261"/>
      <c r="K69" s="259"/>
    </row>
    <row r="70" s="1" customFormat="1" ht="15" customHeight="1">
      <c r="B70" s="257"/>
      <c r="C70" s="263"/>
      <c r="D70" s="261" t="s">
        <v>483</v>
      </c>
      <c r="E70" s="261"/>
      <c r="F70" s="261"/>
      <c r="G70" s="261"/>
      <c r="H70" s="261"/>
      <c r="I70" s="261"/>
      <c r="J70" s="261"/>
      <c r="K70" s="259"/>
    </row>
    <row r="71" s="1" customFormat="1" ht="12.75" customHeight="1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="1" customFormat="1" ht="18.75" customHeight="1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="1" customFormat="1" ht="18.75" customHeight="1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="1" customFormat="1" ht="7.5" customHeight="1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="1" customFormat="1" ht="45" customHeight="1">
      <c r="B75" s="276"/>
      <c r="C75" s="277" t="s">
        <v>484</v>
      </c>
      <c r="D75" s="277"/>
      <c r="E75" s="277"/>
      <c r="F75" s="277"/>
      <c r="G75" s="277"/>
      <c r="H75" s="277"/>
      <c r="I75" s="277"/>
      <c r="J75" s="277"/>
      <c r="K75" s="278"/>
    </row>
    <row r="76" s="1" customFormat="1" ht="17.25" customHeight="1">
      <c r="B76" s="276"/>
      <c r="C76" s="279" t="s">
        <v>485</v>
      </c>
      <c r="D76" s="279"/>
      <c r="E76" s="279"/>
      <c r="F76" s="279" t="s">
        <v>486</v>
      </c>
      <c r="G76" s="280"/>
      <c r="H76" s="279" t="s">
        <v>51</v>
      </c>
      <c r="I76" s="279" t="s">
        <v>54</v>
      </c>
      <c r="J76" s="279" t="s">
        <v>487</v>
      </c>
      <c r="K76" s="278"/>
    </row>
    <row r="77" s="1" customFormat="1" ht="17.25" customHeight="1">
      <c r="B77" s="276"/>
      <c r="C77" s="281" t="s">
        <v>488</v>
      </c>
      <c r="D77" s="281"/>
      <c r="E77" s="281"/>
      <c r="F77" s="282" t="s">
        <v>489</v>
      </c>
      <c r="G77" s="283"/>
      <c r="H77" s="281"/>
      <c r="I77" s="281"/>
      <c r="J77" s="281" t="s">
        <v>490</v>
      </c>
      <c r="K77" s="278"/>
    </row>
    <row r="78" s="1" customFormat="1" ht="5.25" customHeight="1">
      <c r="B78" s="276"/>
      <c r="C78" s="284"/>
      <c r="D78" s="284"/>
      <c r="E78" s="284"/>
      <c r="F78" s="284"/>
      <c r="G78" s="285"/>
      <c r="H78" s="284"/>
      <c r="I78" s="284"/>
      <c r="J78" s="284"/>
      <c r="K78" s="278"/>
    </row>
    <row r="79" s="1" customFormat="1" ht="15" customHeight="1">
      <c r="B79" s="276"/>
      <c r="C79" s="264" t="s">
        <v>50</v>
      </c>
      <c r="D79" s="286"/>
      <c r="E79" s="286"/>
      <c r="F79" s="287" t="s">
        <v>491</v>
      </c>
      <c r="G79" s="288"/>
      <c r="H79" s="264" t="s">
        <v>492</v>
      </c>
      <c r="I79" s="264" t="s">
        <v>493</v>
      </c>
      <c r="J79" s="264">
        <v>20</v>
      </c>
      <c r="K79" s="278"/>
    </row>
    <row r="80" s="1" customFormat="1" ht="15" customHeight="1">
      <c r="B80" s="276"/>
      <c r="C80" s="264" t="s">
        <v>494</v>
      </c>
      <c r="D80" s="264"/>
      <c r="E80" s="264"/>
      <c r="F80" s="287" t="s">
        <v>491</v>
      </c>
      <c r="G80" s="288"/>
      <c r="H80" s="264" t="s">
        <v>495</v>
      </c>
      <c r="I80" s="264" t="s">
        <v>493</v>
      </c>
      <c r="J80" s="264">
        <v>120</v>
      </c>
      <c r="K80" s="278"/>
    </row>
    <row r="81" s="1" customFormat="1" ht="15" customHeight="1">
      <c r="B81" s="289"/>
      <c r="C81" s="264" t="s">
        <v>496</v>
      </c>
      <c r="D81" s="264"/>
      <c r="E81" s="264"/>
      <c r="F81" s="287" t="s">
        <v>497</v>
      </c>
      <c r="G81" s="288"/>
      <c r="H81" s="264" t="s">
        <v>498</v>
      </c>
      <c r="I81" s="264" t="s">
        <v>493</v>
      </c>
      <c r="J81" s="264">
        <v>50</v>
      </c>
      <c r="K81" s="278"/>
    </row>
    <row r="82" s="1" customFormat="1" ht="15" customHeight="1">
      <c r="B82" s="289"/>
      <c r="C82" s="264" t="s">
        <v>499</v>
      </c>
      <c r="D82" s="264"/>
      <c r="E82" s="264"/>
      <c r="F82" s="287" t="s">
        <v>491</v>
      </c>
      <c r="G82" s="288"/>
      <c r="H82" s="264" t="s">
        <v>500</v>
      </c>
      <c r="I82" s="264" t="s">
        <v>501</v>
      </c>
      <c r="J82" s="264"/>
      <c r="K82" s="278"/>
    </row>
    <row r="83" s="1" customFormat="1" ht="15" customHeight="1">
      <c r="B83" s="289"/>
      <c r="C83" s="290" t="s">
        <v>502</v>
      </c>
      <c r="D83" s="290"/>
      <c r="E83" s="290"/>
      <c r="F83" s="291" t="s">
        <v>497</v>
      </c>
      <c r="G83" s="290"/>
      <c r="H83" s="290" t="s">
        <v>503</v>
      </c>
      <c r="I83" s="290" t="s">
        <v>493</v>
      </c>
      <c r="J83" s="290">
        <v>15</v>
      </c>
      <c r="K83" s="278"/>
    </row>
    <row r="84" s="1" customFormat="1" ht="15" customHeight="1">
      <c r="B84" s="289"/>
      <c r="C84" s="290" t="s">
        <v>504</v>
      </c>
      <c r="D84" s="290"/>
      <c r="E84" s="290"/>
      <c r="F84" s="291" t="s">
        <v>497</v>
      </c>
      <c r="G84" s="290"/>
      <c r="H84" s="290" t="s">
        <v>505</v>
      </c>
      <c r="I84" s="290" t="s">
        <v>493</v>
      </c>
      <c r="J84" s="290">
        <v>15</v>
      </c>
      <c r="K84" s="278"/>
    </row>
    <row r="85" s="1" customFormat="1" ht="15" customHeight="1">
      <c r="B85" s="289"/>
      <c r="C85" s="290" t="s">
        <v>506</v>
      </c>
      <c r="D85" s="290"/>
      <c r="E85" s="290"/>
      <c r="F85" s="291" t="s">
        <v>497</v>
      </c>
      <c r="G85" s="290"/>
      <c r="H85" s="290" t="s">
        <v>507</v>
      </c>
      <c r="I85" s="290" t="s">
        <v>493</v>
      </c>
      <c r="J85" s="290">
        <v>20</v>
      </c>
      <c r="K85" s="278"/>
    </row>
    <row r="86" s="1" customFormat="1" ht="15" customHeight="1">
      <c r="B86" s="289"/>
      <c r="C86" s="290" t="s">
        <v>508</v>
      </c>
      <c r="D86" s="290"/>
      <c r="E86" s="290"/>
      <c r="F86" s="291" t="s">
        <v>497</v>
      </c>
      <c r="G86" s="290"/>
      <c r="H86" s="290" t="s">
        <v>509</v>
      </c>
      <c r="I86" s="290" t="s">
        <v>493</v>
      </c>
      <c r="J86" s="290">
        <v>20</v>
      </c>
      <c r="K86" s="278"/>
    </row>
    <row r="87" s="1" customFormat="1" ht="15" customHeight="1">
      <c r="B87" s="289"/>
      <c r="C87" s="264" t="s">
        <v>510</v>
      </c>
      <c r="D87" s="264"/>
      <c r="E87" s="264"/>
      <c r="F87" s="287" t="s">
        <v>497</v>
      </c>
      <c r="G87" s="288"/>
      <c r="H87" s="264" t="s">
        <v>511</v>
      </c>
      <c r="I87" s="264" t="s">
        <v>493</v>
      </c>
      <c r="J87" s="264">
        <v>50</v>
      </c>
      <c r="K87" s="278"/>
    </row>
    <row r="88" s="1" customFormat="1" ht="15" customHeight="1">
      <c r="B88" s="289"/>
      <c r="C88" s="264" t="s">
        <v>512</v>
      </c>
      <c r="D88" s="264"/>
      <c r="E88" s="264"/>
      <c r="F88" s="287" t="s">
        <v>497</v>
      </c>
      <c r="G88" s="288"/>
      <c r="H88" s="264" t="s">
        <v>513</v>
      </c>
      <c r="I88" s="264" t="s">
        <v>493</v>
      </c>
      <c r="J88" s="264">
        <v>20</v>
      </c>
      <c r="K88" s="278"/>
    </row>
    <row r="89" s="1" customFormat="1" ht="15" customHeight="1">
      <c r="B89" s="289"/>
      <c r="C89" s="264" t="s">
        <v>514</v>
      </c>
      <c r="D89" s="264"/>
      <c r="E89" s="264"/>
      <c r="F89" s="287" t="s">
        <v>497</v>
      </c>
      <c r="G89" s="288"/>
      <c r="H89" s="264" t="s">
        <v>515</v>
      </c>
      <c r="I89" s="264" t="s">
        <v>493</v>
      </c>
      <c r="J89" s="264">
        <v>20</v>
      </c>
      <c r="K89" s="278"/>
    </row>
    <row r="90" s="1" customFormat="1" ht="15" customHeight="1">
      <c r="B90" s="289"/>
      <c r="C90" s="264" t="s">
        <v>516</v>
      </c>
      <c r="D90" s="264"/>
      <c r="E90" s="264"/>
      <c r="F90" s="287" t="s">
        <v>497</v>
      </c>
      <c r="G90" s="288"/>
      <c r="H90" s="264" t="s">
        <v>517</v>
      </c>
      <c r="I90" s="264" t="s">
        <v>493</v>
      </c>
      <c r="J90" s="264">
        <v>50</v>
      </c>
      <c r="K90" s="278"/>
    </row>
    <row r="91" s="1" customFormat="1" ht="15" customHeight="1">
      <c r="B91" s="289"/>
      <c r="C91" s="264" t="s">
        <v>518</v>
      </c>
      <c r="D91" s="264"/>
      <c r="E91" s="264"/>
      <c r="F91" s="287" t="s">
        <v>497</v>
      </c>
      <c r="G91" s="288"/>
      <c r="H91" s="264" t="s">
        <v>518</v>
      </c>
      <c r="I91" s="264" t="s">
        <v>493</v>
      </c>
      <c r="J91" s="264">
        <v>50</v>
      </c>
      <c r="K91" s="278"/>
    </row>
    <row r="92" s="1" customFormat="1" ht="15" customHeight="1">
      <c r="B92" s="289"/>
      <c r="C92" s="264" t="s">
        <v>519</v>
      </c>
      <c r="D92" s="264"/>
      <c r="E92" s="264"/>
      <c r="F92" s="287" t="s">
        <v>497</v>
      </c>
      <c r="G92" s="288"/>
      <c r="H92" s="264" t="s">
        <v>520</v>
      </c>
      <c r="I92" s="264" t="s">
        <v>493</v>
      </c>
      <c r="J92" s="264">
        <v>255</v>
      </c>
      <c r="K92" s="278"/>
    </row>
    <row r="93" s="1" customFormat="1" ht="15" customHeight="1">
      <c r="B93" s="289"/>
      <c r="C93" s="264" t="s">
        <v>521</v>
      </c>
      <c r="D93" s="264"/>
      <c r="E93" s="264"/>
      <c r="F93" s="287" t="s">
        <v>491</v>
      </c>
      <c r="G93" s="288"/>
      <c r="H93" s="264" t="s">
        <v>522</v>
      </c>
      <c r="I93" s="264" t="s">
        <v>523</v>
      </c>
      <c r="J93" s="264"/>
      <c r="K93" s="278"/>
    </row>
    <row r="94" s="1" customFormat="1" ht="15" customHeight="1">
      <c r="B94" s="289"/>
      <c r="C94" s="264" t="s">
        <v>524</v>
      </c>
      <c r="D94" s="264"/>
      <c r="E94" s="264"/>
      <c r="F94" s="287" t="s">
        <v>491</v>
      </c>
      <c r="G94" s="288"/>
      <c r="H94" s="264" t="s">
        <v>525</v>
      </c>
      <c r="I94" s="264" t="s">
        <v>526</v>
      </c>
      <c r="J94" s="264"/>
      <c r="K94" s="278"/>
    </row>
    <row r="95" s="1" customFormat="1" ht="15" customHeight="1">
      <c r="B95" s="289"/>
      <c r="C95" s="264" t="s">
        <v>527</v>
      </c>
      <c r="D95" s="264"/>
      <c r="E95" s="264"/>
      <c r="F95" s="287" t="s">
        <v>491</v>
      </c>
      <c r="G95" s="288"/>
      <c r="H95" s="264" t="s">
        <v>527</v>
      </c>
      <c r="I95" s="264" t="s">
        <v>526</v>
      </c>
      <c r="J95" s="264"/>
      <c r="K95" s="278"/>
    </row>
    <row r="96" s="1" customFormat="1" ht="15" customHeight="1">
      <c r="B96" s="289"/>
      <c r="C96" s="264" t="s">
        <v>35</v>
      </c>
      <c r="D96" s="264"/>
      <c r="E96" s="264"/>
      <c r="F96" s="287" t="s">
        <v>491</v>
      </c>
      <c r="G96" s="288"/>
      <c r="H96" s="264" t="s">
        <v>528</v>
      </c>
      <c r="I96" s="264" t="s">
        <v>526</v>
      </c>
      <c r="J96" s="264"/>
      <c r="K96" s="278"/>
    </row>
    <row r="97" s="1" customFormat="1" ht="15" customHeight="1">
      <c r="B97" s="289"/>
      <c r="C97" s="264" t="s">
        <v>45</v>
      </c>
      <c r="D97" s="264"/>
      <c r="E97" s="264"/>
      <c r="F97" s="287" t="s">
        <v>491</v>
      </c>
      <c r="G97" s="288"/>
      <c r="H97" s="264" t="s">
        <v>529</v>
      </c>
      <c r="I97" s="264" t="s">
        <v>526</v>
      </c>
      <c r="J97" s="264"/>
      <c r="K97" s="278"/>
    </row>
    <row r="98" s="1" customFormat="1" ht="15" customHeight="1">
      <c r="B98" s="292"/>
      <c r="C98" s="293"/>
      <c r="D98" s="293"/>
      <c r="E98" s="293"/>
      <c r="F98" s="293"/>
      <c r="G98" s="293"/>
      <c r="H98" s="293"/>
      <c r="I98" s="293"/>
      <c r="J98" s="293"/>
      <c r="K98" s="294"/>
    </row>
    <row r="99" s="1" customFormat="1" ht="18.75" customHeight="1">
      <c r="B99" s="295"/>
      <c r="C99" s="296"/>
      <c r="D99" s="296"/>
      <c r="E99" s="296"/>
      <c r="F99" s="296"/>
      <c r="G99" s="296"/>
      <c r="H99" s="296"/>
      <c r="I99" s="296"/>
      <c r="J99" s="296"/>
      <c r="K99" s="295"/>
    </row>
    <row r="100" s="1" customFormat="1" ht="18.75" customHeight="1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="1" customFormat="1" ht="7.5" customHeight="1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="1" customFormat="1" ht="45" customHeight="1">
      <c r="B102" s="276"/>
      <c r="C102" s="277" t="s">
        <v>530</v>
      </c>
      <c r="D102" s="277"/>
      <c r="E102" s="277"/>
      <c r="F102" s="277"/>
      <c r="G102" s="277"/>
      <c r="H102" s="277"/>
      <c r="I102" s="277"/>
      <c r="J102" s="277"/>
      <c r="K102" s="278"/>
    </row>
    <row r="103" s="1" customFormat="1" ht="17.25" customHeight="1">
      <c r="B103" s="276"/>
      <c r="C103" s="279" t="s">
        <v>485</v>
      </c>
      <c r="D103" s="279"/>
      <c r="E103" s="279"/>
      <c r="F103" s="279" t="s">
        <v>486</v>
      </c>
      <c r="G103" s="280"/>
      <c r="H103" s="279" t="s">
        <v>51</v>
      </c>
      <c r="I103" s="279" t="s">
        <v>54</v>
      </c>
      <c r="J103" s="279" t="s">
        <v>487</v>
      </c>
      <c r="K103" s="278"/>
    </row>
    <row r="104" s="1" customFormat="1" ht="17.25" customHeight="1">
      <c r="B104" s="276"/>
      <c r="C104" s="281" t="s">
        <v>488</v>
      </c>
      <c r="D104" s="281"/>
      <c r="E104" s="281"/>
      <c r="F104" s="282" t="s">
        <v>489</v>
      </c>
      <c r="G104" s="283"/>
      <c r="H104" s="281"/>
      <c r="I104" s="281"/>
      <c r="J104" s="281" t="s">
        <v>490</v>
      </c>
      <c r="K104" s="278"/>
    </row>
    <row r="105" s="1" customFormat="1" ht="5.25" customHeight="1">
      <c r="B105" s="276"/>
      <c r="C105" s="279"/>
      <c r="D105" s="279"/>
      <c r="E105" s="279"/>
      <c r="F105" s="279"/>
      <c r="G105" s="297"/>
      <c r="H105" s="279"/>
      <c r="I105" s="279"/>
      <c r="J105" s="279"/>
      <c r="K105" s="278"/>
    </row>
    <row r="106" s="1" customFormat="1" ht="15" customHeight="1">
      <c r="B106" s="276"/>
      <c r="C106" s="264" t="s">
        <v>50</v>
      </c>
      <c r="D106" s="286"/>
      <c r="E106" s="286"/>
      <c r="F106" s="287" t="s">
        <v>491</v>
      </c>
      <c r="G106" s="264"/>
      <c r="H106" s="264" t="s">
        <v>531</v>
      </c>
      <c r="I106" s="264" t="s">
        <v>493</v>
      </c>
      <c r="J106" s="264">
        <v>20</v>
      </c>
      <c r="K106" s="278"/>
    </row>
    <row r="107" s="1" customFormat="1" ht="15" customHeight="1">
      <c r="B107" s="276"/>
      <c r="C107" s="264" t="s">
        <v>494</v>
      </c>
      <c r="D107" s="264"/>
      <c r="E107" s="264"/>
      <c r="F107" s="287" t="s">
        <v>491</v>
      </c>
      <c r="G107" s="264"/>
      <c r="H107" s="264" t="s">
        <v>531</v>
      </c>
      <c r="I107" s="264" t="s">
        <v>493</v>
      </c>
      <c r="J107" s="264">
        <v>120</v>
      </c>
      <c r="K107" s="278"/>
    </row>
    <row r="108" s="1" customFormat="1" ht="15" customHeight="1">
      <c r="B108" s="289"/>
      <c r="C108" s="264" t="s">
        <v>496</v>
      </c>
      <c r="D108" s="264"/>
      <c r="E108" s="264"/>
      <c r="F108" s="287" t="s">
        <v>497</v>
      </c>
      <c r="G108" s="264"/>
      <c r="H108" s="264" t="s">
        <v>531</v>
      </c>
      <c r="I108" s="264" t="s">
        <v>493</v>
      </c>
      <c r="J108" s="264">
        <v>50</v>
      </c>
      <c r="K108" s="278"/>
    </row>
    <row r="109" s="1" customFormat="1" ht="15" customHeight="1">
      <c r="B109" s="289"/>
      <c r="C109" s="264" t="s">
        <v>499</v>
      </c>
      <c r="D109" s="264"/>
      <c r="E109" s="264"/>
      <c r="F109" s="287" t="s">
        <v>491</v>
      </c>
      <c r="G109" s="264"/>
      <c r="H109" s="264" t="s">
        <v>531</v>
      </c>
      <c r="I109" s="264" t="s">
        <v>501</v>
      </c>
      <c r="J109" s="264"/>
      <c r="K109" s="278"/>
    </row>
    <row r="110" s="1" customFormat="1" ht="15" customHeight="1">
      <c r="B110" s="289"/>
      <c r="C110" s="264" t="s">
        <v>510</v>
      </c>
      <c r="D110" s="264"/>
      <c r="E110" s="264"/>
      <c r="F110" s="287" t="s">
        <v>497</v>
      </c>
      <c r="G110" s="264"/>
      <c r="H110" s="264" t="s">
        <v>531</v>
      </c>
      <c r="I110" s="264" t="s">
        <v>493</v>
      </c>
      <c r="J110" s="264">
        <v>50</v>
      </c>
      <c r="K110" s="278"/>
    </row>
    <row r="111" s="1" customFormat="1" ht="15" customHeight="1">
      <c r="B111" s="289"/>
      <c r="C111" s="264" t="s">
        <v>518</v>
      </c>
      <c r="D111" s="264"/>
      <c r="E111" s="264"/>
      <c r="F111" s="287" t="s">
        <v>497</v>
      </c>
      <c r="G111" s="264"/>
      <c r="H111" s="264" t="s">
        <v>531</v>
      </c>
      <c r="I111" s="264" t="s">
        <v>493</v>
      </c>
      <c r="J111" s="264">
        <v>50</v>
      </c>
      <c r="K111" s="278"/>
    </row>
    <row r="112" s="1" customFormat="1" ht="15" customHeight="1">
      <c r="B112" s="289"/>
      <c r="C112" s="264" t="s">
        <v>516</v>
      </c>
      <c r="D112" s="264"/>
      <c r="E112" s="264"/>
      <c r="F112" s="287" t="s">
        <v>497</v>
      </c>
      <c r="G112" s="264"/>
      <c r="H112" s="264" t="s">
        <v>531</v>
      </c>
      <c r="I112" s="264" t="s">
        <v>493</v>
      </c>
      <c r="J112" s="264">
        <v>50</v>
      </c>
      <c r="K112" s="278"/>
    </row>
    <row r="113" s="1" customFormat="1" ht="15" customHeight="1">
      <c r="B113" s="289"/>
      <c r="C113" s="264" t="s">
        <v>50</v>
      </c>
      <c r="D113" s="264"/>
      <c r="E113" s="264"/>
      <c r="F113" s="287" t="s">
        <v>491</v>
      </c>
      <c r="G113" s="264"/>
      <c r="H113" s="264" t="s">
        <v>532</v>
      </c>
      <c r="I113" s="264" t="s">
        <v>493</v>
      </c>
      <c r="J113" s="264">
        <v>20</v>
      </c>
      <c r="K113" s="278"/>
    </row>
    <row r="114" s="1" customFormat="1" ht="15" customHeight="1">
      <c r="B114" s="289"/>
      <c r="C114" s="264" t="s">
        <v>533</v>
      </c>
      <c r="D114" s="264"/>
      <c r="E114" s="264"/>
      <c r="F114" s="287" t="s">
        <v>491</v>
      </c>
      <c r="G114" s="264"/>
      <c r="H114" s="264" t="s">
        <v>534</v>
      </c>
      <c r="I114" s="264" t="s">
        <v>493</v>
      </c>
      <c r="J114" s="264">
        <v>120</v>
      </c>
      <c r="K114" s="278"/>
    </row>
    <row r="115" s="1" customFormat="1" ht="15" customHeight="1">
      <c r="B115" s="289"/>
      <c r="C115" s="264" t="s">
        <v>35</v>
      </c>
      <c r="D115" s="264"/>
      <c r="E115" s="264"/>
      <c r="F115" s="287" t="s">
        <v>491</v>
      </c>
      <c r="G115" s="264"/>
      <c r="H115" s="264" t="s">
        <v>535</v>
      </c>
      <c r="I115" s="264" t="s">
        <v>526</v>
      </c>
      <c r="J115" s="264"/>
      <c r="K115" s="278"/>
    </row>
    <row r="116" s="1" customFormat="1" ht="15" customHeight="1">
      <c r="B116" s="289"/>
      <c r="C116" s="264" t="s">
        <v>45</v>
      </c>
      <c r="D116" s="264"/>
      <c r="E116" s="264"/>
      <c r="F116" s="287" t="s">
        <v>491</v>
      </c>
      <c r="G116" s="264"/>
      <c r="H116" s="264" t="s">
        <v>536</v>
      </c>
      <c r="I116" s="264" t="s">
        <v>526</v>
      </c>
      <c r="J116" s="264"/>
      <c r="K116" s="278"/>
    </row>
    <row r="117" s="1" customFormat="1" ht="15" customHeight="1">
      <c r="B117" s="289"/>
      <c r="C117" s="264" t="s">
        <v>54</v>
      </c>
      <c r="D117" s="264"/>
      <c r="E117" s="264"/>
      <c r="F117" s="287" t="s">
        <v>491</v>
      </c>
      <c r="G117" s="264"/>
      <c r="H117" s="264" t="s">
        <v>537</v>
      </c>
      <c r="I117" s="264" t="s">
        <v>538</v>
      </c>
      <c r="J117" s="264"/>
      <c r="K117" s="278"/>
    </row>
    <row r="118" s="1" customFormat="1" ht="15" customHeight="1">
      <c r="B118" s="292"/>
      <c r="C118" s="298"/>
      <c r="D118" s="298"/>
      <c r="E118" s="298"/>
      <c r="F118" s="298"/>
      <c r="G118" s="298"/>
      <c r="H118" s="298"/>
      <c r="I118" s="298"/>
      <c r="J118" s="298"/>
      <c r="K118" s="294"/>
    </row>
    <row r="119" s="1" customFormat="1" ht="18.75" customHeight="1">
      <c r="B119" s="299"/>
      <c r="C119" s="300"/>
      <c r="D119" s="300"/>
      <c r="E119" s="300"/>
      <c r="F119" s="301"/>
      <c r="G119" s="300"/>
      <c r="H119" s="300"/>
      <c r="I119" s="300"/>
      <c r="J119" s="300"/>
      <c r="K119" s="299"/>
    </row>
    <row r="120" s="1" customFormat="1" ht="18.75" customHeight="1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="1" customFormat="1" ht="7.5" customHeight="1">
      <c r="B121" s="302"/>
      <c r="C121" s="303"/>
      <c r="D121" s="303"/>
      <c r="E121" s="303"/>
      <c r="F121" s="303"/>
      <c r="G121" s="303"/>
      <c r="H121" s="303"/>
      <c r="I121" s="303"/>
      <c r="J121" s="303"/>
      <c r="K121" s="304"/>
    </row>
    <row r="122" s="1" customFormat="1" ht="45" customHeight="1">
      <c r="B122" s="305"/>
      <c r="C122" s="255" t="s">
        <v>539</v>
      </c>
      <c r="D122" s="255"/>
      <c r="E122" s="255"/>
      <c r="F122" s="255"/>
      <c r="G122" s="255"/>
      <c r="H122" s="255"/>
      <c r="I122" s="255"/>
      <c r="J122" s="255"/>
      <c r="K122" s="306"/>
    </row>
    <row r="123" s="1" customFormat="1" ht="17.25" customHeight="1">
      <c r="B123" s="307"/>
      <c r="C123" s="279" t="s">
        <v>485</v>
      </c>
      <c r="D123" s="279"/>
      <c r="E123" s="279"/>
      <c r="F123" s="279" t="s">
        <v>486</v>
      </c>
      <c r="G123" s="280"/>
      <c r="H123" s="279" t="s">
        <v>51</v>
      </c>
      <c r="I123" s="279" t="s">
        <v>54</v>
      </c>
      <c r="J123" s="279" t="s">
        <v>487</v>
      </c>
      <c r="K123" s="308"/>
    </row>
    <row r="124" s="1" customFormat="1" ht="17.25" customHeight="1">
      <c r="B124" s="307"/>
      <c r="C124" s="281" t="s">
        <v>488</v>
      </c>
      <c r="D124" s="281"/>
      <c r="E124" s="281"/>
      <c r="F124" s="282" t="s">
        <v>489</v>
      </c>
      <c r="G124" s="283"/>
      <c r="H124" s="281"/>
      <c r="I124" s="281"/>
      <c r="J124" s="281" t="s">
        <v>490</v>
      </c>
      <c r="K124" s="308"/>
    </row>
    <row r="125" s="1" customFormat="1" ht="5.25" customHeight="1">
      <c r="B125" s="309"/>
      <c r="C125" s="284"/>
      <c r="D125" s="284"/>
      <c r="E125" s="284"/>
      <c r="F125" s="284"/>
      <c r="G125" s="310"/>
      <c r="H125" s="284"/>
      <c r="I125" s="284"/>
      <c r="J125" s="284"/>
      <c r="K125" s="311"/>
    </row>
    <row r="126" s="1" customFormat="1" ht="15" customHeight="1">
      <c r="B126" s="309"/>
      <c r="C126" s="264" t="s">
        <v>494</v>
      </c>
      <c r="D126" s="286"/>
      <c r="E126" s="286"/>
      <c r="F126" s="287" t="s">
        <v>491</v>
      </c>
      <c r="G126" s="264"/>
      <c r="H126" s="264" t="s">
        <v>531</v>
      </c>
      <c r="I126" s="264" t="s">
        <v>493</v>
      </c>
      <c r="J126" s="264">
        <v>120</v>
      </c>
      <c r="K126" s="312"/>
    </row>
    <row r="127" s="1" customFormat="1" ht="15" customHeight="1">
      <c r="B127" s="309"/>
      <c r="C127" s="264" t="s">
        <v>540</v>
      </c>
      <c r="D127" s="264"/>
      <c r="E127" s="264"/>
      <c r="F127" s="287" t="s">
        <v>491</v>
      </c>
      <c r="G127" s="264"/>
      <c r="H127" s="264" t="s">
        <v>541</v>
      </c>
      <c r="I127" s="264" t="s">
        <v>493</v>
      </c>
      <c r="J127" s="264" t="s">
        <v>542</v>
      </c>
      <c r="K127" s="312"/>
    </row>
    <row r="128" s="1" customFormat="1" ht="15" customHeight="1">
      <c r="B128" s="309"/>
      <c r="C128" s="264" t="s">
        <v>439</v>
      </c>
      <c r="D128" s="264"/>
      <c r="E128" s="264"/>
      <c r="F128" s="287" t="s">
        <v>491</v>
      </c>
      <c r="G128" s="264"/>
      <c r="H128" s="264" t="s">
        <v>543</v>
      </c>
      <c r="I128" s="264" t="s">
        <v>493</v>
      </c>
      <c r="J128" s="264" t="s">
        <v>542</v>
      </c>
      <c r="K128" s="312"/>
    </row>
    <row r="129" s="1" customFormat="1" ht="15" customHeight="1">
      <c r="B129" s="309"/>
      <c r="C129" s="264" t="s">
        <v>502</v>
      </c>
      <c r="D129" s="264"/>
      <c r="E129" s="264"/>
      <c r="F129" s="287" t="s">
        <v>497</v>
      </c>
      <c r="G129" s="264"/>
      <c r="H129" s="264" t="s">
        <v>503</v>
      </c>
      <c r="I129" s="264" t="s">
        <v>493</v>
      </c>
      <c r="J129" s="264">
        <v>15</v>
      </c>
      <c r="K129" s="312"/>
    </row>
    <row r="130" s="1" customFormat="1" ht="15" customHeight="1">
      <c r="B130" s="309"/>
      <c r="C130" s="290" t="s">
        <v>504</v>
      </c>
      <c r="D130" s="290"/>
      <c r="E130" s="290"/>
      <c r="F130" s="291" t="s">
        <v>497</v>
      </c>
      <c r="G130" s="290"/>
      <c r="H130" s="290" t="s">
        <v>505</v>
      </c>
      <c r="I130" s="290" t="s">
        <v>493</v>
      </c>
      <c r="J130" s="290">
        <v>15</v>
      </c>
      <c r="K130" s="312"/>
    </row>
    <row r="131" s="1" customFormat="1" ht="15" customHeight="1">
      <c r="B131" s="309"/>
      <c r="C131" s="290" t="s">
        <v>506</v>
      </c>
      <c r="D131" s="290"/>
      <c r="E131" s="290"/>
      <c r="F131" s="291" t="s">
        <v>497</v>
      </c>
      <c r="G131" s="290"/>
      <c r="H131" s="290" t="s">
        <v>507</v>
      </c>
      <c r="I131" s="290" t="s">
        <v>493</v>
      </c>
      <c r="J131" s="290">
        <v>20</v>
      </c>
      <c r="K131" s="312"/>
    </row>
    <row r="132" s="1" customFormat="1" ht="15" customHeight="1">
      <c r="B132" s="309"/>
      <c r="C132" s="290" t="s">
        <v>508</v>
      </c>
      <c r="D132" s="290"/>
      <c r="E132" s="290"/>
      <c r="F132" s="291" t="s">
        <v>497</v>
      </c>
      <c r="G132" s="290"/>
      <c r="H132" s="290" t="s">
        <v>509</v>
      </c>
      <c r="I132" s="290" t="s">
        <v>493</v>
      </c>
      <c r="J132" s="290">
        <v>20</v>
      </c>
      <c r="K132" s="312"/>
    </row>
    <row r="133" s="1" customFormat="1" ht="15" customHeight="1">
      <c r="B133" s="309"/>
      <c r="C133" s="264" t="s">
        <v>496</v>
      </c>
      <c r="D133" s="264"/>
      <c r="E133" s="264"/>
      <c r="F133" s="287" t="s">
        <v>497</v>
      </c>
      <c r="G133" s="264"/>
      <c r="H133" s="264" t="s">
        <v>531</v>
      </c>
      <c r="I133" s="264" t="s">
        <v>493</v>
      </c>
      <c r="J133" s="264">
        <v>50</v>
      </c>
      <c r="K133" s="312"/>
    </row>
    <row r="134" s="1" customFormat="1" ht="15" customHeight="1">
      <c r="B134" s="309"/>
      <c r="C134" s="264" t="s">
        <v>510</v>
      </c>
      <c r="D134" s="264"/>
      <c r="E134" s="264"/>
      <c r="F134" s="287" t="s">
        <v>497</v>
      </c>
      <c r="G134" s="264"/>
      <c r="H134" s="264" t="s">
        <v>531</v>
      </c>
      <c r="I134" s="264" t="s">
        <v>493</v>
      </c>
      <c r="J134" s="264">
        <v>50</v>
      </c>
      <c r="K134" s="312"/>
    </row>
    <row r="135" s="1" customFormat="1" ht="15" customHeight="1">
      <c r="B135" s="309"/>
      <c r="C135" s="264" t="s">
        <v>516</v>
      </c>
      <c r="D135" s="264"/>
      <c r="E135" s="264"/>
      <c r="F135" s="287" t="s">
        <v>497</v>
      </c>
      <c r="G135" s="264"/>
      <c r="H135" s="264" t="s">
        <v>531</v>
      </c>
      <c r="I135" s="264" t="s">
        <v>493</v>
      </c>
      <c r="J135" s="264">
        <v>50</v>
      </c>
      <c r="K135" s="312"/>
    </row>
    <row r="136" s="1" customFormat="1" ht="15" customHeight="1">
      <c r="B136" s="309"/>
      <c r="C136" s="264" t="s">
        <v>518</v>
      </c>
      <c r="D136" s="264"/>
      <c r="E136" s="264"/>
      <c r="F136" s="287" t="s">
        <v>497</v>
      </c>
      <c r="G136" s="264"/>
      <c r="H136" s="264" t="s">
        <v>531</v>
      </c>
      <c r="I136" s="264" t="s">
        <v>493</v>
      </c>
      <c r="J136" s="264">
        <v>50</v>
      </c>
      <c r="K136" s="312"/>
    </row>
    <row r="137" s="1" customFormat="1" ht="15" customHeight="1">
      <c r="B137" s="309"/>
      <c r="C137" s="264" t="s">
        <v>519</v>
      </c>
      <c r="D137" s="264"/>
      <c r="E137" s="264"/>
      <c r="F137" s="287" t="s">
        <v>497</v>
      </c>
      <c r="G137" s="264"/>
      <c r="H137" s="264" t="s">
        <v>544</v>
      </c>
      <c r="I137" s="264" t="s">
        <v>493</v>
      </c>
      <c r="J137" s="264">
        <v>255</v>
      </c>
      <c r="K137" s="312"/>
    </row>
    <row r="138" s="1" customFormat="1" ht="15" customHeight="1">
      <c r="B138" s="309"/>
      <c r="C138" s="264" t="s">
        <v>521</v>
      </c>
      <c r="D138" s="264"/>
      <c r="E138" s="264"/>
      <c r="F138" s="287" t="s">
        <v>491</v>
      </c>
      <c r="G138" s="264"/>
      <c r="H138" s="264" t="s">
        <v>545</v>
      </c>
      <c r="I138" s="264" t="s">
        <v>523</v>
      </c>
      <c r="J138" s="264"/>
      <c r="K138" s="312"/>
    </row>
    <row r="139" s="1" customFormat="1" ht="15" customHeight="1">
      <c r="B139" s="309"/>
      <c r="C139" s="264" t="s">
        <v>524</v>
      </c>
      <c r="D139" s="264"/>
      <c r="E139" s="264"/>
      <c r="F139" s="287" t="s">
        <v>491</v>
      </c>
      <c r="G139" s="264"/>
      <c r="H139" s="264" t="s">
        <v>546</v>
      </c>
      <c r="I139" s="264" t="s">
        <v>526</v>
      </c>
      <c r="J139" s="264"/>
      <c r="K139" s="312"/>
    </row>
    <row r="140" s="1" customFormat="1" ht="15" customHeight="1">
      <c r="B140" s="309"/>
      <c r="C140" s="264" t="s">
        <v>527</v>
      </c>
      <c r="D140" s="264"/>
      <c r="E140" s="264"/>
      <c r="F140" s="287" t="s">
        <v>491</v>
      </c>
      <c r="G140" s="264"/>
      <c r="H140" s="264" t="s">
        <v>527</v>
      </c>
      <c r="I140" s="264" t="s">
        <v>526</v>
      </c>
      <c r="J140" s="264"/>
      <c r="K140" s="312"/>
    </row>
    <row r="141" s="1" customFormat="1" ht="15" customHeight="1">
      <c r="B141" s="309"/>
      <c r="C141" s="264" t="s">
        <v>35</v>
      </c>
      <c r="D141" s="264"/>
      <c r="E141" s="264"/>
      <c r="F141" s="287" t="s">
        <v>491</v>
      </c>
      <c r="G141" s="264"/>
      <c r="H141" s="264" t="s">
        <v>547</v>
      </c>
      <c r="I141" s="264" t="s">
        <v>526</v>
      </c>
      <c r="J141" s="264"/>
      <c r="K141" s="312"/>
    </row>
    <row r="142" s="1" customFormat="1" ht="15" customHeight="1">
      <c r="B142" s="309"/>
      <c r="C142" s="264" t="s">
        <v>548</v>
      </c>
      <c r="D142" s="264"/>
      <c r="E142" s="264"/>
      <c r="F142" s="287" t="s">
        <v>491</v>
      </c>
      <c r="G142" s="264"/>
      <c r="H142" s="264" t="s">
        <v>549</v>
      </c>
      <c r="I142" s="264" t="s">
        <v>526</v>
      </c>
      <c r="J142" s="264"/>
      <c r="K142" s="312"/>
    </row>
    <row r="143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="1" customFormat="1" ht="18.75" customHeight="1">
      <c r="B144" s="300"/>
      <c r="C144" s="300"/>
      <c r="D144" s="300"/>
      <c r="E144" s="300"/>
      <c r="F144" s="301"/>
      <c r="G144" s="300"/>
      <c r="H144" s="300"/>
      <c r="I144" s="300"/>
      <c r="J144" s="300"/>
      <c r="K144" s="300"/>
    </row>
    <row r="145" s="1" customFormat="1" ht="18.75" customHeight="1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="1" customFormat="1" ht="7.5" customHeight="1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="1" customFormat="1" ht="45" customHeight="1">
      <c r="B147" s="276"/>
      <c r="C147" s="277" t="s">
        <v>550</v>
      </c>
      <c r="D147" s="277"/>
      <c r="E147" s="277"/>
      <c r="F147" s="277"/>
      <c r="G147" s="277"/>
      <c r="H147" s="277"/>
      <c r="I147" s="277"/>
      <c r="J147" s="277"/>
      <c r="K147" s="278"/>
    </row>
    <row r="148" s="1" customFormat="1" ht="17.25" customHeight="1">
      <c r="B148" s="276"/>
      <c r="C148" s="279" t="s">
        <v>485</v>
      </c>
      <c r="D148" s="279"/>
      <c r="E148" s="279"/>
      <c r="F148" s="279" t="s">
        <v>486</v>
      </c>
      <c r="G148" s="280"/>
      <c r="H148" s="279" t="s">
        <v>51</v>
      </c>
      <c r="I148" s="279" t="s">
        <v>54</v>
      </c>
      <c r="J148" s="279" t="s">
        <v>487</v>
      </c>
      <c r="K148" s="278"/>
    </row>
    <row r="149" s="1" customFormat="1" ht="17.25" customHeight="1">
      <c r="B149" s="276"/>
      <c r="C149" s="281" t="s">
        <v>488</v>
      </c>
      <c r="D149" s="281"/>
      <c r="E149" s="281"/>
      <c r="F149" s="282" t="s">
        <v>489</v>
      </c>
      <c r="G149" s="283"/>
      <c r="H149" s="281"/>
      <c r="I149" s="281"/>
      <c r="J149" s="281" t="s">
        <v>490</v>
      </c>
      <c r="K149" s="278"/>
    </row>
    <row r="150" s="1" customFormat="1" ht="5.25" customHeight="1">
      <c r="B150" s="289"/>
      <c r="C150" s="284"/>
      <c r="D150" s="284"/>
      <c r="E150" s="284"/>
      <c r="F150" s="284"/>
      <c r="G150" s="285"/>
      <c r="H150" s="284"/>
      <c r="I150" s="284"/>
      <c r="J150" s="284"/>
      <c r="K150" s="312"/>
    </row>
    <row r="151" s="1" customFormat="1" ht="15" customHeight="1">
      <c r="B151" s="289"/>
      <c r="C151" s="316" t="s">
        <v>494</v>
      </c>
      <c r="D151" s="264"/>
      <c r="E151" s="264"/>
      <c r="F151" s="317" t="s">
        <v>491</v>
      </c>
      <c r="G151" s="264"/>
      <c r="H151" s="316" t="s">
        <v>531</v>
      </c>
      <c r="I151" s="316" t="s">
        <v>493</v>
      </c>
      <c r="J151" s="316">
        <v>120</v>
      </c>
      <c r="K151" s="312"/>
    </row>
    <row r="152" s="1" customFormat="1" ht="15" customHeight="1">
      <c r="B152" s="289"/>
      <c r="C152" s="316" t="s">
        <v>540</v>
      </c>
      <c r="D152" s="264"/>
      <c r="E152" s="264"/>
      <c r="F152" s="317" t="s">
        <v>491</v>
      </c>
      <c r="G152" s="264"/>
      <c r="H152" s="316" t="s">
        <v>551</v>
      </c>
      <c r="I152" s="316" t="s">
        <v>493</v>
      </c>
      <c r="J152" s="316" t="s">
        <v>542</v>
      </c>
      <c r="K152" s="312"/>
    </row>
    <row r="153" s="1" customFormat="1" ht="15" customHeight="1">
      <c r="B153" s="289"/>
      <c r="C153" s="316" t="s">
        <v>439</v>
      </c>
      <c r="D153" s="264"/>
      <c r="E153" s="264"/>
      <c r="F153" s="317" t="s">
        <v>491</v>
      </c>
      <c r="G153" s="264"/>
      <c r="H153" s="316" t="s">
        <v>552</v>
      </c>
      <c r="I153" s="316" t="s">
        <v>493</v>
      </c>
      <c r="J153" s="316" t="s">
        <v>542</v>
      </c>
      <c r="K153" s="312"/>
    </row>
    <row r="154" s="1" customFormat="1" ht="15" customHeight="1">
      <c r="B154" s="289"/>
      <c r="C154" s="316" t="s">
        <v>496</v>
      </c>
      <c r="D154" s="264"/>
      <c r="E154" s="264"/>
      <c r="F154" s="317" t="s">
        <v>497</v>
      </c>
      <c r="G154" s="264"/>
      <c r="H154" s="316" t="s">
        <v>531</v>
      </c>
      <c r="I154" s="316" t="s">
        <v>493</v>
      </c>
      <c r="J154" s="316">
        <v>50</v>
      </c>
      <c r="K154" s="312"/>
    </row>
    <row r="155" s="1" customFormat="1" ht="15" customHeight="1">
      <c r="B155" s="289"/>
      <c r="C155" s="316" t="s">
        <v>499</v>
      </c>
      <c r="D155" s="264"/>
      <c r="E155" s="264"/>
      <c r="F155" s="317" t="s">
        <v>491</v>
      </c>
      <c r="G155" s="264"/>
      <c r="H155" s="316" t="s">
        <v>531</v>
      </c>
      <c r="I155" s="316" t="s">
        <v>501</v>
      </c>
      <c r="J155" s="316"/>
      <c r="K155" s="312"/>
    </row>
    <row r="156" s="1" customFormat="1" ht="15" customHeight="1">
      <c r="B156" s="289"/>
      <c r="C156" s="316" t="s">
        <v>510</v>
      </c>
      <c r="D156" s="264"/>
      <c r="E156" s="264"/>
      <c r="F156" s="317" t="s">
        <v>497</v>
      </c>
      <c r="G156" s="264"/>
      <c r="H156" s="316" t="s">
        <v>531</v>
      </c>
      <c r="I156" s="316" t="s">
        <v>493</v>
      </c>
      <c r="J156" s="316">
        <v>50</v>
      </c>
      <c r="K156" s="312"/>
    </row>
    <row r="157" s="1" customFormat="1" ht="15" customHeight="1">
      <c r="B157" s="289"/>
      <c r="C157" s="316" t="s">
        <v>518</v>
      </c>
      <c r="D157" s="264"/>
      <c r="E157" s="264"/>
      <c r="F157" s="317" t="s">
        <v>497</v>
      </c>
      <c r="G157" s="264"/>
      <c r="H157" s="316" t="s">
        <v>531</v>
      </c>
      <c r="I157" s="316" t="s">
        <v>493</v>
      </c>
      <c r="J157" s="316">
        <v>50</v>
      </c>
      <c r="K157" s="312"/>
    </row>
    <row r="158" s="1" customFormat="1" ht="15" customHeight="1">
      <c r="B158" s="289"/>
      <c r="C158" s="316" t="s">
        <v>516</v>
      </c>
      <c r="D158" s="264"/>
      <c r="E158" s="264"/>
      <c r="F158" s="317" t="s">
        <v>497</v>
      </c>
      <c r="G158" s="264"/>
      <c r="H158" s="316" t="s">
        <v>531</v>
      </c>
      <c r="I158" s="316" t="s">
        <v>493</v>
      </c>
      <c r="J158" s="316">
        <v>50</v>
      </c>
      <c r="K158" s="312"/>
    </row>
    <row r="159" s="1" customFormat="1" ht="15" customHeight="1">
      <c r="B159" s="289"/>
      <c r="C159" s="316" t="s">
        <v>93</v>
      </c>
      <c r="D159" s="264"/>
      <c r="E159" s="264"/>
      <c r="F159" s="317" t="s">
        <v>491</v>
      </c>
      <c r="G159" s="264"/>
      <c r="H159" s="316" t="s">
        <v>553</v>
      </c>
      <c r="I159" s="316" t="s">
        <v>493</v>
      </c>
      <c r="J159" s="316" t="s">
        <v>554</v>
      </c>
      <c r="K159" s="312"/>
    </row>
    <row r="160" s="1" customFormat="1" ht="15" customHeight="1">
      <c r="B160" s="289"/>
      <c r="C160" s="316" t="s">
        <v>555</v>
      </c>
      <c r="D160" s="264"/>
      <c r="E160" s="264"/>
      <c r="F160" s="317" t="s">
        <v>491</v>
      </c>
      <c r="G160" s="264"/>
      <c r="H160" s="316" t="s">
        <v>556</v>
      </c>
      <c r="I160" s="316" t="s">
        <v>526</v>
      </c>
      <c r="J160" s="316"/>
      <c r="K160" s="312"/>
    </row>
    <row r="161" s="1" customFormat="1" ht="15" customHeight="1">
      <c r="B161" s="318"/>
      <c r="C161" s="298"/>
      <c r="D161" s="298"/>
      <c r="E161" s="298"/>
      <c r="F161" s="298"/>
      <c r="G161" s="298"/>
      <c r="H161" s="298"/>
      <c r="I161" s="298"/>
      <c r="J161" s="298"/>
      <c r="K161" s="319"/>
    </row>
    <row r="162" s="1" customFormat="1" ht="18.75" customHeight="1">
      <c r="B162" s="300"/>
      <c r="C162" s="310"/>
      <c r="D162" s="310"/>
      <c r="E162" s="310"/>
      <c r="F162" s="320"/>
      <c r="G162" s="310"/>
      <c r="H162" s="310"/>
      <c r="I162" s="310"/>
      <c r="J162" s="310"/>
      <c r="K162" s="300"/>
    </row>
    <row r="163" s="1" customFormat="1" ht="18.75" customHeight="1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="1" customFormat="1" ht="7.5" customHeight="1">
      <c r="B164" s="251"/>
      <c r="C164" s="252"/>
      <c r="D164" s="252"/>
      <c r="E164" s="252"/>
      <c r="F164" s="252"/>
      <c r="G164" s="252"/>
      <c r="H164" s="252"/>
      <c r="I164" s="252"/>
      <c r="J164" s="252"/>
      <c r="K164" s="253"/>
    </row>
    <row r="165" s="1" customFormat="1" ht="45" customHeight="1">
      <c r="B165" s="254"/>
      <c r="C165" s="255" t="s">
        <v>557</v>
      </c>
      <c r="D165" s="255"/>
      <c r="E165" s="255"/>
      <c r="F165" s="255"/>
      <c r="G165" s="255"/>
      <c r="H165" s="255"/>
      <c r="I165" s="255"/>
      <c r="J165" s="255"/>
      <c r="K165" s="256"/>
    </row>
    <row r="166" s="1" customFormat="1" ht="17.25" customHeight="1">
      <c r="B166" s="254"/>
      <c r="C166" s="279" t="s">
        <v>485</v>
      </c>
      <c r="D166" s="279"/>
      <c r="E166" s="279"/>
      <c r="F166" s="279" t="s">
        <v>486</v>
      </c>
      <c r="G166" s="321"/>
      <c r="H166" s="322" t="s">
        <v>51</v>
      </c>
      <c r="I166" s="322" t="s">
        <v>54</v>
      </c>
      <c r="J166" s="279" t="s">
        <v>487</v>
      </c>
      <c r="K166" s="256"/>
    </row>
    <row r="167" s="1" customFormat="1" ht="17.25" customHeight="1">
      <c r="B167" s="257"/>
      <c r="C167" s="281" t="s">
        <v>488</v>
      </c>
      <c r="D167" s="281"/>
      <c r="E167" s="281"/>
      <c r="F167" s="282" t="s">
        <v>489</v>
      </c>
      <c r="G167" s="323"/>
      <c r="H167" s="324"/>
      <c r="I167" s="324"/>
      <c r="J167" s="281" t="s">
        <v>490</v>
      </c>
      <c r="K167" s="259"/>
    </row>
    <row r="168" s="1" customFormat="1" ht="5.25" customHeight="1">
      <c r="B168" s="289"/>
      <c r="C168" s="284"/>
      <c r="D168" s="284"/>
      <c r="E168" s="284"/>
      <c r="F168" s="284"/>
      <c r="G168" s="285"/>
      <c r="H168" s="284"/>
      <c r="I168" s="284"/>
      <c r="J168" s="284"/>
      <c r="K168" s="312"/>
    </row>
    <row r="169" s="1" customFormat="1" ht="15" customHeight="1">
      <c r="B169" s="289"/>
      <c r="C169" s="264" t="s">
        <v>494</v>
      </c>
      <c r="D169" s="264"/>
      <c r="E169" s="264"/>
      <c r="F169" s="287" t="s">
        <v>491</v>
      </c>
      <c r="G169" s="264"/>
      <c r="H169" s="264" t="s">
        <v>531</v>
      </c>
      <c r="I169" s="264" t="s">
        <v>493</v>
      </c>
      <c r="J169" s="264">
        <v>120</v>
      </c>
      <c r="K169" s="312"/>
    </row>
    <row r="170" s="1" customFormat="1" ht="15" customHeight="1">
      <c r="B170" s="289"/>
      <c r="C170" s="264" t="s">
        <v>540</v>
      </c>
      <c r="D170" s="264"/>
      <c r="E170" s="264"/>
      <c r="F170" s="287" t="s">
        <v>491</v>
      </c>
      <c r="G170" s="264"/>
      <c r="H170" s="264" t="s">
        <v>541</v>
      </c>
      <c r="I170" s="264" t="s">
        <v>493</v>
      </c>
      <c r="J170" s="264" t="s">
        <v>542</v>
      </c>
      <c r="K170" s="312"/>
    </row>
    <row r="171" s="1" customFormat="1" ht="15" customHeight="1">
      <c r="B171" s="289"/>
      <c r="C171" s="264" t="s">
        <v>439</v>
      </c>
      <c r="D171" s="264"/>
      <c r="E171" s="264"/>
      <c r="F171" s="287" t="s">
        <v>491</v>
      </c>
      <c r="G171" s="264"/>
      <c r="H171" s="264" t="s">
        <v>558</v>
      </c>
      <c r="I171" s="264" t="s">
        <v>493</v>
      </c>
      <c r="J171" s="264" t="s">
        <v>542</v>
      </c>
      <c r="K171" s="312"/>
    </row>
    <row r="172" s="1" customFormat="1" ht="15" customHeight="1">
      <c r="B172" s="289"/>
      <c r="C172" s="264" t="s">
        <v>496</v>
      </c>
      <c r="D172" s="264"/>
      <c r="E172" s="264"/>
      <c r="F172" s="287" t="s">
        <v>497</v>
      </c>
      <c r="G172" s="264"/>
      <c r="H172" s="264" t="s">
        <v>558</v>
      </c>
      <c r="I172" s="264" t="s">
        <v>493</v>
      </c>
      <c r="J172" s="264">
        <v>50</v>
      </c>
      <c r="K172" s="312"/>
    </row>
    <row r="173" s="1" customFormat="1" ht="15" customHeight="1">
      <c r="B173" s="289"/>
      <c r="C173" s="264" t="s">
        <v>499</v>
      </c>
      <c r="D173" s="264"/>
      <c r="E173" s="264"/>
      <c r="F173" s="287" t="s">
        <v>491</v>
      </c>
      <c r="G173" s="264"/>
      <c r="H173" s="264" t="s">
        <v>558</v>
      </c>
      <c r="I173" s="264" t="s">
        <v>501</v>
      </c>
      <c r="J173" s="264"/>
      <c r="K173" s="312"/>
    </row>
    <row r="174" s="1" customFormat="1" ht="15" customHeight="1">
      <c r="B174" s="289"/>
      <c r="C174" s="264" t="s">
        <v>510</v>
      </c>
      <c r="D174" s="264"/>
      <c r="E174" s="264"/>
      <c r="F174" s="287" t="s">
        <v>497</v>
      </c>
      <c r="G174" s="264"/>
      <c r="H174" s="264" t="s">
        <v>558</v>
      </c>
      <c r="I174" s="264" t="s">
        <v>493</v>
      </c>
      <c r="J174" s="264">
        <v>50</v>
      </c>
      <c r="K174" s="312"/>
    </row>
    <row r="175" s="1" customFormat="1" ht="15" customHeight="1">
      <c r="B175" s="289"/>
      <c r="C175" s="264" t="s">
        <v>518</v>
      </c>
      <c r="D175" s="264"/>
      <c r="E175" s="264"/>
      <c r="F175" s="287" t="s">
        <v>497</v>
      </c>
      <c r="G175" s="264"/>
      <c r="H175" s="264" t="s">
        <v>558</v>
      </c>
      <c r="I175" s="264" t="s">
        <v>493</v>
      </c>
      <c r="J175" s="264">
        <v>50</v>
      </c>
      <c r="K175" s="312"/>
    </row>
    <row r="176" s="1" customFormat="1" ht="15" customHeight="1">
      <c r="B176" s="289"/>
      <c r="C176" s="264" t="s">
        <v>516</v>
      </c>
      <c r="D176" s="264"/>
      <c r="E176" s="264"/>
      <c r="F176" s="287" t="s">
        <v>497</v>
      </c>
      <c r="G176" s="264"/>
      <c r="H176" s="264" t="s">
        <v>558</v>
      </c>
      <c r="I176" s="264" t="s">
        <v>493</v>
      </c>
      <c r="J176" s="264">
        <v>50</v>
      </c>
      <c r="K176" s="312"/>
    </row>
    <row r="177" s="1" customFormat="1" ht="15" customHeight="1">
      <c r="B177" s="289"/>
      <c r="C177" s="264" t="s">
        <v>99</v>
      </c>
      <c r="D177" s="264"/>
      <c r="E177" s="264"/>
      <c r="F177" s="287" t="s">
        <v>491</v>
      </c>
      <c r="G177" s="264"/>
      <c r="H177" s="264" t="s">
        <v>559</v>
      </c>
      <c r="I177" s="264" t="s">
        <v>560</v>
      </c>
      <c r="J177" s="264"/>
      <c r="K177" s="312"/>
    </row>
    <row r="178" s="1" customFormat="1" ht="15" customHeight="1">
      <c r="B178" s="289"/>
      <c r="C178" s="264" t="s">
        <v>54</v>
      </c>
      <c r="D178" s="264"/>
      <c r="E178" s="264"/>
      <c r="F178" s="287" t="s">
        <v>491</v>
      </c>
      <c r="G178" s="264"/>
      <c r="H178" s="264" t="s">
        <v>561</v>
      </c>
      <c r="I178" s="264" t="s">
        <v>562</v>
      </c>
      <c r="J178" s="264">
        <v>1</v>
      </c>
      <c r="K178" s="312"/>
    </row>
    <row r="179" s="1" customFormat="1" ht="15" customHeight="1">
      <c r="B179" s="289"/>
      <c r="C179" s="264" t="s">
        <v>50</v>
      </c>
      <c r="D179" s="264"/>
      <c r="E179" s="264"/>
      <c r="F179" s="287" t="s">
        <v>491</v>
      </c>
      <c r="G179" s="264"/>
      <c r="H179" s="264" t="s">
        <v>563</v>
      </c>
      <c r="I179" s="264" t="s">
        <v>493</v>
      </c>
      <c r="J179" s="264">
        <v>20</v>
      </c>
      <c r="K179" s="312"/>
    </row>
    <row r="180" s="1" customFormat="1" ht="15" customHeight="1">
      <c r="B180" s="289"/>
      <c r="C180" s="264" t="s">
        <v>51</v>
      </c>
      <c r="D180" s="264"/>
      <c r="E180" s="264"/>
      <c r="F180" s="287" t="s">
        <v>491</v>
      </c>
      <c r="G180" s="264"/>
      <c r="H180" s="264" t="s">
        <v>564</v>
      </c>
      <c r="I180" s="264" t="s">
        <v>493</v>
      </c>
      <c r="J180" s="264">
        <v>255</v>
      </c>
      <c r="K180" s="312"/>
    </row>
    <row r="181" s="1" customFormat="1" ht="15" customHeight="1">
      <c r="B181" s="289"/>
      <c r="C181" s="264" t="s">
        <v>100</v>
      </c>
      <c r="D181" s="264"/>
      <c r="E181" s="264"/>
      <c r="F181" s="287" t="s">
        <v>491</v>
      </c>
      <c r="G181" s="264"/>
      <c r="H181" s="264" t="s">
        <v>455</v>
      </c>
      <c r="I181" s="264" t="s">
        <v>493</v>
      </c>
      <c r="J181" s="264">
        <v>10</v>
      </c>
      <c r="K181" s="312"/>
    </row>
    <row r="182" s="1" customFormat="1" ht="15" customHeight="1">
      <c r="B182" s="289"/>
      <c r="C182" s="264" t="s">
        <v>101</v>
      </c>
      <c r="D182" s="264"/>
      <c r="E182" s="264"/>
      <c r="F182" s="287" t="s">
        <v>491</v>
      </c>
      <c r="G182" s="264"/>
      <c r="H182" s="264" t="s">
        <v>565</v>
      </c>
      <c r="I182" s="264" t="s">
        <v>526</v>
      </c>
      <c r="J182" s="264"/>
      <c r="K182" s="312"/>
    </row>
    <row r="183" s="1" customFormat="1" ht="15" customHeight="1">
      <c r="B183" s="289"/>
      <c r="C183" s="264" t="s">
        <v>566</v>
      </c>
      <c r="D183" s="264"/>
      <c r="E183" s="264"/>
      <c r="F183" s="287" t="s">
        <v>491</v>
      </c>
      <c r="G183" s="264"/>
      <c r="H183" s="264" t="s">
        <v>567</v>
      </c>
      <c r="I183" s="264" t="s">
        <v>526</v>
      </c>
      <c r="J183" s="264"/>
      <c r="K183" s="312"/>
    </row>
    <row r="184" s="1" customFormat="1" ht="15" customHeight="1">
      <c r="B184" s="289"/>
      <c r="C184" s="264" t="s">
        <v>555</v>
      </c>
      <c r="D184" s="264"/>
      <c r="E184" s="264"/>
      <c r="F184" s="287" t="s">
        <v>491</v>
      </c>
      <c r="G184" s="264"/>
      <c r="H184" s="264" t="s">
        <v>568</v>
      </c>
      <c r="I184" s="264" t="s">
        <v>526</v>
      </c>
      <c r="J184" s="264"/>
      <c r="K184" s="312"/>
    </row>
    <row r="185" s="1" customFormat="1" ht="15" customHeight="1">
      <c r="B185" s="289"/>
      <c r="C185" s="264" t="s">
        <v>103</v>
      </c>
      <c r="D185" s="264"/>
      <c r="E185" s="264"/>
      <c r="F185" s="287" t="s">
        <v>497</v>
      </c>
      <c r="G185" s="264"/>
      <c r="H185" s="264" t="s">
        <v>569</v>
      </c>
      <c r="I185" s="264" t="s">
        <v>493</v>
      </c>
      <c r="J185" s="264">
        <v>50</v>
      </c>
      <c r="K185" s="312"/>
    </row>
    <row r="186" s="1" customFormat="1" ht="15" customHeight="1">
      <c r="B186" s="289"/>
      <c r="C186" s="264" t="s">
        <v>570</v>
      </c>
      <c r="D186" s="264"/>
      <c r="E186" s="264"/>
      <c r="F186" s="287" t="s">
        <v>497</v>
      </c>
      <c r="G186" s="264"/>
      <c r="H186" s="264" t="s">
        <v>571</v>
      </c>
      <c r="I186" s="264" t="s">
        <v>572</v>
      </c>
      <c r="J186" s="264"/>
      <c r="K186" s="312"/>
    </row>
    <row r="187" s="1" customFormat="1" ht="15" customHeight="1">
      <c r="B187" s="289"/>
      <c r="C187" s="264" t="s">
        <v>573</v>
      </c>
      <c r="D187" s="264"/>
      <c r="E187" s="264"/>
      <c r="F187" s="287" t="s">
        <v>497</v>
      </c>
      <c r="G187" s="264"/>
      <c r="H187" s="264" t="s">
        <v>574</v>
      </c>
      <c r="I187" s="264" t="s">
        <v>572</v>
      </c>
      <c r="J187" s="264"/>
      <c r="K187" s="312"/>
    </row>
    <row r="188" s="1" customFormat="1" ht="15" customHeight="1">
      <c r="B188" s="289"/>
      <c r="C188" s="264" t="s">
        <v>575</v>
      </c>
      <c r="D188" s="264"/>
      <c r="E188" s="264"/>
      <c r="F188" s="287" t="s">
        <v>497</v>
      </c>
      <c r="G188" s="264"/>
      <c r="H188" s="264" t="s">
        <v>576</v>
      </c>
      <c r="I188" s="264" t="s">
        <v>572</v>
      </c>
      <c r="J188" s="264"/>
      <c r="K188" s="312"/>
    </row>
    <row r="189" s="1" customFormat="1" ht="15" customHeight="1">
      <c r="B189" s="289"/>
      <c r="C189" s="325" t="s">
        <v>577</v>
      </c>
      <c r="D189" s="264"/>
      <c r="E189" s="264"/>
      <c r="F189" s="287" t="s">
        <v>497</v>
      </c>
      <c r="G189" s="264"/>
      <c r="H189" s="264" t="s">
        <v>578</v>
      </c>
      <c r="I189" s="264" t="s">
        <v>579</v>
      </c>
      <c r="J189" s="326" t="s">
        <v>580</v>
      </c>
      <c r="K189" s="312"/>
    </row>
    <row r="190" s="1" customFormat="1" ht="15" customHeight="1">
      <c r="B190" s="289"/>
      <c r="C190" s="325" t="s">
        <v>39</v>
      </c>
      <c r="D190" s="264"/>
      <c r="E190" s="264"/>
      <c r="F190" s="287" t="s">
        <v>491</v>
      </c>
      <c r="G190" s="264"/>
      <c r="H190" s="261" t="s">
        <v>581</v>
      </c>
      <c r="I190" s="264" t="s">
        <v>582</v>
      </c>
      <c r="J190" s="264"/>
      <c r="K190" s="312"/>
    </row>
    <row r="191" s="1" customFormat="1" ht="15" customHeight="1">
      <c r="B191" s="289"/>
      <c r="C191" s="325" t="s">
        <v>583</v>
      </c>
      <c r="D191" s="264"/>
      <c r="E191" s="264"/>
      <c r="F191" s="287" t="s">
        <v>491</v>
      </c>
      <c r="G191" s="264"/>
      <c r="H191" s="264" t="s">
        <v>584</v>
      </c>
      <c r="I191" s="264" t="s">
        <v>526</v>
      </c>
      <c r="J191" s="264"/>
      <c r="K191" s="312"/>
    </row>
    <row r="192" s="1" customFormat="1" ht="15" customHeight="1">
      <c r="B192" s="289"/>
      <c r="C192" s="325" t="s">
        <v>585</v>
      </c>
      <c r="D192" s="264"/>
      <c r="E192" s="264"/>
      <c r="F192" s="287" t="s">
        <v>491</v>
      </c>
      <c r="G192" s="264"/>
      <c r="H192" s="264" t="s">
        <v>586</v>
      </c>
      <c r="I192" s="264" t="s">
        <v>526</v>
      </c>
      <c r="J192" s="264"/>
      <c r="K192" s="312"/>
    </row>
    <row r="193" s="1" customFormat="1" ht="15" customHeight="1">
      <c r="B193" s="289"/>
      <c r="C193" s="325" t="s">
        <v>587</v>
      </c>
      <c r="D193" s="264"/>
      <c r="E193" s="264"/>
      <c r="F193" s="287" t="s">
        <v>497</v>
      </c>
      <c r="G193" s="264"/>
      <c r="H193" s="264" t="s">
        <v>588</v>
      </c>
      <c r="I193" s="264" t="s">
        <v>526</v>
      </c>
      <c r="J193" s="264"/>
      <c r="K193" s="312"/>
    </row>
    <row r="194" s="1" customFormat="1" ht="15" customHeight="1">
      <c r="B194" s="318"/>
      <c r="C194" s="327"/>
      <c r="D194" s="298"/>
      <c r="E194" s="298"/>
      <c r="F194" s="298"/>
      <c r="G194" s="298"/>
      <c r="H194" s="298"/>
      <c r="I194" s="298"/>
      <c r="J194" s="298"/>
      <c r="K194" s="319"/>
    </row>
    <row r="195" s="1" customFormat="1" ht="18.75" customHeight="1">
      <c r="B195" s="300"/>
      <c r="C195" s="310"/>
      <c r="D195" s="310"/>
      <c r="E195" s="310"/>
      <c r="F195" s="320"/>
      <c r="G195" s="310"/>
      <c r="H195" s="310"/>
      <c r="I195" s="310"/>
      <c r="J195" s="310"/>
      <c r="K195" s="300"/>
    </row>
    <row r="196" s="1" customFormat="1" ht="18.75" customHeight="1">
      <c r="B196" s="300"/>
      <c r="C196" s="310"/>
      <c r="D196" s="310"/>
      <c r="E196" s="310"/>
      <c r="F196" s="320"/>
      <c r="G196" s="310"/>
      <c r="H196" s="310"/>
      <c r="I196" s="310"/>
      <c r="J196" s="310"/>
      <c r="K196" s="300"/>
    </row>
    <row r="197" s="1" customFormat="1" ht="18.75" customHeight="1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="1" customFormat="1" ht="13.5">
      <c r="B198" s="251"/>
      <c r="C198" s="252"/>
      <c r="D198" s="252"/>
      <c r="E198" s="252"/>
      <c r="F198" s="252"/>
      <c r="G198" s="252"/>
      <c r="H198" s="252"/>
      <c r="I198" s="252"/>
      <c r="J198" s="252"/>
      <c r="K198" s="253"/>
    </row>
    <row r="199" s="1" customFormat="1" ht="21">
      <c r="B199" s="254"/>
      <c r="C199" s="255" t="s">
        <v>589</v>
      </c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5.5" customHeight="1">
      <c r="B200" s="254"/>
      <c r="C200" s="328" t="s">
        <v>590</v>
      </c>
      <c r="D200" s="328"/>
      <c r="E200" s="328"/>
      <c r="F200" s="328" t="s">
        <v>591</v>
      </c>
      <c r="G200" s="329"/>
      <c r="H200" s="328" t="s">
        <v>592</v>
      </c>
      <c r="I200" s="328"/>
      <c r="J200" s="328"/>
      <c r="K200" s="256"/>
    </row>
    <row r="201" s="1" customFormat="1" ht="5.25" customHeight="1">
      <c r="B201" s="289"/>
      <c r="C201" s="284"/>
      <c r="D201" s="284"/>
      <c r="E201" s="284"/>
      <c r="F201" s="284"/>
      <c r="G201" s="310"/>
      <c r="H201" s="284"/>
      <c r="I201" s="284"/>
      <c r="J201" s="284"/>
      <c r="K201" s="312"/>
    </row>
    <row r="202" s="1" customFormat="1" ht="15" customHeight="1">
      <c r="B202" s="289"/>
      <c r="C202" s="264" t="s">
        <v>582</v>
      </c>
      <c r="D202" s="264"/>
      <c r="E202" s="264"/>
      <c r="F202" s="287" t="s">
        <v>40</v>
      </c>
      <c r="G202" s="264"/>
      <c r="H202" s="264" t="s">
        <v>593</v>
      </c>
      <c r="I202" s="264"/>
      <c r="J202" s="264"/>
      <c r="K202" s="312"/>
    </row>
    <row r="203" s="1" customFormat="1" ht="15" customHeight="1">
      <c r="B203" s="289"/>
      <c r="C203" s="264"/>
      <c r="D203" s="264"/>
      <c r="E203" s="264"/>
      <c r="F203" s="287" t="s">
        <v>41</v>
      </c>
      <c r="G203" s="264"/>
      <c r="H203" s="264" t="s">
        <v>594</v>
      </c>
      <c r="I203" s="264"/>
      <c r="J203" s="264"/>
      <c r="K203" s="312"/>
    </row>
    <row r="204" s="1" customFormat="1" ht="15" customHeight="1">
      <c r="B204" s="289"/>
      <c r="C204" s="264"/>
      <c r="D204" s="264"/>
      <c r="E204" s="264"/>
      <c r="F204" s="287" t="s">
        <v>44</v>
      </c>
      <c r="G204" s="264"/>
      <c r="H204" s="264" t="s">
        <v>595</v>
      </c>
      <c r="I204" s="264"/>
      <c r="J204" s="264"/>
      <c r="K204" s="312"/>
    </row>
    <row r="205" s="1" customFormat="1" ht="15" customHeight="1">
      <c r="B205" s="289"/>
      <c r="C205" s="264"/>
      <c r="D205" s="264"/>
      <c r="E205" s="264"/>
      <c r="F205" s="287" t="s">
        <v>42</v>
      </c>
      <c r="G205" s="264"/>
      <c r="H205" s="264" t="s">
        <v>596</v>
      </c>
      <c r="I205" s="264"/>
      <c r="J205" s="264"/>
      <c r="K205" s="312"/>
    </row>
    <row r="206" s="1" customFormat="1" ht="15" customHeight="1">
      <c r="B206" s="289"/>
      <c r="C206" s="264"/>
      <c r="D206" s="264"/>
      <c r="E206" s="264"/>
      <c r="F206" s="287" t="s">
        <v>43</v>
      </c>
      <c r="G206" s="264"/>
      <c r="H206" s="264" t="s">
        <v>597</v>
      </c>
      <c r="I206" s="264"/>
      <c r="J206" s="264"/>
      <c r="K206" s="312"/>
    </row>
    <row r="207" s="1" customFormat="1" ht="15" customHeight="1">
      <c r="B207" s="289"/>
      <c r="C207" s="264"/>
      <c r="D207" s="264"/>
      <c r="E207" s="264"/>
      <c r="F207" s="287"/>
      <c r="G207" s="264"/>
      <c r="H207" s="264"/>
      <c r="I207" s="264"/>
      <c r="J207" s="264"/>
      <c r="K207" s="312"/>
    </row>
    <row r="208" s="1" customFormat="1" ht="15" customHeight="1">
      <c r="B208" s="289"/>
      <c r="C208" s="264" t="s">
        <v>538</v>
      </c>
      <c r="D208" s="264"/>
      <c r="E208" s="264"/>
      <c r="F208" s="287" t="s">
        <v>76</v>
      </c>
      <c r="G208" s="264"/>
      <c r="H208" s="264" t="s">
        <v>598</v>
      </c>
      <c r="I208" s="264"/>
      <c r="J208" s="264"/>
      <c r="K208" s="312"/>
    </row>
    <row r="209" s="1" customFormat="1" ht="15" customHeight="1">
      <c r="B209" s="289"/>
      <c r="C209" s="264"/>
      <c r="D209" s="264"/>
      <c r="E209" s="264"/>
      <c r="F209" s="287" t="s">
        <v>435</v>
      </c>
      <c r="G209" s="264"/>
      <c r="H209" s="264" t="s">
        <v>436</v>
      </c>
      <c r="I209" s="264"/>
      <c r="J209" s="264"/>
      <c r="K209" s="312"/>
    </row>
    <row r="210" s="1" customFormat="1" ht="15" customHeight="1">
      <c r="B210" s="289"/>
      <c r="C210" s="264"/>
      <c r="D210" s="264"/>
      <c r="E210" s="264"/>
      <c r="F210" s="287" t="s">
        <v>433</v>
      </c>
      <c r="G210" s="264"/>
      <c r="H210" s="264" t="s">
        <v>599</v>
      </c>
      <c r="I210" s="264"/>
      <c r="J210" s="264"/>
      <c r="K210" s="312"/>
    </row>
    <row r="211" s="1" customFormat="1" ht="15" customHeight="1">
      <c r="B211" s="330"/>
      <c r="C211" s="264"/>
      <c r="D211" s="264"/>
      <c r="E211" s="264"/>
      <c r="F211" s="287" t="s">
        <v>437</v>
      </c>
      <c r="G211" s="325"/>
      <c r="H211" s="316" t="s">
        <v>438</v>
      </c>
      <c r="I211" s="316"/>
      <c r="J211" s="316"/>
      <c r="K211" s="331"/>
    </row>
    <row r="212" s="1" customFormat="1" ht="15" customHeight="1">
      <c r="B212" s="330"/>
      <c r="C212" s="264"/>
      <c r="D212" s="264"/>
      <c r="E212" s="264"/>
      <c r="F212" s="287" t="s">
        <v>225</v>
      </c>
      <c r="G212" s="325"/>
      <c r="H212" s="316" t="s">
        <v>600</v>
      </c>
      <c r="I212" s="316"/>
      <c r="J212" s="316"/>
      <c r="K212" s="331"/>
    </row>
    <row r="213" s="1" customFormat="1" ht="15" customHeight="1">
      <c r="B213" s="330"/>
      <c r="C213" s="264"/>
      <c r="D213" s="264"/>
      <c r="E213" s="264"/>
      <c r="F213" s="287"/>
      <c r="G213" s="325"/>
      <c r="H213" s="316"/>
      <c r="I213" s="316"/>
      <c r="J213" s="316"/>
      <c r="K213" s="331"/>
    </row>
    <row r="214" s="1" customFormat="1" ht="15" customHeight="1">
      <c r="B214" s="330"/>
      <c r="C214" s="264" t="s">
        <v>562</v>
      </c>
      <c r="D214" s="264"/>
      <c r="E214" s="264"/>
      <c r="F214" s="287">
        <v>1</v>
      </c>
      <c r="G214" s="325"/>
      <c r="H214" s="316" t="s">
        <v>601</v>
      </c>
      <c r="I214" s="316"/>
      <c r="J214" s="316"/>
      <c r="K214" s="331"/>
    </row>
    <row r="215" s="1" customFormat="1" ht="15" customHeight="1">
      <c r="B215" s="330"/>
      <c r="C215" s="264"/>
      <c r="D215" s="264"/>
      <c r="E215" s="264"/>
      <c r="F215" s="287">
        <v>2</v>
      </c>
      <c r="G215" s="325"/>
      <c r="H215" s="316" t="s">
        <v>602</v>
      </c>
      <c r="I215" s="316"/>
      <c r="J215" s="316"/>
      <c r="K215" s="331"/>
    </row>
    <row r="216" s="1" customFormat="1" ht="15" customHeight="1">
      <c r="B216" s="330"/>
      <c r="C216" s="264"/>
      <c r="D216" s="264"/>
      <c r="E216" s="264"/>
      <c r="F216" s="287">
        <v>3</v>
      </c>
      <c r="G216" s="325"/>
      <c r="H216" s="316" t="s">
        <v>603</v>
      </c>
      <c r="I216" s="316"/>
      <c r="J216" s="316"/>
      <c r="K216" s="331"/>
    </row>
    <row r="217" s="1" customFormat="1" ht="15" customHeight="1">
      <c r="B217" s="330"/>
      <c r="C217" s="264"/>
      <c r="D217" s="264"/>
      <c r="E217" s="264"/>
      <c r="F217" s="287">
        <v>4</v>
      </c>
      <c r="G217" s="325"/>
      <c r="H217" s="316" t="s">
        <v>604</v>
      </c>
      <c r="I217" s="316"/>
      <c r="J217" s="316"/>
      <c r="K217" s="331"/>
    </row>
    <row r="218" s="1" customFormat="1" ht="12.75" customHeight="1">
      <c r="B218" s="332"/>
      <c r="C218" s="333"/>
      <c r="D218" s="333"/>
      <c r="E218" s="333"/>
      <c r="F218" s="333"/>
      <c r="G218" s="333"/>
      <c r="H218" s="333"/>
      <c r="I218" s="333"/>
      <c r="J218" s="333"/>
      <c r="K218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Jambor Petr, Bc.</dc:creator>
  <cp:lastModifiedBy>Jambor Petr, Bc.</cp:lastModifiedBy>
  <dcterms:created xsi:type="dcterms:W3CDTF">2021-03-11T14:53:52Z</dcterms:created>
  <dcterms:modified xsi:type="dcterms:W3CDTF">2021-03-11T14:53:57Z</dcterms:modified>
</cp:coreProperties>
</file>