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iprtova\Desktop\"/>
    </mc:Choice>
  </mc:AlternateContent>
  <bookViews>
    <workbookView xWindow="0" yWindow="0" windowWidth="0" windowHeight="0"/>
  </bookViews>
  <sheets>
    <sheet name="Rekapitulace stavby" sheetId="1" r:id="rId1"/>
    <sheet name="A.1.1 - Práce na ŽSV" sheetId="2" r:id="rId2"/>
    <sheet name="A.1.2 - Materiál zajištěn..." sheetId="3" r:id="rId3"/>
    <sheet name="A.1.3 - Práce na SSZT a SEE " sheetId="4" r:id="rId4"/>
    <sheet name="A.1.4 - Přeprava" sheetId="5" r:id="rId5"/>
    <sheet name="A.2 - VON " sheetId="6" r:id="rId6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'A.1.1 - Práce na ŽSV'!$C$119:$K$290</definedName>
    <definedName name="_xlnm.Print_Area" localSheetId="1">'A.1.1 - Práce na ŽSV'!$C$105:$K$290</definedName>
    <definedName name="_xlnm.Print_Titles" localSheetId="1">'A.1.1 - Práce na ŽSV'!$119:$119</definedName>
    <definedName name="_xlnm._FilterDatabase" localSheetId="2" hidden="1">'A.1.2 - Materiál zajištěn...'!$C$119:$K$172</definedName>
    <definedName name="_xlnm.Print_Area" localSheetId="2">'A.1.2 - Materiál zajištěn...'!$C$105:$K$172</definedName>
    <definedName name="_xlnm.Print_Titles" localSheetId="2">'A.1.2 - Materiál zajištěn...'!$119:$119</definedName>
    <definedName name="_xlnm._FilterDatabase" localSheetId="3" hidden="1">'A.1.3 - Práce na SSZT a SEE '!$C$120:$K$126</definedName>
    <definedName name="_xlnm.Print_Area" localSheetId="3">'A.1.3 - Práce na SSZT a SEE '!$C$106:$K$126</definedName>
    <definedName name="_xlnm.Print_Titles" localSheetId="3">'A.1.3 - Práce na SSZT a SEE '!$120:$120</definedName>
    <definedName name="_xlnm._FilterDatabase" localSheetId="4" hidden="1">'A.1.4 - Přeprava'!$C$119:$K$135</definedName>
    <definedName name="_xlnm.Print_Area" localSheetId="4">'A.1.4 - Přeprava'!$C$105:$K$135</definedName>
    <definedName name="_xlnm.Print_Titles" localSheetId="4">'A.1.4 - Přeprava'!$119:$119</definedName>
    <definedName name="_xlnm._FilterDatabase" localSheetId="5" hidden="1">'A.2 - VON '!$C$115:$K$136</definedName>
    <definedName name="_xlnm.Print_Area" localSheetId="5">'A.2 - VON '!$C$103:$K$136</definedName>
    <definedName name="_xlnm.Print_Titles" localSheetId="5">'A.2 - VON '!$115:$115</definedName>
  </definedNames>
  <calcPr/>
</workbook>
</file>

<file path=xl/calcChain.xml><?xml version="1.0" encoding="utf-8"?>
<calcChain xmlns="http://schemas.openxmlformats.org/spreadsheetml/2006/main">
  <c i="6" l="1" r="J37"/>
  <c r="J36"/>
  <c i="1" r="AY100"/>
  <c i="6" r="J35"/>
  <c i="1" r="AX100"/>
  <c i="6"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J113"/>
  <c r="F112"/>
  <c r="F110"/>
  <c r="E108"/>
  <c r="J92"/>
  <c r="F91"/>
  <c r="F89"/>
  <c r="E87"/>
  <c r="J21"/>
  <c r="E21"/>
  <c r="J91"/>
  <c r="J20"/>
  <c r="J18"/>
  <c r="E18"/>
  <c r="F113"/>
  <c r="J17"/>
  <c r="J12"/>
  <c r="J110"/>
  <c r="E7"/>
  <c r="E106"/>
  <c i="5" r="J39"/>
  <c r="J38"/>
  <c i="1" r="AY99"/>
  <c i="5" r="J37"/>
  <c i="1" r="AX99"/>
  <c i="5"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J117"/>
  <c r="F116"/>
  <c r="F114"/>
  <c r="E112"/>
  <c r="J94"/>
  <c r="F93"/>
  <c r="F91"/>
  <c r="E89"/>
  <c r="J23"/>
  <c r="E23"/>
  <c r="J116"/>
  <c r="J22"/>
  <c r="J20"/>
  <c r="E20"/>
  <c r="F94"/>
  <c r="J19"/>
  <c r="J14"/>
  <c r="J91"/>
  <c r="E7"/>
  <c r="E85"/>
  <c i="4" r="J39"/>
  <c r="J38"/>
  <c i="1" r="AY98"/>
  <c i="4" r="J37"/>
  <c i="1" r="AX98"/>
  <c i="4" r="BI125"/>
  <c r="BH125"/>
  <c r="BG125"/>
  <c r="BF125"/>
  <c r="T125"/>
  <c r="R125"/>
  <c r="P125"/>
  <c r="BI123"/>
  <c r="BH123"/>
  <c r="BG123"/>
  <c r="BF123"/>
  <c r="T123"/>
  <c r="R123"/>
  <c r="P123"/>
  <c r="J118"/>
  <c r="F117"/>
  <c r="F115"/>
  <c r="E113"/>
  <c r="J94"/>
  <c r="F93"/>
  <c r="F91"/>
  <c r="E89"/>
  <c r="J23"/>
  <c r="E23"/>
  <c r="J117"/>
  <c r="J22"/>
  <c r="J20"/>
  <c r="E20"/>
  <c r="F118"/>
  <c r="J19"/>
  <c r="J14"/>
  <c r="J115"/>
  <c r="E7"/>
  <c r="E109"/>
  <c i="3" r="J39"/>
  <c r="J38"/>
  <c i="1" r="AY97"/>
  <c i="3" r="J37"/>
  <c i="1" r="AX97"/>
  <c i="3"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J117"/>
  <c r="F116"/>
  <c r="F114"/>
  <c r="E112"/>
  <c r="J94"/>
  <c r="F93"/>
  <c r="F91"/>
  <c r="E89"/>
  <c r="J23"/>
  <c r="E23"/>
  <c r="J116"/>
  <c r="J22"/>
  <c r="J20"/>
  <c r="E20"/>
  <c r="F94"/>
  <c r="J19"/>
  <c r="J14"/>
  <c r="J114"/>
  <c r="E7"/>
  <c r="E108"/>
  <c i="2" r="J39"/>
  <c r="J38"/>
  <c i="1" r="AY96"/>
  <c i="2" r="J37"/>
  <c i="1" r="AX96"/>
  <c i="2"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29"/>
  <c r="BH129"/>
  <c r="BG129"/>
  <c r="BF129"/>
  <c r="T129"/>
  <c r="R129"/>
  <c r="P129"/>
  <c r="BI124"/>
  <c r="BH124"/>
  <c r="BG124"/>
  <c r="BF124"/>
  <c r="T124"/>
  <c r="R124"/>
  <c r="P124"/>
  <c r="BI121"/>
  <c r="BH121"/>
  <c r="BG121"/>
  <c r="BF121"/>
  <c r="T121"/>
  <c r="R121"/>
  <c r="P121"/>
  <c r="J117"/>
  <c r="F116"/>
  <c r="F114"/>
  <c r="E112"/>
  <c r="J94"/>
  <c r="F93"/>
  <c r="F91"/>
  <c r="E89"/>
  <c r="J23"/>
  <c r="E23"/>
  <c r="J116"/>
  <c r="J22"/>
  <c r="J20"/>
  <c r="E20"/>
  <c r="F117"/>
  <c r="J19"/>
  <c r="J14"/>
  <c r="J91"/>
  <c r="E7"/>
  <c r="E85"/>
  <c i="1" r="L90"/>
  <c r="AM90"/>
  <c r="AM89"/>
  <c r="L89"/>
  <c r="AM87"/>
  <c r="L87"/>
  <c r="L85"/>
  <c r="L84"/>
  <c i="6" r="J130"/>
  <c r="BK126"/>
  <c r="BK124"/>
  <c r="J122"/>
  <c r="J120"/>
  <c i="5" r="J121"/>
  <c i="4" r="BK125"/>
  <c i="3" r="J171"/>
  <c r="BK169"/>
  <c r="J167"/>
  <c r="BK157"/>
  <c r="BK151"/>
  <c r="J149"/>
  <c r="J145"/>
  <c r="BK143"/>
  <c r="BK141"/>
  <c r="J139"/>
  <c r="J137"/>
  <c r="BK131"/>
  <c r="J129"/>
  <c r="J125"/>
  <c r="BK123"/>
  <c i="2" r="J283"/>
  <c r="BK242"/>
  <c r="BK239"/>
  <c r="BK235"/>
  <c r="J233"/>
  <c r="BK231"/>
  <c r="J227"/>
  <c r="BK218"/>
  <c r="BK215"/>
  <c r="J212"/>
  <c r="J210"/>
  <c r="BK208"/>
  <c r="J206"/>
  <c r="BK204"/>
  <c r="J195"/>
  <c r="BK190"/>
  <c r="J173"/>
  <c r="J169"/>
  <c r="BK166"/>
  <c r="BK164"/>
  <c r="BK162"/>
  <c r="J152"/>
  <c r="J150"/>
  <c r="J147"/>
  <c r="J141"/>
  <c r="BK139"/>
  <c r="BK135"/>
  <c r="BK129"/>
  <c r="J124"/>
  <c i="6" r="J132"/>
  <c r="J126"/>
  <c i="5" r="BK129"/>
  <c r="J125"/>
  <c i="4" r="J125"/>
  <c i="3" r="J169"/>
  <c r="BK167"/>
  <c r="J165"/>
  <c r="J163"/>
  <c r="BK155"/>
  <c r="J153"/>
  <c r="BK147"/>
  <c r="J143"/>
  <c r="J141"/>
  <c r="BK137"/>
  <c r="J135"/>
  <c r="J121"/>
  <c i="2" r="BK287"/>
  <c r="BK280"/>
  <c r="J274"/>
  <c r="BK260"/>
  <c r="J257"/>
  <c r="BK252"/>
  <c r="BK246"/>
  <c r="BK233"/>
  <c r="J231"/>
  <c r="J224"/>
  <c r="BK221"/>
  <c r="J215"/>
  <c r="BK206"/>
  <c r="J204"/>
  <c r="BK202"/>
  <c r="BK199"/>
  <c r="BK195"/>
  <c r="BK193"/>
  <c r="BK184"/>
  <c r="J180"/>
  <c r="J177"/>
  <c r="BK169"/>
  <c r="J166"/>
  <c r="J162"/>
  <c r="J159"/>
  <c r="BK152"/>
  <c r="BK150"/>
  <c r="BK147"/>
  <c r="J129"/>
  <c r="BK124"/>
  <c i="6" r="J134"/>
  <c r="BK132"/>
  <c r="BK128"/>
  <c r="BK122"/>
  <c r="J117"/>
  <c i="5" r="BK132"/>
  <c r="J129"/>
  <c i="4" r="BK123"/>
  <c i="3" r="BK165"/>
  <c r="BK163"/>
  <c r="BK161"/>
  <c r="BK159"/>
  <c r="J157"/>
  <c r="J155"/>
  <c r="BK153"/>
  <c r="J151"/>
  <c r="BK145"/>
  <c r="BK139"/>
  <c r="BK135"/>
  <c r="BK133"/>
  <c r="BK129"/>
  <c r="BK127"/>
  <c r="J123"/>
  <c i="2" r="BK289"/>
  <c r="J289"/>
  <c r="J287"/>
  <c r="J285"/>
  <c r="BK283"/>
  <c r="J280"/>
  <c r="BK277"/>
  <c r="BK271"/>
  <c r="BK266"/>
  <c r="BK263"/>
  <c r="J252"/>
  <c r="J249"/>
  <c r="J239"/>
  <c r="J235"/>
  <c r="BK224"/>
  <c r="BK212"/>
  <c r="BK210"/>
  <c r="J202"/>
  <c r="J193"/>
  <c r="J187"/>
  <c r="J164"/>
  <c r="J135"/>
  <c r="BK121"/>
  <c i="6" r="BK134"/>
  <c r="BK130"/>
  <c r="J128"/>
  <c r="J124"/>
  <c r="BK120"/>
  <c r="BK117"/>
  <c i="5" r="J132"/>
  <c r="BK125"/>
  <c r="BK121"/>
  <c i="4" r="J123"/>
  <c i="3" r="BK171"/>
  <c r="J161"/>
  <c r="J159"/>
  <c r="BK149"/>
  <c r="J147"/>
  <c r="J133"/>
  <c r="J131"/>
  <c r="J127"/>
  <c r="BK125"/>
  <c r="BK121"/>
  <c i="2" r="BK285"/>
  <c r="J277"/>
  <c r="BK274"/>
  <c r="J271"/>
  <c r="J266"/>
  <c r="J263"/>
  <c r="J260"/>
  <c r="BK257"/>
  <c r="BK249"/>
  <c r="J246"/>
  <c r="J242"/>
  <c r="BK227"/>
  <c r="J221"/>
  <c r="J218"/>
  <c r="J208"/>
  <c r="J199"/>
  <c r="J190"/>
  <c r="BK187"/>
  <c r="J184"/>
  <c r="BK180"/>
  <c r="BK177"/>
  <c r="BK173"/>
  <c r="BK159"/>
  <c r="BK141"/>
  <c r="J139"/>
  <c r="J121"/>
  <c i="1" r="AS95"/>
  <c i="2" l="1" r="BK120"/>
  <c r="J120"/>
  <c i="3" r="P120"/>
  <c i="1" r="AU97"/>
  <c i="4" r="R122"/>
  <c r="R121"/>
  <c i="5" r="T120"/>
  <c i="6" r="BK116"/>
  <c r="J116"/>
  <c i="2" r="P120"/>
  <c i="1" r="AU96"/>
  <c i="3" r="BK120"/>
  <c r="J120"/>
  <c r="J98"/>
  <c i="4" r="BK122"/>
  <c r="BK121"/>
  <c r="J121"/>
  <c r="J98"/>
  <c i="5" r="BK120"/>
  <c r="J120"/>
  <c r="J98"/>
  <c i="6" r="P116"/>
  <c i="1" r="AU100"/>
  <c i="2" r="R120"/>
  <c i="3" r="T120"/>
  <c i="4" r="P122"/>
  <c r="P121"/>
  <c i="1" r="AU98"/>
  <c i="5" r="R120"/>
  <c i="6" r="R116"/>
  <c i="2" r="T120"/>
  <c i="3" r="R120"/>
  <c i="4" r="T122"/>
  <c r="T121"/>
  <c i="5" r="P120"/>
  <c i="1" r="AU99"/>
  <c i="6" r="T116"/>
  <c i="2" r="J114"/>
  <c r="BE135"/>
  <c r="BE162"/>
  <c r="BE166"/>
  <c r="BE190"/>
  <c r="BE193"/>
  <c r="BE206"/>
  <c r="BE210"/>
  <c r="BE231"/>
  <c r="BE233"/>
  <c r="BE260"/>
  <c i="3" r="J93"/>
  <c r="BE139"/>
  <c r="BE141"/>
  <c r="BE153"/>
  <c r="BE163"/>
  <c r="BE167"/>
  <c i="4" r="J93"/>
  <c i="5" r="J93"/>
  <c r="J114"/>
  <c r="F117"/>
  <c i="6" r="J89"/>
  <c r="J112"/>
  <c r="BE126"/>
  <c r="BE132"/>
  <c i="2" r="F94"/>
  <c r="BE124"/>
  <c r="BE141"/>
  <c r="BE147"/>
  <c r="BE150"/>
  <c r="BE159"/>
  <c r="BE164"/>
  <c r="BE169"/>
  <c r="BE173"/>
  <c r="BE195"/>
  <c r="BE202"/>
  <c r="BE215"/>
  <c r="BE218"/>
  <c r="BE227"/>
  <c r="BE242"/>
  <c r="BE246"/>
  <c r="BE249"/>
  <c r="BE252"/>
  <c r="BE257"/>
  <c r="BE287"/>
  <c r="BE289"/>
  <c i="3" r="E85"/>
  <c r="J91"/>
  <c r="F117"/>
  <c r="BE127"/>
  <c r="BE129"/>
  <c r="BE147"/>
  <c r="BE149"/>
  <c r="BE165"/>
  <c i="4" r="E85"/>
  <c r="J91"/>
  <c r="F94"/>
  <c r="BE125"/>
  <c i="2" r="E108"/>
  <c r="BE129"/>
  <c r="BE139"/>
  <c r="BE187"/>
  <c r="BE204"/>
  <c r="BE208"/>
  <c r="BE212"/>
  <c r="BE224"/>
  <c r="BE235"/>
  <c r="BE263"/>
  <c r="BE266"/>
  <c r="BE274"/>
  <c r="BE283"/>
  <c i="3" r="BE121"/>
  <c r="BE123"/>
  <c r="BE131"/>
  <c r="BE143"/>
  <c r="BE151"/>
  <c r="BE157"/>
  <c r="BE169"/>
  <c i="5" r="E108"/>
  <c r="BE129"/>
  <c i="6" r="E85"/>
  <c r="F92"/>
  <c r="BE117"/>
  <c r="BE120"/>
  <c r="BE124"/>
  <c r="BE130"/>
  <c i="2" r="J93"/>
  <c r="BE121"/>
  <c r="BE152"/>
  <c r="BE177"/>
  <c r="BE180"/>
  <c r="BE184"/>
  <c r="BE199"/>
  <c r="BE221"/>
  <c r="BE239"/>
  <c r="BE271"/>
  <c r="BE277"/>
  <c r="BE280"/>
  <c r="BE285"/>
  <c i="3" r="BE125"/>
  <c r="BE133"/>
  <c r="BE135"/>
  <c r="BE137"/>
  <c r="BE145"/>
  <c r="BE155"/>
  <c r="BE159"/>
  <c r="BE161"/>
  <c r="BE171"/>
  <c i="4" r="BE123"/>
  <c i="5" r="BE121"/>
  <c r="BE125"/>
  <c r="BE132"/>
  <c i="6" r="BE122"/>
  <c r="BE128"/>
  <c r="BE134"/>
  <c i="2" r="F36"/>
  <c i="1" r="BA96"/>
  <c i="4" r="F37"/>
  <c i="1" r="BB98"/>
  <c i="5" r="F36"/>
  <c i="1" r="BA99"/>
  <c i="6" r="J30"/>
  <c i="1" r="AG100"/>
  <c i="2" r="J36"/>
  <c i="1" r="AW96"/>
  <c i="3" r="F36"/>
  <c i="1" r="BA97"/>
  <c i="4" r="F36"/>
  <c i="1" r="BA98"/>
  <c i="5" r="F37"/>
  <c i="1" r="BB99"/>
  <c i="6" r="J34"/>
  <c i="1" r="AW100"/>
  <c i="2" r="F39"/>
  <c i="1" r="BD96"/>
  <c i="3" r="F37"/>
  <c i="1" r="BB97"/>
  <c i="5" r="F39"/>
  <c i="1" r="BD99"/>
  <c i="6" r="F35"/>
  <c i="1" r="BB100"/>
  <c i="3" r="F38"/>
  <c i="1" r="BC97"/>
  <c i="4" r="J36"/>
  <c i="1" r="AW98"/>
  <c i="5" r="J36"/>
  <c i="1" r="AW99"/>
  <c i="6" r="F37"/>
  <c i="1" r="BD100"/>
  <c i="6" r="F34"/>
  <c i="1" r="BA100"/>
  <c i="2" r="J32"/>
  <c i="1" r="AG96"/>
  <c i="2" r="F37"/>
  <c i="1" r="BB96"/>
  <c r="AS94"/>
  <c i="2" r="F38"/>
  <c i="1" r="BC96"/>
  <c i="3" r="F39"/>
  <c i="1" r="BD97"/>
  <c i="4" r="F39"/>
  <c i="1" r="BD98"/>
  <c i="5" r="F38"/>
  <c i="1" r="BC99"/>
  <c i="6" r="F36"/>
  <c i="1" r="BC100"/>
  <c i="3" r="J36"/>
  <c i="1" r="AW97"/>
  <c i="4" r="F38"/>
  <c i="1" r="BC98"/>
  <c i="2" l="1" r="J98"/>
  <c i="4" r="J122"/>
  <c r="J99"/>
  <c i="6" r="J96"/>
  <c i="5" r="J32"/>
  <c i="1" r="AG99"/>
  <c i="3" r="J35"/>
  <c i="1" r="AV97"/>
  <c r="AT97"/>
  <c i="2" r="J35"/>
  <c i="1" r="AV96"/>
  <c r="AT96"/>
  <c i="4" r="J32"/>
  <c i="1" r="AG98"/>
  <c r="BA95"/>
  <c r="AW95"/>
  <c i="6" r="F33"/>
  <c i="1" r="AZ100"/>
  <c i="6" r="J33"/>
  <c i="1" r="AV100"/>
  <c r="AT100"/>
  <c r="AU95"/>
  <c r="AU94"/>
  <c r="BB95"/>
  <c r="AX95"/>
  <c i="4" r="J35"/>
  <c i="1" r="AV98"/>
  <c r="AT98"/>
  <c i="5" r="F35"/>
  <c i="1" r="AZ99"/>
  <c i="3" r="J32"/>
  <c i="1" r="AG97"/>
  <c r="AN97"/>
  <c i="4" r="F35"/>
  <c i="1" r="AZ98"/>
  <c r="BD95"/>
  <c r="BD94"/>
  <c r="W33"/>
  <c i="3" r="F35"/>
  <c i="1" r="AZ97"/>
  <c r="BC95"/>
  <c r="AY95"/>
  <c i="2" r="F35"/>
  <c i="1" r="AZ96"/>
  <c i="5" r="J35"/>
  <c i="1" r="AV99"/>
  <c r="AT99"/>
  <c i="4" l="1" r="J41"/>
  <c i="3" r="J41"/>
  <c i="5" r="J41"/>
  <c i="2" r="J41"/>
  <c i="6" r="J39"/>
  <c i="1" r="AN100"/>
  <c r="AN96"/>
  <c r="AN99"/>
  <c r="AN98"/>
  <c r="AG95"/>
  <c r="AG94"/>
  <c r="AZ95"/>
  <c r="AZ94"/>
  <c r="AV94"/>
  <c r="AK29"/>
  <c r="BB94"/>
  <c r="W31"/>
  <c r="BA94"/>
  <c r="W30"/>
  <c r="BC94"/>
  <c r="W32"/>
  <c l="1" r="AY94"/>
  <c r="AV95"/>
  <c r="AT95"/>
  <c r="AN95"/>
  <c r="AK26"/>
  <c r="AW94"/>
  <c r="AK30"/>
  <c r="W29"/>
  <c r="AX94"/>
  <c l="1"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<sst xmlns="http://schemas.openxmlformats.org/spreadsheetml/2006/main">
  <si>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</si>
  <si>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</si>
  <si>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</si>
  <si>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</si>
  <si>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</si>
  <si>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{2b676aef-1908-4ea4-a9d9-a607fec02611}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</si>
  <si>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</si>
  <si>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</si>
  <si>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</si>
  <si>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</si>
  <si>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</si>
  <si>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</si>
  <si>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</si>
  <si>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</si>
  <si>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03/2021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</si>
  <si>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</si>
  <si>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</si>
  <si>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staničních kolejí a výhybek v ŽST Petrohrad - oprava č.1</t>
  </si>
  <si>
    <t>KSO:</t>
  </si>
  <si>
    <t>CC-CZ:</t>
  </si>
  <si>
    <t>Místo:</t>
  </si>
  <si>
    <t>ŽST Petrohrad</t>
  </si>
  <si>
    <t>Datum:</t>
  </si>
  <si>
    <t>6. 1. 2021</t>
  </si>
  <si>
    <t>Zadavatel:</t>
  </si>
  <si>
    <t>IČ:</t>
  </si>
  <si>
    <t>70994234</t>
  </si>
  <si>
    <t>Správa železnic,s.o.;OŘ ÚNL - ST K.Vary</t>
  </si>
  <si>
    <t>DIČ:</t>
  </si>
  <si>
    <t>CZ70994234</t>
  </si>
  <si>
    <t>Uchazeč:</t>
  </si>
  <si>
    <t>Vyplň údaj</t>
  </si>
  <si>
    <t>Projektant:</t>
  </si>
  <si>
    <t xml:space="preserve"> </t>
  </si>
  <si>
    <t>True</t>
  </si>
  <si>
    <t>Zpracovatel:</t>
  </si>
  <si>
    <t>Liprtová Pavlína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</si>
  <si>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</si>
  <si>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</si>
  <si>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</si>
  <si>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</si>
  <si>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</si>
  <si>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</si>
  <si>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</si>
  <si>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</si>
  <si>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</si>
  <si>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</si>
  <si>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</si>
  <si>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</si>
  <si>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</si>
  <si>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</si>
  <si>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</si>
  <si>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</si>
  <si>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</si>
  <si>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</si>
  <si>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</si>
  <si>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</si>
  <si>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</si>
  <si>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</si>
  <si>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</si>
  <si>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</si>
  <si>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</si>
  <si>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</si>
  <si>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</si>
  <si>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</si>
  <si>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</si>
  <si>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</si>
  <si>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</si>
  <si>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</si>
  <si>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</si>
  <si>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</si>
  <si>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</si>
  <si>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</si>
  <si>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</si>
  <si>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</si>
  <si>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</si>
  <si>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</si>
  <si>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</si>
  <si>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</si>
  <si>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</si>
  <si>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</si>
  <si>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</si>
  <si>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A.1</t>
  </si>
  <si>
    <t xml:space="preserve">TSO staničních kolejí v  ŽST Petrohrad staniční kolej č. 1,2,3 a výhybky č.2. </t>
  </si>
  <si>
    <t>STA</t>
  </si>
  <si>
    <t>1</t>
  </si>
  <si>
    <t>{132db6f7-47c6-465e-944e-1aaa727930fb}</t>
  </si>
  <si>
    <t>2</t>
  </si>
  <si>
    <t>/</t>
  </si>
  <si>
    <t>A.1.1</t>
  </si>
  <si>
    <t>Práce na ŽSV</t>
  </si>
  <si>
    <t>Soupis</t>
  </si>
  <si>
    <t>{5e4b042d-93b1-400f-856f-9b55f48fdbb1}</t>
  </si>
  <si>
    <t>A.1.2</t>
  </si>
  <si>
    <t>Materiál zajištěný objednatelem - NEOCEŇOVAT</t>
  </si>
  <si>
    <t>{62fda0b8-1565-4ca1-8da5-d49a312417ad}</t>
  </si>
  <si>
    <t>A.1.3</t>
  </si>
  <si>
    <t xml:space="preserve">Práce na SSZT a SEE </t>
  </si>
  <si>
    <t>{a96d30d1-89f0-44bf-850c-c9fcba471f98}</t>
  </si>
  <si>
    <t>A.1.4</t>
  </si>
  <si>
    <t>Přeprava</t>
  </si>
  <si>
    <t>{b147212c-39c8-4a0b-bfe5-7a59fdf6510f}</t>
  </si>
  <si>
    <t>A.2</t>
  </si>
  <si>
    <t xml:space="preserve">VON </t>
  </si>
  <si>
    <t>{ac25ab85-cbad-4901-86f9-6e29b72ff2a8}</t>
  </si>
  <si>
    <t>KRYCÍ LIST SOUPISU PRACÍ</t>
  </si>
  <si>
    <t>Objekt:</t>
  </si>
  <si>
    <t xml:space="preserve">A.1 - TSO staničních kolejí v  ŽST Petrohrad staniční kolej č. 1,2,3 a výhybky č.2. </t>
  </si>
  <si>
    <t>Soupis:</t>
  </si>
  <si>
    <t>A.1.1 - Práce na ŽSV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</si>
  <si>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</si>
  <si>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</si>
  <si>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</si>
  <si>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</si>
  <si>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</si>
  <si>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</si>
  <si>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</si>
  <si>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</si>
  <si>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</si>
  <si>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</si>
  <si>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</si>
  <si>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</si>
  <si>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</si>
  <si>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</si>
  <si>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</si>
  <si>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</si>
  <si>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</si>
  <si>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</si>
  <si>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</si>
  <si>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5906140105</t>
  </si>
  <si>
    <t>Demontáž kolejového roštu koleje v ose koleje pražce dřevěné tv. T rozdělení "d"</t>
  </si>
  <si>
    <t>km</t>
  </si>
  <si>
    <t>Sborník UOŽI 01 2021</t>
  </si>
  <si>
    <t>4</t>
  </si>
  <si>
    <t>ROZPOCET</t>
  </si>
  <si>
    <t>214425382</t>
  </si>
  <si>
    <t>PP</t>
  </si>
  <si>
    <t>Demontáž kolejového roštu koleje v ose koleje pražce dřevěné tv. T rozdělení "d". Poznámka: 1. V cenách jsou započteny náklady na případné odstranění kameniva, rozebrání roštu do součástí, manipulaci, naložení výzisku na dopravní prostředek a uložení na úložišti. 2. V cenách nejsou obsaženy náklady na dopravu a vytřídění.</t>
  </si>
  <si>
    <t>P</t>
  </si>
  <si>
    <t>Poznámka k položce:_x000d_
Kolej č.2 - 274 m</t>
  </si>
  <si>
    <t>5906140080</t>
  </si>
  <si>
    <t>Demontáž kolejového roštu koleje v ose koleje pražce dřevěné tv. S49 rozdělení "d"</t>
  </si>
  <si>
    <t>1834191191</t>
  </si>
  <si>
    <t>Demontáž kolejového roštu koleje v ose koleje pražce dřevěné tv. S49 rozdělení "d". Poznámka: 1. V cenách jsou započteny náklady na případné odstranění kameniva, rozebrání roštu do součástí, manipulaci, naložení výzisku na dopravní prostředek a uložení na úložišti. 2. V cenách nejsou obsaženy náklady na dopravu a vytřídění.</t>
  </si>
  <si>
    <t>VV</t>
  </si>
  <si>
    <t>"1.SK"(30+72 - 33"Výhybka")/1000</t>
  </si>
  <si>
    <t>"3.SK" (26+14+135)/1000</t>
  </si>
  <si>
    <t>Součet</t>
  </si>
  <si>
    <t>3</t>
  </si>
  <si>
    <t>5906140200</t>
  </si>
  <si>
    <t>Demontáž kolejového roštu koleje v ose koleje pražce betonové tv. S49 rozdělení "d"</t>
  </si>
  <si>
    <t>1861024472</t>
  </si>
  <si>
    <t>Demontáž kolejového roštu koleje v ose koleje pražce betonové tv. S49 rozdělení "d". Poznámka: 1. V cenách jsou započteny náklady na případné odstranění kameniva, rozebrání roštu do součástí, manipulaci, naložení výzisku na dopravní prostředek a uložení na úložišti. 2. V cenách nejsou obsaženy náklady na dopravu a vytřídění.</t>
  </si>
  <si>
    <t>Poznámka k položce:_x000d_
Kolej č.1 - 586,5 m_x000d_
Kolej č.3 - 498,5 m</t>
  </si>
  <si>
    <t>"1.SK"(59+525)/1000</t>
  </si>
  <si>
    <t>"3.SK" (39+181+44+247)/1000</t>
  </si>
  <si>
    <t>5911655050</t>
  </si>
  <si>
    <t>Demontáž jednoduché výhybky na úložišti dřevěné pražce soustavy T</t>
  </si>
  <si>
    <t>m</t>
  </si>
  <si>
    <t>533681393</t>
  </si>
  <si>
    <t>Demontáž jednoduché výhybky na úložišti dřevěné pražce soustavy T. Poznámka: 1. V cenách jsou započteny náklady na demontáž do součástí, manipulaci, naložení na dopravní prostředek a uložení vyzískaného materiálu na úložišti.</t>
  </si>
  <si>
    <t>Poznámka k položce:_x000d_
Výhybka č.2 - 49,85_x000d_
Rozvinutá délka výhybky=m</t>
  </si>
  <si>
    <t>49,85</t>
  </si>
  <si>
    <t>5</t>
  </si>
  <si>
    <t>5913165020</t>
  </si>
  <si>
    <t>Demontáž polymerové přejezdové konstrukce část vnitřní</t>
  </si>
  <si>
    <t>354257898</t>
  </si>
  <si>
    <t>Demontáž polymerové přejezdové konstrukce část vnitřní. Poznámka: 1. V cenách jsou započteny náklady na demontáž a naložení na dopravní prostředek.</t>
  </si>
  <si>
    <t>6</t>
  </si>
  <si>
    <t>5905023010</t>
  </si>
  <si>
    <t>Úprava povrchu stezky rozprostřením štěrkodrtě do 3 cm</t>
  </si>
  <si>
    <t>m2</t>
  </si>
  <si>
    <t>584495518</t>
  </si>
  <si>
    <t>Úprava povrchu stezky rozprostřením štěrkodrtě do 3 cm. Poznámka: 1. V cenách jsou započteny náklady na rozprostření a urovnání kameniva včetně zhutnění povrchu stezky. Platí pro nový i stávající stav. 2. V cenách nejsou obsaženy náklady na dodávku drtě.</t>
  </si>
  <si>
    <t>Poznámka k položce:_x000d_
K č.1- K č.3_x000d_
686-141_x000d_
K č.1 - K č.2_x000d_
680-125,5</t>
  </si>
  <si>
    <t>686-141</t>
  </si>
  <si>
    <t>680-125,5</t>
  </si>
  <si>
    <t>7</t>
  </si>
  <si>
    <t>5905025110</t>
  </si>
  <si>
    <t>Doplnění stezky štěrkodrtí souvislé</t>
  </si>
  <si>
    <t>m3</t>
  </si>
  <si>
    <t>476062347</t>
  </si>
  <si>
    <t>Doplnění stezky štěrkodrtí souvislé. Poznámka: 1. V cenách jsou započteny náklady na doplnění kameniva včetně rozprostření ojediněle ručně z vozíku nebo souvisle mechanizací z vozíků nebo železničních vozů. 2. V cenách nejsou obsaženy náklady na dodávku kameniva.</t>
  </si>
  <si>
    <t>1099,5*0,03</t>
  </si>
  <si>
    <t>8</t>
  </si>
  <si>
    <t>5999005030</t>
  </si>
  <si>
    <t>Třídění kolejnic</t>
  </si>
  <si>
    <t>t</t>
  </si>
  <si>
    <t>1808645870</t>
  </si>
  <si>
    <t>Třídění kolejnic. Poznámka: 1. V cenách jsou započteny náklady na manipulaci, vytřídění a uložení materiálu na úložiště nebo do skladu.</t>
  </si>
  <si>
    <t>9</t>
  </si>
  <si>
    <t>5905055010</t>
  </si>
  <si>
    <t>Odstranění stávajícího kolejového lože odtěžením v koleji</t>
  </si>
  <si>
    <t>-377190706</t>
  </si>
  <si>
    <t>Odstranění stávajícího kolejového lože odtěžením v koleji. Poznámka: 1. V cenách jsou započteny náklady na odstranění KL, úpravu pláně a rozprostření výzisku na terén nebo jeho naložení na dopravní prostředek. 2. Položka se použije v případech, kdy se nové KL nezřizuje.</t>
  </si>
  <si>
    <t xml:space="preserve">Poznámka k položce:_x000d_
K č.1_x000d_
dl.653 m - odečet 1071 ks pražců_x000d_
K č.2_x000d_
dl.274 m - odečet 449 ks pražců_x000d_
K č.3_x000d_
dl.686 m - odečet 1125 ks pražců_x000d_
</t>
  </si>
  <si>
    <t>(653*3,4*0,3)-"Pražce"(1071*0,101)</t>
  </si>
  <si>
    <t>(274*3,4*0,3)-"Pražce"(449*0,101)</t>
  </si>
  <si>
    <t>(686*3,4*0,3)-"Pražce"(1125*0,101)</t>
  </si>
  <si>
    <t>10</t>
  </si>
  <si>
    <t>5905055020</t>
  </si>
  <si>
    <t>Odstranění stávajícího kolejového lože odtěžením ve výhybce</t>
  </si>
  <si>
    <t>702443682</t>
  </si>
  <si>
    <t>Odstranění stávajícího kolejového lože odtěžením ve výhybce. Poznámka: 1. V cenách jsou započteny náklady na odstranění KL, úpravu pláně a rozprostření výzisku na terén nebo jeho naložení na dopravní prostředek. 2. Položka se použije v případech, kdy se nové KL nezřizuje.</t>
  </si>
  <si>
    <t>(49,85*1,48)-7,168</t>
  </si>
  <si>
    <t>11</t>
  </si>
  <si>
    <t>5905060010</t>
  </si>
  <si>
    <t>Zřízení nového kolejového lože v koleji</t>
  </si>
  <si>
    <t>-389284462</t>
  </si>
  <si>
    <t>Zřízení nového kolejového lože v koleji. Poznámka: 1. V cenách jsou započteny náklady na zřízení KL nově zřizované koleje, vložení geosyntetika, rozprostření vrstvy kameniva, zřízení homogenizované vrstvy kameniva a úprava KL do profilu. 2. V cenách nejsou obsaženy náklady na položení KR, úpravu směrového a výškového uspořádání, doplnění a dodávku kameniva a snížení KL pod patou kolejnice. 3. Položka se použije v případech nově zřizované koleje nebo výhybky.</t>
  </si>
  <si>
    <t>12</t>
  </si>
  <si>
    <t>5905060020</t>
  </si>
  <si>
    <t>Zřízení nového kolejového lože ve výhybce</t>
  </si>
  <si>
    <t>989371130</t>
  </si>
  <si>
    <t>Zřízení nového kolejového lože ve výhybce. Poznámka: 1. V cenách jsou započteny náklady na zřízení KL nově zřizované koleje, vložení geosyntetika, rozprostření vrstvy kameniva, zřízení homogenizované vrstvy kameniva a úprava KL do profilu. 2. V cenách nejsou obsaženy náklady na položení KR, úpravu směrového a výškového uspořádání, doplnění a dodávku kameniva a snížení KL pod patou kolejnice. 3. Položka se použije v případech nově zřizované koleje nebo výhybky.</t>
  </si>
  <si>
    <t>13</t>
  </si>
  <si>
    <t>5906130180</t>
  </si>
  <si>
    <t>Montáž kolejového roštu v ose koleje pražce dřevěné vystrojené tv. S49 rozdělení "d"</t>
  </si>
  <si>
    <t>-1664666379</t>
  </si>
  <si>
    <t>Montáž kolejového roštu v ose koleje pražce dřevěné vystrojené tv. S49 rozdělení "c". Poznámka: 1. V cenách jsou započteny náklady na manipulaci a montáž KR, u pražců dřevěných nevystrojených i na vrtání pražců. 2. V cenách nejsou obsaženy náklady na dodávku materiálu.</t>
  </si>
  <si>
    <t>Poznámka k položce:_x000d_
_x000d_
K č.1 - 4 m_x000d_
K č.2 - 5 m_x000d_
K č.3 - 6 m</t>
  </si>
  <si>
    <t>14</t>
  </si>
  <si>
    <t>5906130390</t>
  </si>
  <si>
    <t>Montáž kolejového roštu v ose koleje pražce betonové vystrojené tv. S49 rozdělení "d"</t>
  </si>
  <si>
    <t>-257987876</t>
  </si>
  <si>
    <t>Montáž kolejového roštu v ose koleje pražce betonové vystrojené tv. S49 rozdělení "d". Poznámka: 1. V cenách jsou započteny náklady na manipulaci a montáž KR, u pražců dřevěných nevystrojených i na vrtání pražců. 2. V cenách nejsou obsaženy náklady na dodávku materiálu.</t>
  </si>
  <si>
    <t xml:space="preserve">Poznámka k položce:_x000d_
_x000d_
</t>
  </si>
  <si>
    <t>0,274+0,244+1,095-0,015</t>
  </si>
  <si>
    <t>5907015040</t>
  </si>
  <si>
    <t>Ojedinělá výměna kolejnic stávající upevnění tv. S49 rozdělení "d"</t>
  </si>
  <si>
    <t>-449679371</t>
  </si>
  <si>
    <t>Ojedinělá výměna kolejnic stávající upevnění tv. S49 rozdělení "d". Poznámka: 1. V cenách jsou započteny náklady na demontáž upevňovadel, výměnu kolejnic, dílů a součástí, úpravu dilatačních spár, pryžových podložek, montáž upevňovadel, zřízení nebo demontáž prozatímních styků a ošetření součástí mazivem. 2. V cenách nejsou započteny náklady na dělení kolejnic, zřízení svaru, demontáž nebo montáž styků.</t>
  </si>
  <si>
    <t>Poznámka k položce:_x000d_
K č.1 - 4 m_x000d_
K č.2 - 5 m_x000d_
K č.3 - 6 m_x000d_
Metr kolejnice=m</t>
  </si>
  <si>
    <t>4+5+6</t>
  </si>
  <si>
    <t>16</t>
  </si>
  <si>
    <t>5910021020</t>
  </si>
  <si>
    <t>Svařování kolejnic termitem zkrácený předehřev standardní spára svar sériový tv. S49</t>
  </si>
  <si>
    <t>svar</t>
  </si>
  <si>
    <t>1095720339</t>
  </si>
  <si>
    <t>Svařování kolejnic termitem zkrácený předehřev standardní spára svar sériový tv. S49.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</si>
  <si>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Poznámka k položce:_x000d_
K č.1 - 20_x000d_
K č.3 - 54_x000d_
K č.2 - 24_x000d_
Výhybka č.2 -14</t>
  </si>
  <si>
    <t>17</t>
  </si>
  <si>
    <t>5910040220</t>
  </si>
  <si>
    <t>Umožnění volné dilatace kolejnice bez demontáže nebo montáže upevňovadel s osazením a odstraněním kluzných podložek rozdělení pražců "d"</t>
  </si>
  <si>
    <t>1235724480</t>
  </si>
  <si>
    <t>Umožnění volné dilatace kolejnice bez demontáže nebo montáže upevňovadel s osazením a odstraněním kluzných podložek rozdělení pražců "d". Poznámka: 1. V cenách jsou započteny náklady na uvolnění, demontáž a rovnoměrné prodloužení nebo zkrácení kolejnice, vyznačení značek a vedení dokumentace. 2. V cenách nejsou obsaženy náklady na demontáž kolejnicových spojek.</t>
  </si>
  <si>
    <t>Poznámka k položce:_x000d_
_x000d_
Metr kolejnice=m</t>
  </si>
  <si>
    <t>(653+274+686)*2</t>
  </si>
  <si>
    <t>18</t>
  </si>
  <si>
    <t>5910050110</t>
  </si>
  <si>
    <t>Umožnění volné dilatace dílů výhybek montáž upevňovadel výhybka I. generace</t>
  </si>
  <si>
    <t>-220634024</t>
  </si>
  <si>
    <t>Umožnění volné dilatace dílů výhybek montáž upevňovadel výhybka I. generace. Poznámka: 1. V cenách jsou započteny náklady na uvolnění dílů výhybky a jejich rovnoměrné prodloužení nebo zkrácení. 2. V cenách nejsou obsaženy náklady na demontáž spojek.</t>
  </si>
  <si>
    <t>Poznámka k položce:_x000d_
Rozvinutá délka výhybky - 1x jazyková část - 1x srdcovková část</t>
  </si>
  <si>
    <t>19</t>
  </si>
  <si>
    <t>5911641040</t>
  </si>
  <si>
    <t>Montáž jednoduché výhybky v ose koleje dřevěné pražce soustavy S49</t>
  </si>
  <si>
    <t>1677801225</t>
  </si>
  <si>
    <t>Montáž jednoduché výhybky v ose koleje dřevěné pražce soustavy S49. Poznámka: 1. V cenách jsou započteny náklady na manipulaci na pražcovém podloží, nanesení součástí, montáž podle montážního plánu, přezkoušení doléhání jazyků a ošetření součástí mazivem. Demontáž součástí před položením. 2. V cenách nejsou obsaženy náklady na dodávku materiálu.</t>
  </si>
  <si>
    <t xml:space="preserve">Poznámka k položce:_x000d_
V č.2_x000d_
Rozvinutá délka výhybky 49,85 </t>
  </si>
  <si>
    <t>20</t>
  </si>
  <si>
    <t>9909000100</t>
  </si>
  <si>
    <t>Poplatek za uložení suti nebo hmot na oficiální skládku</t>
  </si>
  <si>
    <t>512</t>
  </si>
  <si>
    <t>1663640027</t>
  </si>
  <si>
    <t xml:space="preserve">Poplatek za uložení suti nebo hmot na oficiální skládku   . Poznámka: 1. V cenách jsou započteny náklady na uložení stavebního odpadu na oficiální skládku.2. Je třeba zohlednit regionální rozdíly v cenách poplatků za uložení suti a odpadů. Tyto se mohou výrazně lišit s ohledem nejen na region, ale také na množství a druh ukládaného odpadu.</t>
  </si>
  <si>
    <t>2456,033*0,5</t>
  </si>
  <si>
    <t>9909000400</t>
  </si>
  <si>
    <t>Poplatek za likvidaci plastových součástí</t>
  </si>
  <si>
    <t>-575127299</t>
  </si>
  <si>
    <t xml:space="preserve">Poplatek za likvidaci plastových součástí   . Poznámka: 1. V cenách jsou započteny náklady na uložení stavebního odpadu na oficiální skládku.2. Je třeba zohlednit regionální rozdíly v cenách poplatků za uložení suti a odpadů. Tyto se mohou výrazně lišit s ohledem nejen na region, ale také na množství a druh ukládaného odpadu.</t>
  </si>
  <si>
    <t>22</t>
  </si>
  <si>
    <t>9909000700</t>
  </si>
  <si>
    <t>Poplatek za recyklaci kameniva</t>
  </si>
  <si>
    <t>-118575602</t>
  </si>
  <si>
    <t xml:space="preserve">Poplatek za recyklaci kameniva   . Poznámka: 1. V cenách jsou započteny náklady na uložení stavebního odpadu na oficiální skládku.2. Je třeba zohlednit regionální rozdíly v cenách poplatků za uložení suti a odpadů. Tyto se mohou výrazně lišit s ohledem nejen na region, ale také na množství a druh ukládaného odpadu.</t>
  </si>
  <si>
    <t xml:space="preserve">Poznámka k položce:_x000d_
recyklace  - na skládku 60%</t>
  </si>
  <si>
    <t>(1378,115+66,610)*1,7</t>
  </si>
  <si>
    <t>23</t>
  </si>
  <si>
    <t>5914120015</t>
  </si>
  <si>
    <t>Demontáž nástupiště úrovňového sypaného v šíři 1 m</t>
  </si>
  <si>
    <t>-1223560654</t>
  </si>
  <si>
    <t>Demontáž nástupiště úrovňového sypaného v šíři 1 m. Poznámka: 1. V cenách jsou započteny náklady na snesení dílů i zásypu a jejich uložení na plochu nebo naložení na dopravní prostředek a uložení na úložišti.</t>
  </si>
  <si>
    <t>Poznámka k položce:_x000d_
Kolej č.1 - 141 m_x000d_
Kolej č.3 - 125,5m</t>
  </si>
  <si>
    <t>24</t>
  </si>
  <si>
    <t>5914130010</t>
  </si>
  <si>
    <t>Montáž nástupiště úrovňového sypaného v šíři 1 m</t>
  </si>
  <si>
    <t>-1112907231</t>
  </si>
  <si>
    <t>Montáž nástupiště úrovňového sypaného v šíři 1 m. Poznámka: 1. V cenách jsou započteny náklady na úpravu terénu, montáž a zásyp podle vzorového listu. 2. V cenách nejsou obsaženy náklady na dodávku materiálu.</t>
  </si>
  <si>
    <t>25</t>
  </si>
  <si>
    <t>5913170020</t>
  </si>
  <si>
    <t>Montáž polymerové přejezdové konstrukce část vnitřní</t>
  </si>
  <si>
    <t>-1507703130</t>
  </si>
  <si>
    <t>Montáž polymerové přejezdové konstrukce část vnitřní. Poznámka: 1. V cenách jsou započteny náklady na montáž a manipulaci. 2. V cenách nejsou obsaženy náklady na dodávku materiálu.</t>
  </si>
  <si>
    <t>26</t>
  </si>
  <si>
    <t>5906045010</t>
  </si>
  <si>
    <t>Příplatek za překážku po jedné straně koleje</t>
  </si>
  <si>
    <t>-1766466395</t>
  </si>
  <si>
    <t>Příplatek za překážku po jedné straně koleje. Poznámka: 1. V cenách jsou započteny náklady na obtížnou manipulaci u překážky dlouhé alespoň 0,5 metru a vzdálené méně než 2,5 metru od osy koleje. Pro výkon se stanoví délka nezbytně nutná.</t>
  </si>
  <si>
    <t>27</t>
  </si>
  <si>
    <t>5914145020</t>
  </si>
  <si>
    <t>Demontáž zarážedla kolejnicového</t>
  </si>
  <si>
    <t>kus</t>
  </si>
  <si>
    <t>1732075765</t>
  </si>
  <si>
    <t>Demontáž zarážedla kolejnicového. Poznámka: 1. V cenách jsou započteny náklady na vybourání, odstranění a naložení výzisku na dopravní prostředek.</t>
  </si>
  <si>
    <t>28</t>
  </si>
  <si>
    <t>5914150020</t>
  </si>
  <si>
    <t>Montáž zarážedla kolejnicového</t>
  </si>
  <si>
    <t>1536211086</t>
  </si>
  <si>
    <t>Montáž zarážedla kolejnicového. Poznámka: 1. V cenách jsou započteny náklady na montáž podle vzorového listu. 2. V cenách nejsou obsaženy náklady na dodávku materiálu.</t>
  </si>
  <si>
    <t>29</t>
  </si>
  <si>
    <t>5911311020</t>
  </si>
  <si>
    <t>Montáž hákového závěru výhybky jednoduché jednozávěrové soustavy S49</t>
  </si>
  <si>
    <t>-1612788194</t>
  </si>
  <si>
    <t>Montáž hákového závěru výhybky jednoduché jednozávěrové soustavy S49. Poznámka: 1. V cenách jsou započteny náklady na montáž a seřízení závěru, seřízení a přezkoušení chodu závěru, provedení západkové zkoušky a ošetření součástí mazivem. 2. V cenách nejsou obsaženy náklady na dodávku materiálu.</t>
  </si>
  <si>
    <t>Poznámka k položce:_x000d_
Závěr=kus</t>
  </si>
  <si>
    <t>30</t>
  </si>
  <si>
    <t>5911060130</t>
  </si>
  <si>
    <t>Výměna výhybkové kolejnice ohnuté tv. S49</t>
  </si>
  <si>
    <t>-1848597126</t>
  </si>
  <si>
    <t>Výměna výhybkové kolejnice ohnuté tv. S49. Poznámka: 1. V cenách jsou započteny náklady na montáž nebo demontáž prozatímních styků, demontáž upevňovadel, demontáž, výměna kolejnice, úpravu dilatačních spár a pryžových podložek, montáž upevňovadel a ošetření součástí mazivem. 2. V cenách nejsou započteny náklady na dodávku materiálu, dělení kolejnic, zřízení svaru nebo styku a ošetření součástí mazivem.</t>
  </si>
  <si>
    <t>Poznámka k položce:_x000d_
Metr kolejnice=metr</t>
  </si>
  <si>
    <t>31</t>
  </si>
  <si>
    <t>5911060030</t>
  </si>
  <si>
    <t>Výměna výhybkové kolejnice přímé tv. S49</t>
  </si>
  <si>
    <t>-1596093277</t>
  </si>
  <si>
    <t>Výměna výhybkové kolejnice přímé tv. S49. Poznámka: 1. V cenách jsou započteny náklady na montáž nebo demontáž prozatímních styků, demontáž upevňovadel, demontáž, výměna kolejnice, úpravu dilatačních spár a pryžových podložek, montáž upevňovadel a ošetření součástí mazivem. 2. V cenách nejsou započteny náklady na dodávku materiálu, dělení kolejnic, zřízení svaru nebo styku a ošetření součástí mazivem.</t>
  </si>
  <si>
    <t>32</t>
  </si>
  <si>
    <t>5911309020</t>
  </si>
  <si>
    <t>Demontáž hákového závěru výhybky jednoduché jednozávěrové soustavy S49</t>
  </si>
  <si>
    <t>-1319696351</t>
  </si>
  <si>
    <t>Demontáž hákového závěru výhybky jednoduché jednozávěrové soustavy S49. Poznámka: 1. V cenách jsou započteny náklady na demontáž závěru a naložení na dopravní prostředek.</t>
  </si>
  <si>
    <t>33</t>
  </si>
  <si>
    <t>5911313020</t>
  </si>
  <si>
    <t>Seřízení hákového závěru výhybky jednoduché jednozávěrové soustavy S49</t>
  </si>
  <si>
    <t>451736388</t>
  </si>
  <si>
    <t>Seřízení hákového závěru výhybky jednoduché jednozávěrové soustavy S49. Poznámka: 1. V cenách jsou započteny náklady na demontáž nebo montáž součástí, seřízení zdvihu, rozevření a záklesu háku, mezery mezi jazykem a opornicí v místě první hákové stěžejky, oprava nebo výměna čepů a pouzder jazyků a vymezení vůlí závěru, seřízení výměníku a závěru, seřízení a přezkoušení chodu závěru, provedení západkové zkoušky a ošetření součástí mazivem. U kloubových jazyků vymezení vůle pouzder a čepů. 2. V cenách nejsou obsaženy náklady na dodávku materiálu.</t>
  </si>
  <si>
    <t>34</t>
  </si>
  <si>
    <t>5906105010</t>
  </si>
  <si>
    <t>Demontáž pražce dřevěný</t>
  </si>
  <si>
    <t>1404529898</t>
  </si>
  <si>
    <t>Demontáž pražce dřevěný. Poznámka: 1. V cenách jsou započteny náklady na manipulaci, demontáž, odstrojení do součástí a uložení pražců.</t>
  </si>
  <si>
    <t>Poznámka k položce:_x000d_
K č.1 - 8+154 ks_x000d_
K č.2 - 471 ks_x000d_
K č.3 - 308 Ks</t>
  </si>
  <si>
    <t>154+8+471+308</t>
  </si>
  <si>
    <t>35</t>
  </si>
  <si>
    <t>5906105020</t>
  </si>
  <si>
    <t>Demontáž pražce betonový</t>
  </si>
  <si>
    <t>-643577355</t>
  </si>
  <si>
    <t>Demontáž pražce betonový. Poznámka: 1. V cenách jsou započteny náklady na manipulaci, demontáž, odstrojení do součástí a uložení pražců.</t>
  </si>
  <si>
    <t>36</t>
  </si>
  <si>
    <t>5913245110</t>
  </si>
  <si>
    <t>Oprava komunikace vyplněním nerovností hloubky do 3 cm</t>
  </si>
  <si>
    <t>-87545697</t>
  </si>
  <si>
    <t>Oprava komunikace vyplněním nerovností hloubky do 3 cm. Poznámka: 1. V cenách jsou započteny náklady očištění místa od nečistot, vyplnění trhlin zalitím, nerovností nebo výtluku vyplněním a zhutnění výplně. 2. V cenách nejsou obsaženy náklady na dodávku materiálu.</t>
  </si>
  <si>
    <t>37</t>
  </si>
  <si>
    <t>5999005020</t>
  </si>
  <si>
    <t>Třídění pražců a kolejnicových podpor</t>
  </si>
  <si>
    <t>-199414377</t>
  </si>
  <si>
    <t>Třídění pražců a kolejnicových podpor. Poznámka: 1. V cenách jsou započteny náklady na manipulaci, vytřídění a uložení materiálu na úložiště nebo do skladu.</t>
  </si>
  <si>
    <t>Poznámka k položce:_x000d_
Nové pražce 375,996</t>
  </si>
  <si>
    <t>(941*0,0101)+(700*0,097)+375,996</t>
  </si>
  <si>
    <t>38</t>
  </si>
  <si>
    <t>5999010010</t>
  </si>
  <si>
    <t>Vyjmutí a snesení konstrukcí nebo dílů hmotnosti do 10 t</t>
  </si>
  <si>
    <t>430744700</t>
  </si>
  <si>
    <t>Vyjmutí a snesení konstrukcí nebo dílů hmotnosti do 10 t. Poznámka: 1. V cenách jsou započteny náklady na manipulaci vyjmutí a snesení zdvihacím prostředkem, naložení, složení, přeprava v místě technologické manipulace. Položka obsahuje náklady na práce v blízkosti trakčního vedení.</t>
  </si>
  <si>
    <t>"Kolejnice"70,381</t>
  </si>
  <si>
    <t>39</t>
  </si>
  <si>
    <t>5915020010</t>
  </si>
  <si>
    <t>Povrchová úprava plochy železničního spodku</t>
  </si>
  <si>
    <t>1562072676</t>
  </si>
  <si>
    <t>Povrchová úprava plochy železničního spodku. Poznámka: 1. V cenách jsou započteny náklady na urovnání a úpravu ploch nebo skládek výzisku kameniva a zeminy s jejich případnou rekultivací.</t>
  </si>
  <si>
    <t>(141+125,5)*1</t>
  </si>
  <si>
    <t>40</t>
  </si>
  <si>
    <t>5913440030</t>
  </si>
  <si>
    <t>Nátěr vizuálně kontrastního pruhu nástupiště šíře do 150 mm</t>
  </si>
  <si>
    <t>-1267151175</t>
  </si>
  <si>
    <t>Nátěr vizuálně kontrastního pruhu nástupiště šíře do 150 mm. Poznámka: 1. V cenách jsou započteny náklady na očištění povrchu pásu od starého nátěru a nečistot a jeho obnovení barvou schváleného typu a odstínu. 2. V cenách nejsou obsaženy náklady na dodávku materiálu.</t>
  </si>
  <si>
    <t>Poznámka k položce:_x000d_
Metr pruhu=m</t>
  </si>
  <si>
    <t>41</t>
  </si>
  <si>
    <t>5912065210</t>
  </si>
  <si>
    <t>Montáž zajišťovací značky včetně sloupku a základu konzolové</t>
  </si>
  <si>
    <t>1524317695</t>
  </si>
  <si>
    <t>Montáž zajišťovací značky včetně sloupku a základu konzolové. Poznámka: 1. V cenách jsou započteny náklady na montáž součástí značky včetně zemních prací a úpravy terénu. 2. V cenách nejsou obsaženy náklady na dodávku materiálu.</t>
  </si>
  <si>
    <t>Poznámka k položce:_x000d_
Značka=kus</t>
  </si>
  <si>
    <t>42</t>
  </si>
  <si>
    <t>5909032020</t>
  </si>
  <si>
    <t>Přesná úprava GPK koleje směrové a výškové uspořádání pražce betonové</t>
  </si>
  <si>
    <t>-1730101390</t>
  </si>
  <si>
    <t>Přesná úprava GPK koleje směrové a výškové uspořádání pražce betonové. Poznámka: 1. V cenách jsou započteny náklady na úpravu směrového a výškového uspořádání strojní linkou ASP s přesným zaměřením její prostorové polohy, úpravu KL pluhem a měření mezních stavebních odchylek dle ČSN, měření technologických veličin a předání tištěných výstupů objednateli. 2. V cenách nejsou obsaženy náklady na zaměření APK, doplnění a dodávku kameniva a snížení KL pod patou kolejnice.</t>
  </si>
  <si>
    <t>PSC</t>
  </si>
  <si>
    <t>Poznámka k souboru cen:_x000d_
1. V cenách jsou započteny náklady na úpravu směrového a výškového uspořádání strojní linkou ASP s přesným zaměřením její prostorové polohy, úpravu KL pluhem a měření mezních stavebních odchylek dle ČSN, měření technologických veličin a předání tištěných výstupů objednateli. 2. V cenách nejsou obsaženy náklady na zaměření APK, doplnění a dodávku kameniva a snížení KL pod patou kolejnice.</t>
  </si>
  <si>
    <t>0,653+0,274+0,686+0,100</t>
  </si>
  <si>
    <t>43</t>
  </si>
  <si>
    <t>5909042010</t>
  </si>
  <si>
    <t>Přesná úprava GPK výhybky směrové a výškové uspořádání pražce dřevěné nebo ocelové</t>
  </si>
  <si>
    <t>1320941295</t>
  </si>
  <si>
    <t>Přesná úprava GPK výhybky směrové a výškové uspořádání pražce dřevěné nebo ocelové. Poznámka: 1. V cenách jsou započteny náklady na úpravu směrového a výškového uspořádání strojní linkou ASP s přesným zaměřením její prostorové polohy, úpravu KL pluhem a měření mezních stavebních odchylek dle ČSN, měření technologických veličin a předání tištěných výstupů objednateli. 2. V cenách nejsou obsaženy náklady na zaměření APK, doplnění a dodávku kameniva a snížení KL pod patou kolejnice.</t>
  </si>
  <si>
    <t>44</t>
  </si>
  <si>
    <t>5909050010</t>
  </si>
  <si>
    <t>Stabilizace kolejového lože koleje nově zřízeného nebo čistého</t>
  </si>
  <si>
    <t>432375747</t>
  </si>
  <si>
    <t>Stabilizace kolejového lože koleje nově zřízeného nebo čistého. Poznámka: 1. V cenách jsou započteny náklady na stabilizaci v režimu s řízeným (konstantním) poklesem včetně měření a předání tištěných výstupů.</t>
  </si>
  <si>
    <t>Poznámka k souboru cen:_x000d_
1. V cenách jsou započteny náklady na stabilizaci v režimu s řízeným (konstantním) poklesem včetně měření a předání tištěných výstupů.</t>
  </si>
  <si>
    <t>45</t>
  </si>
  <si>
    <t>5909050030</t>
  </si>
  <si>
    <t>Stabilizace kolejového lože výhybky nově zřízeného nebo čistého</t>
  </si>
  <si>
    <t>-163429260</t>
  </si>
  <si>
    <t>Stabilizace kolejového lože výhybky nově zřízeného nebo čistého. Poznámka: 1. V cenách jsou započteny náklady na stabilizaci v režimu s řízeným (konstantním) poklesem včetně měření a předání tištěných výstupů.</t>
  </si>
  <si>
    <t>46</t>
  </si>
  <si>
    <t>9902900200</t>
  </si>
  <si>
    <t>Naložení objemnějšího kusového materiálu, vybouraných hmot</t>
  </si>
  <si>
    <t>1783370871</t>
  </si>
  <si>
    <t xml:space="preserve">Naložení objemnějšího kusového materiálu, vybouraných hmot    Poznámka: 1. Ceny jsou určeny pro nakládání materiálu v případech, kdy není naložení součástí dodávky materiálu nebo není uvedeno v popisu cen a pro nakládání z meziskládky.2. Ceny se použijí i pro nakládání materiálu z vlastních zásob objednatele.</t>
  </si>
  <si>
    <t>Poznámka k souboru cen:_x000d_
1. Ceny jsou určeny pro nakládání materiálu v případech, kdy není naložení součástí dodávky materiálu nebo není uvedeno v popisu cen a pro nakládání z meziskládky. 2. Ceny se použijí i pro nakládání materiálu z vlastních zásob objednatele.</t>
  </si>
  <si>
    <t>Poznámka k položce:_x000d_
Pražce + zaj.značky PPK</t>
  </si>
  <si>
    <t>159,903+3,0</t>
  </si>
  <si>
    <t>47</t>
  </si>
  <si>
    <t>M</t>
  </si>
  <si>
    <t>5955101000</t>
  </si>
  <si>
    <t>Kamenivo drcené štěrk frakce 31,5/63 třídy BI</t>
  </si>
  <si>
    <t>1964905450</t>
  </si>
  <si>
    <t>(1378,115+66,610)*1,7*0,6</t>
  </si>
  <si>
    <t>48</t>
  </si>
  <si>
    <t>5955101025</t>
  </si>
  <si>
    <t>Kamenivo drcené drť frakce 4/8</t>
  </si>
  <si>
    <t>-543093582</t>
  </si>
  <si>
    <t>32,985*1,7</t>
  </si>
  <si>
    <t>49</t>
  </si>
  <si>
    <t>5964161015</t>
  </si>
  <si>
    <t>Beton lehce zhutnitelný C 20/25;XC2 vyhovuje i XC1 F5 2 365 2 862</t>
  </si>
  <si>
    <t>-2058611668</t>
  </si>
  <si>
    <t>Poznámka k položce:_x000d_
Nástupiště</t>
  </si>
  <si>
    <t>50</t>
  </si>
  <si>
    <t>5963149005</t>
  </si>
  <si>
    <t>Asfalt litý střednězrnný (LAS)</t>
  </si>
  <si>
    <t>-908596195</t>
  </si>
  <si>
    <t>266,5*0,03*2,4</t>
  </si>
  <si>
    <t>51</t>
  </si>
  <si>
    <t>5963146020</t>
  </si>
  <si>
    <t>Asfaltový beton ACP 16S 50/70 středněznný-podkladní vrstva</t>
  </si>
  <si>
    <t>-1423595812</t>
  </si>
  <si>
    <t>52</t>
  </si>
  <si>
    <t>5962119000</t>
  </si>
  <si>
    <t>Zajištění PPK sloupek zajišťovací značka</t>
  </si>
  <si>
    <t>1709831458</t>
  </si>
  <si>
    <t>53</t>
  </si>
  <si>
    <t>5962119005</t>
  </si>
  <si>
    <t>Zajištění PPK betonový prefabrikovaný základ</t>
  </si>
  <si>
    <t>-1245040584</t>
  </si>
  <si>
    <t>54</t>
  </si>
  <si>
    <t>5962119020</t>
  </si>
  <si>
    <t>Zajištění PPK štítek konzolové a hřebové značky</t>
  </si>
  <si>
    <t>271340632</t>
  </si>
  <si>
    <t>A.1.2 - Materiál zajištěný objednatelem - NEOCEŇOVAT</t>
  </si>
  <si>
    <t>5956140030</t>
  </si>
  <si>
    <t>Pražec betonový příčný vystrojený včetně kompletů tv. B 91S/2 (S)</t>
  </si>
  <si>
    <t>991879983</t>
  </si>
  <si>
    <t>5957104025</t>
  </si>
  <si>
    <t>Kolejnicové pásy třídy R260 tv. 49 E1 délky 75 metrů</t>
  </si>
  <si>
    <t>-1167109719</t>
  </si>
  <si>
    <t>5956213065</t>
  </si>
  <si>
    <t xml:space="preserve">Pražec betonový příčný vystrojený  užitý tv. SB 8 P</t>
  </si>
  <si>
    <t>990419765</t>
  </si>
  <si>
    <t>5956101005</t>
  </si>
  <si>
    <t>Pražec dřevěný příčný nevystrojený dub 2600x260x150 mm</t>
  </si>
  <si>
    <t>1922504870</t>
  </si>
  <si>
    <t>5956122020</t>
  </si>
  <si>
    <t>Pražec dřevěný výhybkový dub skupina 4 2600x260x150</t>
  </si>
  <si>
    <t>335869340</t>
  </si>
  <si>
    <t>5956122025</t>
  </si>
  <si>
    <t>Pražec dřevěný výhybkový dub skupina 4 2700x260x150</t>
  </si>
  <si>
    <t>-2013298112</t>
  </si>
  <si>
    <t>5956122030</t>
  </si>
  <si>
    <t>Pražec dřevěný výhybkový dub skupina 4 2800x260x150</t>
  </si>
  <si>
    <t>960163444</t>
  </si>
  <si>
    <t>5956122035</t>
  </si>
  <si>
    <t>Pražec dřevěný výhybkový dub skupina 4 2900x260x150</t>
  </si>
  <si>
    <t>-137805899</t>
  </si>
  <si>
    <t>5956122040</t>
  </si>
  <si>
    <t>Pražec dřevěný výhybkový dub skupina 4 3000x260x150</t>
  </si>
  <si>
    <t>-724505633</t>
  </si>
  <si>
    <t>5956122045</t>
  </si>
  <si>
    <t>Pražec dřevěný výhybkový dub skupina 4 3100x260x150</t>
  </si>
  <si>
    <t>1353433571</t>
  </si>
  <si>
    <t>5956122050</t>
  </si>
  <si>
    <t>Pražec dřevěný výhybkový dub skupina 4 3200x260x150</t>
  </si>
  <si>
    <t>-1913324288</t>
  </si>
  <si>
    <t>5956122055</t>
  </si>
  <si>
    <t>Pražec dřevěný výhybkový dub skupina 4 3300x260x150</t>
  </si>
  <si>
    <t>-1913135747</t>
  </si>
  <si>
    <t>5956122060</t>
  </si>
  <si>
    <t>Pražec dřevěný výhybkový dub skupina 4 3400x260x150</t>
  </si>
  <si>
    <t>1247035160</t>
  </si>
  <si>
    <t>5956122065</t>
  </si>
  <si>
    <t>Pražec dřevěný výhybkový dub skupina 4 3500x260x150</t>
  </si>
  <si>
    <t>367521188</t>
  </si>
  <si>
    <t>5956122070</t>
  </si>
  <si>
    <t>Pražec dřevěný výhybkový dub skupina 4 3600x260x150</t>
  </si>
  <si>
    <t>-1913962356</t>
  </si>
  <si>
    <t>5956122075</t>
  </si>
  <si>
    <t>Pražec dřevěný výhybkový dub skupina 4 3700x260x150</t>
  </si>
  <si>
    <t>714535672</t>
  </si>
  <si>
    <t>5956122080</t>
  </si>
  <si>
    <t>Pražec dřevěný výhybkový dub skupina 4 3800x260x150</t>
  </si>
  <si>
    <t>1915851970</t>
  </si>
  <si>
    <t>5956122085</t>
  </si>
  <si>
    <t>Pražec dřevěný výhybkový dub skupina 4 3900x260x150</t>
  </si>
  <si>
    <t>-1518388297</t>
  </si>
  <si>
    <t>5956122090</t>
  </si>
  <si>
    <t>Pražec dřevěný výhybkový dub skupina 4 4000x260x150</t>
  </si>
  <si>
    <t>1495788857</t>
  </si>
  <si>
    <t>5956122095</t>
  </si>
  <si>
    <t>Pražec dřevěný výhybkový dub skupina 4 4100x260x150</t>
  </si>
  <si>
    <t>-1086664031</t>
  </si>
  <si>
    <t>5956122100</t>
  </si>
  <si>
    <t>Pražec dřevěný výhybkový dub skupina 4 4200x260x150</t>
  </si>
  <si>
    <t>943446061</t>
  </si>
  <si>
    <t>5956122105</t>
  </si>
  <si>
    <t>Pražec dřevěný výhybkový dub skupina 4 4300x260x150</t>
  </si>
  <si>
    <t>-1250112</t>
  </si>
  <si>
    <t>5956122110</t>
  </si>
  <si>
    <t>Pražec dřevěný výhybkový dub skupina 4 4400x260x150</t>
  </si>
  <si>
    <t>419291382</t>
  </si>
  <si>
    <t>5956122120</t>
  </si>
  <si>
    <t>Pražec dřevěný výhybkový dub skupina 4 4600x260x150</t>
  </si>
  <si>
    <t>-1592078689</t>
  </si>
  <si>
    <t>5956122125</t>
  </si>
  <si>
    <t>Pražec dřevěný výhybkový dub skupina 4 4700x260x150</t>
  </si>
  <si>
    <t>-1225177792</t>
  </si>
  <si>
    <t>5956122130</t>
  </si>
  <si>
    <t>Pražec dřevěný výhybkový dub skupina 4 4800x260x150</t>
  </si>
  <si>
    <t>823772621</t>
  </si>
  <si>
    <t xml:space="preserve">A.1.3 - Práce na SSZT a SEE </t>
  </si>
  <si>
    <t>OST - Ostatní</t>
  </si>
  <si>
    <t>OST</t>
  </si>
  <si>
    <t>Ostatní</t>
  </si>
  <si>
    <t>7592005076</t>
  </si>
  <si>
    <t>Montáž počítacího bodu počítače náprav ALCATEL SK30</t>
  </si>
  <si>
    <t>-1684382925</t>
  </si>
  <si>
    <t>Montáž počítacího bodu počítače náprav ALCATEL SK30 - uložení a připevnění na určené místo, seřízení polohy, přezkoušení</t>
  </si>
  <si>
    <t>7592007076</t>
  </si>
  <si>
    <t>Demontáž počítacího bodu počítače náprav ALCATEL SK30</t>
  </si>
  <si>
    <t>-86551019</t>
  </si>
  <si>
    <t>A.1.4 - Přeprava</t>
  </si>
  <si>
    <t>9902100100</t>
  </si>
  <si>
    <t>Doprava obousměrná (např. dodávek z vlastních zásob zhotovitele nebo objednatele nebo výzisku) mechanizací o nosnosti přes 3,5 t sypanin (kameniva, písku, suti, dlažebních kostek, atd.) do 10 km</t>
  </si>
  <si>
    <t>-1776431788</t>
  </si>
  <si>
    <t>Doprava obousměrná (např. dodávek z vlastních zásob zhotovitele nebo objednatele nebo výzisku) mechanizací o nosnosti přes 3,5 t sypanin (kameniva, písku, suti, dlažebních kostek, atd.) do 10 km.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prostředku.3. V cenách jednosměrné dopravy jsou započteny náklady na přepravu materiálu na místo určení včetně složení a poplatku za použití dopravní cesty. Tyto položky se použijí i v případě, kdy se předpokládá, že dopravní prostředek bude naložen i na zpáteční cestě. V tomto případě se použijí položky pro každý směr samostatně (např. doprava materiálu na stavbu a odvoz výzisku nebo suti ze stavby).</t>
  </si>
  <si>
    <t>Poznámka k položce:_x000d_
skládka- _x000d_
štěrk - 1228,017 _x000d_
plast - 0,500 t_x000d_
recyklát - 1473,620 t (60%)_x000d_
Měrnou jednotkou je t přepravovaného materiálu.</t>
  </si>
  <si>
    <t>1228,017+0,500+1473,620</t>
  </si>
  <si>
    <t>9902100200</t>
  </si>
  <si>
    <t>Doprava obousměrná (např. dodávek z vlastních zásob zhotovitele nebo objednatele nebo výzisku) mechanizací o nosnosti přes 3,5 t sypanin (kameniva, písku, suti, dlažebních kostek, atd.) do 20 km</t>
  </si>
  <si>
    <t>-1353484565</t>
  </si>
  <si>
    <t>Doprava obousměrná (např. dodávek z vlastních zásob zhotovitele nebo objednatele nebo výzisku) mechanizací o nosnosti přes 3,5 t sypanin (kameniva, písku, suti, dlažebních kostek, atd.) do 20 km.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prostředku.3. V cenách jednosměrné dopravy jsou započteny náklady na přepravu materiálu na místo určení včetně složení a poplatku za použití dopravní cesty. Tyto položky se použijí i v případě, kdy se předpokládá, že dopravní prostředek bude naložen i na zpáteční cestě. V tomto případě se použijí položky pro každý směr samostatně (např. doprava materiálu na stavbu a odvoz výzisku nebo suti ze stavby).</t>
  </si>
  <si>
    <t xml:space="preserve">Poznámka k položce:_x000d_
kamenivo - 1473,620 +56,075 t_x000d_
beton - 48,58 t_x000d_
asfalt  - 19,188*2 t_x000d_
_x000d_
Měrnou jednotkou je t přepravovaného materiálu.</t>
  </si>
  <si>
    <t>1473,620+56,075+48,580+19,188+19,188</t>
  </si>
  <si>
    <t>9903200200</t>
  </si>
  <si>
    <t>Přeprava mechanizace na místo prováděných prací o hmotnosti přes 12 t do 200 km</t>
  </si>
  <si>
    <t>1557636972</t>
  </si>
  <si>
    <t>Přeprava mechanizace na místo prováděných prací o hmotnosti přes 12 t do 200 km . Poznámka: 1. Ceny jsou určeny pro dopravu mechanizmů na místo prováděných prací po silnici i po kolejích.2. V ceně jsou započteny i náklady na zpáteční cestu dopravního prostředku. Měrnou jednotkou je kus přepravovaného stroje.</t>
  </si>
  <si>
    <t>Poznámka k položce:_x000d_
MHS, ASPv,PUŠL,Recyklační jednotka</t>
  </si>
  <si>
    <t>9902400100</t>
  </si>
  <si>
    <t>Doprava jednosměrná (např. nakupovaného materiálu) mechanizací o nosnosti přes 3,5 t objemnějšího kusového materiálu (prefabrikátů, stožárů, výhybek, rozvaděčů, vybouraných hmot atd.) do 10 km</t>
  </si>
  <si>
    <t>1530831881</t>
  </si>
  <si>
    <t>Doprava jednosměrná (např. nakupovaného materiálu) mechanizací o nosnosti přes 3,5 t objemnějšího kusového materiálu (prefabrikátů, stožárů, výhybek, rozvaděčů, vybouraných hmot atd.) do 10 km Poznámka: 1. Ceny jsou určeny pro dopravu silničními i kolejovými vozidly.2. V cenách jednosměrné dopravy jsou započteny náklady na přepravu materiálu na místo určení včetně složení a poplatku za použití dopravní cesty. Tyto položky se použijí i v případě, kdy se předpokládá, že dopravní prostředek bude naložen i na zpáteční cestě. V tomto případě se použijí položky pro každý směr samostatně (např. doprava materiálu na stavbu a odvoz výzisku nebo suti ze stavby).</t>
  </si>
  <si>
    <t xml:space="preserve">Poznámka k položce:_x000d_
Pražce SB8_x000d_
Zajišťovací značky  3 t_x000d_
Měrnou jednotkou je t přepravovaného materiálu.</t>
  </si>
  <si>
    <t>159,903+3</t>
  </si>
  <si>
    <t xml:space="preserve">A.2 - VON </t>
  </si>
  <si>
    <t>031101031</t>
  </si>
  <si>
    <t>Zařízení a vybavení staveniště vyjma dále jmenované práce včetně opatření na ochranu sousedních pozemků, včetně opatření na ochranu sousedních pozemků, informační tabule, dopravního značení na staveništi aj. při velikosti nákladů přes 5 do 20 mil. Kč</t>
  </si>
  <si>
    <t>%</t>
  </si>
  <si>
    <t>-1991508214</t>
  </si>
  <si>
    <t xml:space="preserve">Poznámka k položce:_x000d_
Základna pro výpočet - ZRN_x000d_
- matematicky podělena 100 → součin základna x sazba = vypočtená hodnota v %_x000d_
</t>
  </si>
  <si>
    <t>021211001</t>
  </si>
  <si>
    <t>Průzkumné práce pro opravy Doplňující laboratorní rozbor kontaminace zeminy nebo kol. lože</t>
  </si>
  <si>
    <t>581328625</t>
  </si>
  <si>
    <t>Průzkumné práce pro opravy Doplňující laboratorní rozbor kontaminace zeminy nebo kol. lože - V ceně jsou započteny náklady na doplňující rozbor kameniva nebo KL pro objasnění kontaminace ropnými látkami akreditovanou laboratoří včetně vyhodnocení a předání zprávy o výsledku.</t>
  </si>
  <si>
    <t>033131001</t>
  </si>
  <si>
    <t>Provozní vlivy Organizační zajištění prací při zřizování a udržování BK kolejí a výhybek</t>
  </si>
  <si>
    <t>619987742</t>
  </si>
  <si>
    <t>Provozní vlivy Organizační zajištění prací při zřizování a udržování BK kolejí a výhybek - Organizační zajištění prací při zřizování a udržování bezstykové koleje podle př. S3/2, zejména technologická příprava pořízení schématu a projednání postupu, kontrola připravenosti a řízení postupu prací, předání prací a dokladů objednateli.</t>
  </si>
  <si>
    <t>022121001</t>
  </si>
  <si>
    <t>Geodetické práce Diagnostika technické infrastruktury Vytýčení trasy inženýrských sítí</t>
  </si>
  <si>
    <t>225487539</t>
  </si>
  <si>
    <t xml:space="preserve">Geodetické práce Diagnostika technické infrastruktury Vytýčení trasy inženýrských sítí - V sazbě jsou započteny náklady na vyhledání trasy detektorem, zaměření a zobrazení trasy a předání  výstupu zaměření. V sazbě nejsou obsaženy náklady na vytýčení sítí ve správě provozovatele.</t>
  </si>
  <si>
    <t>022101001</t>
  </si>
  <si>
    <t>Geodetické práce Geodetické práce před opravou</t>
  </si>
  <si>
    <t>157955699</t>
  </si>
  <si>
    <t>022101021</t>
  </si>
  <si>
    <t>Geodetické práce Geodetické práce po ukončení opravy</t>
  </si>
  <si>
    <t>-870652436</t>
  </si>
  <si>
    <t>022111001</t>
  </si>
  <si>
    <t>Geodetické práce Kontrola PPK při směrové a výškové úpravě koleje zaměřením APK trať jednokolejná</t>
  </si>
  <si>
    <t>315695478</t>
  </si>
  <si>
    <t>Geodetické práce Kontrola PPK při směrové a výškové úpravě koleje zaměřením APK trať jednokolejná - V cenách jsou započteny náklady na geodetickou kontinuální kontrolu PPK při směrové a výškové úpravě koleje a vyhotovení dokumentace dle „Metodického pokynu pro měření PPK“ vyhotovení záznamu a zároveň také geodetická kontrola polohy zajišťovacích značek (zpracování dokumentace v digitální podobě). PPK=prostorová poloha koleje</t>
  </si>
  <si>
    <t>023111011</t>
  </si>
  <si>
    <t>Projektové práce Technický projekt zajištění PPK bez optimalizace nivelety/osy koleje trať jednokolejná zajištění PPK</t>
  </si>
  <si>
    <t>371592146</t>
  </si>
  <si>
    <t>Projektové práce Technický projekt zajištění PPK bez optimalizace nivelety/osy koleje trať jednokolejná zajištění PPK - V cenách jsou obsaženy náklady na polohové zaměření, nivelaci, ověření párových zajišťovacích značek, zpracování projektu zajištění PPK, zpracování projektu zajištění dle předpisu SŽDC S3, díl III a štítky. PPK=prostorová poloha koleje</t>
  </si>
  <si>
    <t>023131001</t>
  </si>
  <si>
    <t>Projektové práce Dokumentace skutečného provedení železničního svršku a spodku</t>
  </si>
  <si>
    <t>1732784077</t>
  </si>
  <si>
    <t>Projektové práce Dokumentace skutečného provedení železničního svršku a spodku - V sazbě jsou obsaženy náklady na zaměření a vyhotovení dokumentace skutečného provedení žel. svršku a spodku dle vyhlášky č. 499/2006 Sb., a vyhlášky č. 31/1995 Sb. včetně zpracování dat v digitální podobě v otevřené formě a její předání objednateli</t>
  </si>
  <si>
    <t>Poznámka k položce:_x000d_
Základna pro výpočet - dotyčné práce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</si>
</sst>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505050"/>
      <name val="Arial CE"/>
    </font>
    <font>
      <sz val="8"/>
      <color rgb="FFFF0000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sz val="10"/>
      <color rgb="FF00336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167" fontId="6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3" xfId="0" applyFont="1" applyBorder="1" applyAlignment="1">
      <alignment vertical="center"/>
    </xf>
    <xf numFmtId="0" fontId="6" fillId="0" borderId="1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5" xfId="0" applyFont="1" applyBorder="1" applyAlignment="1" applyProtection="1">
      <alignment vertical="center"/>
    </xf>
    <xf numFmtId="0" fontId="6" fillId="0" borderId="0" xfId="0" applyFont="1" applyAlignment="1">
      <alignment horizontal="left"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167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>
      <alignment vertical="center"/>
    </xf>
    <xf numFmtId="0" fontId="7" fillId="0" borderId="1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9" fillId="0" borderId="3" xfId="0" applyFont="1" applyBorder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protection locked="0"/>
    </xf>
    <xf numFmtId="4" fontId="8" fillId="0" borderId="0" xfId="0" applyNumberFormat="1" applyFont="1" applyAlignment="1" applyProtection="1"/>
    <xf numFmtId="0" fontId="9" fillId="0" borderId="3" xfId="0" applyFont="1" applyBorder="1" applyAlignment="1"/>
    <xf numFmtId="0" fontId="9" fillId="0" borderId="14" xfId="0" applyFont="1" applyBorder="1" applyAlignment="1" applyProtection="1"/>
    <xf numFmtId="0" fontId="9" fillId="0" borderId="0" xfId="0" applyFont="1" applyBorder="1" applyAlignment="1" applyProtection="1"/>
    <xf numFmtId="166" fontId="9" fillId="0" borderId="0" xfId="0" applyNumberFormat="1" applyFont="1" applyBorder="1" applyAlignment="1" applyProtection="1"/>
    <xf numFmtId="166" fontId="9" fillId="0" borderId="15" xfId="0" applyNumberFormat="1" applyFont="1" applyBorder="1" applyAlignment="1" applyProtection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6" fillId="0" borderId="19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26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29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30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31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31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31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33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34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35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36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37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39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40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41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42</v>
      </c>
      <c r="E29" s="45"/>
      <c r="F29" s="30" t="s">
        <v>43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44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45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46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47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48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49</v>
      </c>
      <c r="U35" s="52"/>
      <c r="V35" s="52"/>
      <c r="W35" s="52"/>
      <c r="X35" s="54" t="s">
        <v>50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51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52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53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54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53</v>
      </c>
      <c r="AI60" s="40"/>
      <c r="AJ60" s="40"/>
      <c r="AK60" s="40"/>
      <c r="AL60" s="40"/>
      <c r="AM60" s="62" t="s">
        <v>54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55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56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53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54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53</v>
      </c>
      <c r="AI75" s="40"/>
      <c r="AJ75" s="40"/>
      <c r="AK75" s="40"/>
      <c r="AL75" s="40"/>
      <c r="AM75" s="62" t="s">
        <v>54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57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03/2021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Oprava staničních kolejí a výhybek v ŽST Petrohrad - oprava č.1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ŽST Petrohrad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6. 1. 2021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>Správa železnic,s.o.;OŘ ÚNL - ST K.Vary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32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42"/>
      <c r="AS89" s="79" t="s">
        <v>58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30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35</v>
      </c>
      <c r="AJ90" s="38"/>
      <c r="AK90" s="38"/>
      <c r="AL90" s="38"/>
      <c r="AM90" s="78" t="str">
        <f>IF(E20="","",E20)</f>
        <v>Liprtová Pavlína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59</v>
      </c>
      <c r="D92" s="92"/>
      <c r="E92" s="92"/>
      <c r="F92" s="92"/>
      <c r="G92" s="92"/>
      <c r="H92" s="93"/>
      <c r="I92" s="94" t="s">
        <v>60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61</v>
      </c>
      <c r="AH92" s="92"/>
      <c r="AI92" s="92"/>
      <c r="AJ92" s="92"/>
      <c r="AK92" s="92"/>
      <c r="AL92" s="92"/>
      <c r="AM92" s="92"/>
      <c r="AN92" s="94" t="s">
        <v>62</v>
      </c>
      <c r="AO92" s="92"/>
      <c r="AP92" s="96"/>
      <c r="AQ92" s="97" t="s">
        <v>63</v>
      </c>
      <c r="AR92" s="42"/>
      <c r="AS92" s="98" t="s">
        <v>64</v>
      </c>
      <c r="AT92" s="99" t="s">
        <v>65</v>
      </c>
      <c r="AU92" s="99" t="s">
        <v>66</v>
      </c>
      <c r="AV92" s="99" t="s">
        <v>67</v>
      </c>
      <c r="AW92" s="99" t="s">
        <v>68</v>
      </c>
      <c r="AX92" s="99" t="s">
        <v>69</v>
      </c>
      <c r="AY92" s="99" t="s">
        <v>70</v>
      </c>
      <c r="AZ92" s="99" t="s">
        <v>71</v>
      </c>
      <c r="BA92" s="99" t="s">
        <v>72</v>
      </c>
      <c r="BB92" s="99" t="s">
        <v>73</v>
      </c>
      <c r="BC92" s="99" t="s">
        <v>74</v>
      </c>
      <c r="BD92" s="100" t="s">
        <v>75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76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ROUND(AG95+AG100,2)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ROUND(AS95+AS100,2)</f>
        <v>0</v>
      </c>
      <c r="AT94" s="112">
        <f>ROUND(SUM(AV94:AW94),2)</f>
        <v>0</v>
      </c>
      <c r="AU94" s="113">
        <f>ROUND(AU95+AU100,5)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ROUND(AZ95+AZ100,2)</f>
        <v>0</v>
      </c>
      <c r="BA94" s="112">
        <f>ROUND(BA95+BA100,2)</f>
        <v>0</v>
      </c>
      <c r="BB94" s="112">
        <f>ROUND(BB95+BB100,2)</f>
        <v>0</v>
      </c>
      <c r="BC94" s="112">
        <f>ROUND(BC95+BC100,2)</f>
        <v>0</v>
      </c>
      <c r="BD94" s="114">
        <f>ROUND(BD95+BD100,2)</f>
        <v>0</v>
      </c>
      <c r="BE94" s="6"/>
      <c r="BS94" s="115" t="s">
        <v>77</v>
      </c>
      <c r="BT94" s="115" t="s">
        <v>78</v>
      </c>
      <c r="BU94" s="116" t="s">
        <v>79</v>
      </c>
      <c r="BV94" s="115" t="s">
        <v>80</v>
      </c>
      <c r="BW94" s="115" t="s">
        <v>5</v>
      </c>
      <c r="BX94" s="115" t="s">
        <v>81</v>
      </c>
      <c r="CL94" s="115" t="s">
        <v>1</v>
      </c>
    </row>
    <row r="95" s="7" customFormat="1" ht="37.5" customHeight="1">
      <c r="A95" s="7"/>
      <c r="B95" s="117"/>
      <c r="C95" s="118"/>
      <c r="D95" s="119" t="s">
        <v>82</v>
      </c>
      <c r="E95" s="119"/>
      <c r="F95" s="119"/>
      <c r="G95" s="119"/>
      <c r="H95" s="119"/>
      <c r="I95" s="120"/>
      <c r="J95" s="119" t="s">
        <v>83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ROUND(SUM(AG96:AG99),2)</f>
        <v>0</v>
      </c>
      <c r="AH95" s="120"/>
      <c r="AI95" s="120"/>
      <c r="AJ95" s="120"/>
      <c r="AK95" s="120"/>
      <c r="AL95" s="120"/>
      <c r="AM95" s="120"/>
      <c r="AN95" s="122">
        <f>SUM(AG95,AT95)</f>
        <v>0</v>
      </c>
      <c r="AO95" s="120"/>
      <c r="AP95" s="120"/>
      <c r="AQ95" s="123" t="s">
        <v>84</v>
      </c>
      <c r="AR95" s="124"/>
      <c r="AS95" s="125">
        <f>ROUND(SUM(AS96:AS99),2)</f>
        <v>0</v>
      </c>
      <c r="AT95" s="126">
        <f>ROUND(SUM(AV95:AW95),2)</f>
        <v>0</v>
      </c>
      <c r="AU95" s="127">
        <f>ROUND(SUM(AU96:AU99),5)</f>
        <v>0</v>
      </c>
      <c r="AV95" s="126">
        <f>ROUND(AZ95*L29,2)</f>
        <v>0</v>
      </c>
      <c r="AW95" s="126">
        <f>ROUND(BA95*L30,2)</f>
        <v>0</v>
      </c>
      <c r="AX95" s="126">
        <f>ROUND(BB95*L29,2)</f>
        <v>0</v>
      </c>
      <c r="AY95" s="126">
        <f>ROUND(BC95*L30,2)</f>
        <v>0</v>
      </c>
      <c r="AZ95" s="126">
        <f>ROUND(SUM(AZ96:AZ99),2)</f>
        <v>0</v>
      </c>
      <c r="BA95" s="126">
        <f>ROUND(SUM(BA96:BA99),2)</f>
        <v>0</v>
      </c>
      <c r="BB95" s="126">
        <f>ROUND(SUM(BB96:BB99),2)</f>
        <v>0</v>
      </c>
      <c r="BC95" s="126">
        <f>ROUND(SUM(BC96:BC99),2)</f>
        <v>0</v>
      </c>
      <c r="BD95" s="128">
        <f>ROUND(SUM(BD96:BD99),2)</f>
        <v>0</v>
      </c>
      <c r="BE95" s="7"/>
      <c r="BS95" s="129" t="s">
        <v>77</v>
      </c>
      <c r="BT95" s="129" t="s">
        <v>85</v>
      </c>
      <c r="BU95" s="129" t="s">
        <v>79</v>
      </c>
      <c r="BV95" s="129" t="s">
        <v>80</v>
      </c>
      <c r="BW95" s="129" t="s">
        <v>86</v>
      </c>
      <c r="BX95" s="129" t="s">
        <v>5</v>
      </c>
      <c r="CL95" s="129" t="s">
        <v>1</v>
      </c>
      <c r="CM95" s="129" t="s">
        <v>87</v>
      </c>
    </row>
    <row r="96" s="4" customFormat="1" ht="16.5" customHeight="1">
      <c r="A96" s="130" t="s">
        <v>88</v>
      </c>
      <c r="B96" s="68"/>
      <c r="C96" s="131"/>
      <c r="D96" s="131"/>
      <c r="E96" s="132" t="s">
        <v>89</v>
      </c>
      <c r="F96" s="132"/>
      <c r="G96" s="132"/>
      <c r="H96" s="132"/>
      <c r="I96" s="132"/>
      <c r="J96" s="131"/>
      <c r="K96" s="132" t="s">
        <v>90</v>
      </c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3">
        <f>'A.1.1 - Práce na ŽSV'!J32</f>
        <v>0</v>
      </c>
      <c r="AH96" s="131"/>
      <c r="AI96" s="131"/>
      <c r="AJ96" s="131"/>
      <c r="AK96" s="131"/>
      <c r="AL96" s="131"/>
      <c r="AM96" s="131"/>
      <c r="AN96" s="133">
        <f>SUM(AG96,AT96)</f>
        <v>0</v>
      </c>
      <c r="AO96" s="131"/>
      <c r="AP96" s="131"/>
      <c r="AQ96" s="134" t="s">
        <v>91</v>
      </c>
      <c r="AR96" s="70"/>
      <c r="AS96" s="135">
        <v>0</v>
      </c>
      <c r="AT96" s="136">
        <f>ROUND(SUM(AV96:AW96),2)</f>
        <v>0</v>
      </c>
      <c r="AU96" s="137">
        <f>'A.1.1 - Práce na ŽSV'!P120</f>
        <v>0</v>
      </c>
      <c r="AV96" s="136">
        <f>'A.1.1 - Práce na ŽSV'!J35</f>
        <v>0</v>
      </c>
      <c r="AW96" s="136">
        <f>'A.1.1 - Práce na ŽSV'!J36</f>
        <v>0</v>
      </c>
      <c r="AX96" s="136">
        <f>'A.1.1 - Práce na ŽSV'!J37</f>
        <v>0</v>
      </c>
      <c r="AY96" s="136">
        <f>'A.1.1 - Práce na ŽSV'!J38</f>
        <v>0</v>
      </c>
      <c r="AZ96" s="136">
        <f>'A.1.1 - Práce na ŽSV'!F35</f>
        <v>0</v>
      </c>
      <c r="BA96" s="136">
        <f>'A.1.1 - Práce na ŽSV'!F36</f>
        <v>0</v>
      </c>
      <c r="BB96" s="136">
        <f>'A.1.1 - Práce na ŽSV'!F37</f>
        <v>0</v>
      </c>
      <c r="BC96" s="136">
        <f>'A.1.1 - Práce na ŽSV'!F38</f>
        <v>0</v>
      </c>
      <c r="BD96" s="138">
        <f>'A.1.1 - Práce na ŽSV'!F39</f>
        <v>0</v>
      </c>
      <c r="BE96" s="4"/>
      <c r="BT96" s="139" t="s">
        <v>87</v>
      </c>
      <c r="BV96" s="139" t="s">
        <v>80</v>
      </c>
      <c r="BW96" s="139" t="s">
        <v>92</v>
      </c>
      <c r="BX96" s="139" t="s">
        <v>86</v>
      </c>
      <c r="CL96" s="139" t="s">
        <v>1</v>
      </c>
    </row>
    <row r="97" s="4" customFormat="1" ht="23.25" customHeight="1">
      <c r="A97" s="130" t="s">
        <v>88</v>
      </c>
      <c r="B97" s="68"/>
      <c r="C97" s="131"/>
      <c r="D97" s="131"/>
      <c r="E97" s="132" t="s">
        <v>93</v>
      </c>
      <c r="F97" s="132"/>
      <c r="G97" s="132"/>
      <c r="H97" s="132"/>
      <c r="I97" s="132"/>
      <c r="J97" s="131"/>
      <c r="K97" s="132" t="s">
        <v>94</v>
      </c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3">
        <f>'A.1.2 - Materiál zajištěn...'!J32</f>
        <v>0</v>
      </c>
      <c r="AH97" s="131"/>
      <c r="AI97" s="131"/>
      <c r="AJ97" s="131"/>
      <c r="AK97" s="131"/>
      <c r="AL97" s="131"/>
      <c r="AM97" s="131"/>
      <c r="AN97" s="133">
        <f>SUM(AG97,AT97)</f>
        <v>0</v>
      </c>
      <c r="AO97" s="131"/>
      <c r="AP97" s="131"/>
      <c r="AQ97" s="134" t="s">
        <v>91</v>
      </c>
      <c r="AR97" s="70"/>
      <c r="AS97" s="135">
        <v>0</v>
      </c>
      <c r="AT97" s="136">
        <f>ROUND(SUM(AV97:AW97),2)</f>
        <v>0</v>
      </c>
      <c r="AU97" s="137">
        <f>'A.1.2 - Materiál zajištěn...'!P120</f>
        <v>0</v>
      </c>
      <c r="AV97" s="136">
        <f>'A.1.2 - Materiál zajištěn...'!J35</f>
        <v>0</v>
      </c>
      <c r="AW97" s="136">
        <f>'A.1.2 - Materiál zajištěn...'!J36</f>
        <v>0</v>
      </c>
      <c r="AX97" s="136">
        <f>'A.1.2 - Materiál zajištěn...'!J37</f>
        <v>0</v>
      </c>
      <c r="AY97" s="136">
        <f>'A.1.2 - Materiál zajištěn...'!J38</f>
        <v>0</v>
      </c>
      <c r="AZ97" s="136">
        <f>'A.1.2 - Materiál zajištěn...'!F35</f>
        <v>0</v>
      </c>
      <c r="BA97" s="136">
        <f>'A.1.2 - Materiál zajištěn...'!F36</f>
        <v>0</v>
      </c>
      <c r="BB97" s="136">
        <f>'A.1.2 - Materiál zajištěn...'!F37</f>
        <v>0</v>
      </c>
      <c r="BC97" s="136">
        <f>'A.1.2 - Materiál zajištěn...'!F38</f>
        <v>0</v>
      </c>
      <c r="BD97" s="138">
        <f>'A.1.2 - Materiál zajištěn...'!F39</f>
        <v>0</v>
      </c>
      <c r="BE97" s="4"/>
      <c r="BT97" s="139" t="s">
        <v>87</v>
      </c>
      <c r="BV97" s="139" t="s">
        <v>80</v>
      </c>
      <c r="BW97" s="139" t="s">
        <v>95</v>
      </c>
      <c r="BX97" s="139" t="s">
        <v>86</v>
      </c>
      <c r="CL97" s="139" t="s">
        <v>1</v>
      </c>
    </row>
    <row r="98" s="4" customFormat="1" ht="16.5" customHeight="1">
      <c r="A98" s="130" t="s">
        <v>88</v>
      </c>
      <c r="B98" s="68"/>
      <c r="C98" s="131"/>
      <c r="D98" s="131"/>
      <c r="E98" s="132" t="s">
        <v>96</v>
      </c>
      <c r="F98" s="132"/>
      <c r="G98" s="132"/>
      <c r="H98" s="132"/>
      <c r="I98" s="132"/>
      <c r="J98" s="131"/>
      <c r="K98" s="132" t="s">
        <v>97</v>
      </c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3">
        <f>'A.1.3 - Práce na SSZT a SEE '!J32</f>
        <v>0</v>
      </c>
      <c r="AH98" s="131"/>
      <c r="AI98" s="131"/>
      <c r="AJ98" s="131"/>
      <c r="AK98" s="131"/>
      <c r="AL98" s="131"/>
      <c r="AM98" s="131"/>
      <c r="AN98" s="133">
        <f>SUM(AG98,AT98)</f>
        <v>0</v>
      </c>
      <c r="AO98" s="131"/>
      <c r="AP98" s="131"/>
      <c r="AQ98" s="134" t="s">
        <v>91</v>
      </c>
      <c r="AR98" s="70"/>
      <c r="AS98" s="135">
        <v>0</v>
      </c>
      <c r="AT98" s="136">
        <f>ROUND(SUM(AV98:AW98),2)</f>
        <v>0</v>
      </c>
      <c r="AU98" s="137">
        <f>'A.1.3 - Práce na SSZT a SEE '!P121</f>
        <v>0</v>
      </c>
      <c r="AV98" s="136">
        <f>'A.1.3 - Práce na SSZT a SEE '!J35</f>
        <v>0</v>
      </c>
      <c r="AW98" s="136">
        <f>'A.1.3 - Práce na SSZT a SEE '!J36</f>
        <v>0</v>
      </c>
      <c r="AX98" s="136">
        <f>'A.1.3 - Práce na SSZT a SEE '!J37</f>
        <v>0</v>
      </c>
      <c r="AY98" s="136">
        <f>'A.1.3 - Práce na SSZT a SEE '!J38</f>
        <v>0</v>
      </c>
      <c r="AZ98" s="136">
        <f>'A.1.3 - Práce na SSZT a SEE '!F35</f>
        <v>0</v>
      </c>
      <c r="BA98" s="136">
        <f>'A.1.3 - Práce na SSZT a SEE '!F36</f>
        <v>0</v>
      </c>
      <c r="BB98" s="136">
        <f>'A.1.3 - Práce na SSZT a SEE '!F37</f>
        <v>0</v>
      </c>
      <c r="BC98" s="136">
        <f>'A.1.3 - Práce na SSZT a SEE '!F38</f>
        <v>0</v>
      </c>
      <c r="BD98" s="138">
        <f>'A.1.3 - Práce na SSZT a SEE '!F39</f>
        <v>0</v>
      </c>
      <c r="BE98" s="4"/>
      <c r="BT98" s="139" t="s">
        <v>87</v>
      </c>
      <c r="BV98" s="139" t="s">
        <v>80</v>
      </c>
      <c r="BW98" s="139" t="s">
        <v>98</v>
      </c>
      <c r="BX98" s="139" t="s">
        <v>86</v>
      </c>
      <c r="CL98" s="139" t="s">
        <v>1</v>
      </c>
    </row>
    <row r="99" s="4" customFormat="1" ht="16.5" customHeight="1">
      <c r="A99" s="130" t="s">
        <v>88</v>
      </c>
      <c r="B99" s="68"/>
      <c r="C99" s="131"/>
      <c r="D99" s="131"/>
      <c r="E99" s="132" t="s">
        <v>99</v>
      </c>
      <c r="F99" s="132"/>
      <c r="G99" s="132"/>
      <c r="H99" s="132"/>
      <c r="I99" s="132"/>
      <c r="J99" s="131"/>
      <c r="K99" s="132" t="s">
        <v>100</v>
      </c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3">
        <f>'A.1.4 - Přeprava'!J32</f>
        <v>0</v>
      </c>
      <c r="AH99" s="131"/>
      <c r="AI99" s="131"/>
      <c r="AJ99" s="131"/>
      <c r="AK99" s="131"/>
      <c r="AL99" s="131"/>
      <c r="AM99" s="131"/>
      <c r="AN99" s="133">
        <f>SUM(AG99,AT99)</f>
        <v>0</v>
      </c>
      <c r="AO99" s="131"/>
      <c r="AP99" s="131"/>
      <c r="AQ99" s="134" t="s">
        <v>91</v>
      </c>
      <c r="AR99" s="70"/>
      <c r="AS99" s="135">
        <v>0</v>
      </c>
      <c r="AT99" s="136">
        <f>ROUND(SUM(AV99:AW99),2)</f>
        <v>0</v>
      </c>
      <c r="AU99" s="137">
        <f>'A.1.4 - Přeprava'!P120</f>
        <v>0</v>
      </c>
      <c r="AV99" s="136">
        <f>'A.1.4 - Přeprava'!J35</f>
        <v>0</v>
      </c>
      <c r="AW99" s="136">
        <f>'A.1.4 - Přeprava'!J36</f>
        <v>0</v>
      </c>
      <c r="AX99" s="136">
        <f>'A.1.4 - Přeprava'!J37</f>
        <v>0</v>
      </c>
      <c r="AY99" s="136">
        <f>'A.1.4 - Přeprava'!J38</f>
        <v>0</v>
      </c>
      <c r="AZ99" s="136">
        <f>'A.1.4 - Přeprava'!F35</f>
        <v>0</v>
      </c>
      <c r="BA99" s="136">
        <f>'A.1.4 - Přeprava'!F36</f>
        <v>0</v>
      </c>
      <c r="BB99" s="136">
        <f>'A.1.4 - Přeprava'!F37</f>
        <v>0</v>
      </c>
      <c r="BC99" s="136">
        <f>'A.1.4 - Přeprava'!F38</f>
        <v>0</v>
      </c>
      <c r="BD99" s="138">
        <f>'A.1.4 - Přeprava'!F39</f>
        <v>0</v>
      </c>
      <c r="BE99" s="4"/>
      <c r="BT99" s="139" t="s">
        <v>87</v>
      </c>
      <c r="BV99" s="139" t="s">
        <v>80</v>
      </c>
      <c r="BW99" s="139" t="s">
        <v>101</v>
      </c>
      <c r="BX99" s="139" t="s">
        <v>86</v>
      </c>
      <c r="CL99" s="139" t="s">
        <v>1</v>
      </c>
    </row>
    <row r="100" s="7" customFormat="1" ht="16.5" customHeight="1">
      <c r="A100" s="130" t="s">
        <v>88</v>
      </c>
      <c r="B100" s="117"/>
      <c r="C100" s="118"/>
      <c r="D100" s="119" t="s">
        <v>102</v>
      </c>
      <c r="E100" s="119"/>
      <c r="F100" s="119"/>
      <c r="G100" s="119"/>
      <c r="H100" s="119"/>
      <c r="I100" s="120"/>
      <c r="J100" s="119" t="s">
        <v>103</v>
      </c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22">
        <f>'A.2 - VON '!J30</f>
        <v>0</v>
      </c>
      <c r="AH100" s="120"/>
      <c r="AI100" s="120"/>
      <c r="AJ100" s="120"/>
      <c r="AK100" s="120"/>
      <c r="AL100" s="120"/>
      <c r="AM100" s="120"/>
      <c r="AN100" s="122">
        <f>SUM(AG100,AT100)</f>
        <v>0</v>
      </c>
      <c r="AO100" s="120"/>
      <c r="AP100" s="120"/>
      <c r="AQ100" s="123" t="s">
        <v>84</v>
      </c>
      <c r="AR100" s="124"/>
      <c r="AS100" s="140">
        <v>0</v>
      </c>
      <c r="AT100" s="141">
        <f>ROUND(SUM(AV100:AW100),2)</f>
        <v>0</v>
      </c>
      <c r="AU100" s="142">
        <f>'A.2 - VON '!P116</f>
        <v>0</v>
      </c>
      <c r="AV100" s="141">
        <f>'A.2 - VON '!J33</f>
        <v>0</v>
      </c>
      <c r="AW100" s="141">
        <f>'A.2 - VON '!J34</f>
        <v>0</v>
      </c>
      <c r="AX100" s="141">
        <f>'A.2 - VON '!J35</f>
        <v>0</v>
      </c>
      <c r="AY100" s="141">
        <f>'A.2 - VON '!J36</f>
        <v>0</v>
      </c>
      <c r="AZ100" s="141">
        <f>'A.2 - VON '!F33</f>
        <v>0</v>
      </c>
      <c r="BA100" s="141">
        <f>'A.2 - VON '!F34</f>
        <v>0</v>
      </c>
      <c r="BB100" s="141">
        <f>'A.2 - VON '!F35</f>
        <v>0</v>
      </c>
      <c r="BC100" s="141">
        <f>'A.2 - VON '!F36</f>
        <v>0</v>
      </c>
      <c r="BD100" s="143">
        <f>'A.2 - VON '!F37</f>
        <v>0</v>
      </c>
      <c r="BE100" s="7"/>
      <c r="BT100" s="129" t="s">
        <v>85</v>
      </c>
      <c r="BV100" s="129" t="s">
        <v>80</v>
      </c>
      <c r="BW100" s="129" t="s">
        <v>104</v>
      </c>
      <c r="BX100" s="129" t="s">
        <v>5</v>
      </c>
      <c r="CL100" s="129" t="s">
        <v>1</v>
      </c>
      <c r="CM100" s="129" t="s">
        <v>87</v>
      </c>
    </row>
    <row r="101" s="2" customFormat="1" ht="30" customHeight="1">
      <c r="A101" s="36"/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42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</row>
    <row r="102" s="2" customFormat="1" ht="6.96" customHeight="1">
      <c r="A102" s="36"/>
      <c r="B102" s="64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42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</row>
  </sheetData>
  <sheetProtection sheet="1" formatColumns="0" formatRows="0" objects="1" scenarios="1" spinCount="100000" saltValue="BzTbya3ROa6lD55/jm69WdulRWTYfTyxgUOFtKoz4XVW+UiqBbGcdISScDE92Pgo1qtTPVpwajwxijY1uGCdFQ==" hashValue="N5dTnebJ/4bUEwErHmWpm50xee9B8mtmapznP5SGfnLU177ovd2GnRkbNoxCUY4xFP8hWhBGY3J+XxKCO39vIA==" algorithmName="SHA-512" password="CC35"/>
  <mergeCells count="62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100:AP100"/>
    <mergeCell ref="AG100:AM100"/>
    <mergeCell ref="D100:H100"/>
    <mergeCell ref="J100:AF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A.1.1 - Práce na ŽSV'!C2" display="/"/>
    <hyperlink ref="A97" location="'A.1.2 - Materiál zajištěn...'!C2" display="/"/>
    <hyperlink ref="A98" location="'A.1.3 - Práce na SSZT a SEE '!C2" display="/"/>
    <hyperlink ref="A99" location="'A.1.4 - Přeprava'!C2" display="/"/>
    <hyperlink ref="A100" location="'A.2 - VON 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92</v>
      </c>
    </row>
    <row r="3" hidden="1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8"/>
      <c r="AT3" s="15" t="s">
        <v>87</v>
      </c>
    </row>
    <row r="4" hidden="1" s="1" customFormat="1" ht="24.96" customHeight="1">
      <c r="B4" s="18"/>
      <c r="D4" s="146" t="s">
        <v>105</v>
      </c>
      <c r="L4" s="18"/>
      <c r="M4" s="147" t="s">
        <v>10</v>
      </c>
      <c r="AT4" s="15" t="s">
        <v>4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148" t="s">
        <v>16</v>
      </c>
      <c r="L6" s="18"/>
    </row>
    <row r="7" hidden="1" s="1" customFormat="1" ht="16.5" customHeight="1">
      <c r="B7" s="18"/>
      <c r="E7" s="149" t="str">
        <f>'Rekapitulace stavby'!K6</f>
        <v>Oprava staničních kolejí a výhybek v ŽST Petrohrad - oprava č.1</v>
      </c>
      <c r="F7" s="148"/>
      <c r="G7" s="148"/>
      <c r="H7" s="148"/>
      <c r="L7" s="18"/>
    </row>
    <row r="8" hidden="1" s="1" customFormat="1" ht="12" customHeight="1">
      <c r="B8" s="18"/>
      <c r="D8" s="148" t="s">
        <v>106</v>
      </c>
      <c r="L8" s="18"/>
    </row>
    <row r="9" hidden="1" s="2" customFormat="1" ht="23.25" customHeight="1">
      <c r="A9" s="36"/>
      <c r="B9" s="42"/>
      <c r="C9" s="36"/>
      <c r="D9" s="36"/>
      <c r="E9" s="149" t="s">
        <v>107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 ht="12" customHeight="1">
      <c r="A10" s="36"/>
      <c r="B10" s="42"/>
      <c r="C10" s="36"/>
      <c r="D10" s="148" t="s">
        <v>108</v>
      </c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6.5" customHeight="1">
      <c r="A11" s="36"/>
      <c r="B11" s="42"/>
      <c r="C11" s="36"/>
      <c r="D11" s="36"/>
      <c r="E11" s="150" t="s">
        <v>109</v>
      </c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>
      <c r="A12" s="36"/>
      <c r="B12" s="42"/>
      <c r="C12" s="36"/>
      <c r="D12" s="36"/>
      <c r="E12" s="36"/>
      <c r="F12" s="36"/>
      <c r="G12" s="36"/>
      <c r="H12" s="36"/>
      <c r="I12" s="36"/>
      <c r="J12" s="36"/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2" customHeight="1">
      <c r="A13" s="36"/>
      <c r="B13" s="42"/>
      <c r="C13" s="36"/>
      <c r="D13" s="148" t="s">
        <v>18</v>
      </c>
      <c r="E13" s="36"/>
      <c r="F13" s="139" t="s">
        <v>1</v>
      </c>
      <c r="G13" s="36"/>
      <c r="H13" s="36"/>
      <c r="I13" s="148" t="s">
        <v>19</v>
      </c>
      <c r="J13" s="139" t="s">
        <v>1</v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12" customHeight="1">
      <c r="A14" s="36"/>
      <c r="B14" s="42"/>
      <c r="C14" s="36"/>
      <c r="D14" s="148" t="s">
        <v>20</v>
      </c>
      <c r="E14" s="36"/>
      <c r="F14" s="139" t="s">
        <v>21</v>
      </c>
      <c r="G14" s="36"/>
      <c r="H14" s="36"/>
      <c r="I14" s="148" t="s">
        <v>22</v>
      </c>
      <c r="J14" s="151" t="str">
        <f>'Rekapitulace stavby'!AN8</f>
        <v>6. 1. 2021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0.8" customHeight="1">
      <c r="A15" s="36"/>
      <c r="B15" s="42"/>
      <c r="C15" s="36"/>
      <c r="D15" s="36"/>
      <c r="E15" s="36"/>
      <c r="F15" s="36"/>
      <c r="G15" s="36"/>
      <c r="H15" s="36"/>
      <c r="I15" s="36"/>
      <c r="J15" s="36"/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12" customHeight="1">
      <c r="A16" s="36"/>
      <c r="B16" s="42"/>
      <c r="C16" s="36"/>
      <c r="D16" s="148" t="s">
        <v>24</v>
      </c>
      <c r="E16" s="36"/>
      <c r="F16" s="36"/>
      <c r="G16" s="36"/>
      <c r="H16" s="36"/>
      <c r="I16" s="148" t="s">
        <v>25</v>
      </c>
      <c r="J16" s="139" t="s">
        <v>26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18" customHeight="1">
      <c r="A17" s="36"/>
      <c r="B17" s="42"/>
      <c r="C17" s="36"/>
      <c r="D17" s="36"/>
      <c r="E17" s="139" t="s">
        <v>27</v>
      </c>
      <c r="F17" s="36"/>
      <c r="G17" s="36"/>
      <c r="H17" s="36"/>
      <c r="I17" s="148" t="s">
        <v>28</v>
      </c>
      <c r="J17" s="139" t="s">
        <v>29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6.96" customHeight="1">
      <c r="A18" s="36"/>
      <c r="B18" s="42"/>
      <c r="C18" s="36"/>
      <c r="D18" s="36"/>
      <c r="E18" s="36"/>
      <c r="F18" s="36"/>
      <c r="G18" s="36"/>
      <c r="H18" s="36"/>
      <c r="I18" s="36"/>
      <c r="J18" s="36"/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12" customHeight="1">
      <c r="A19" s="36"/>
      <c r="B19" s="42"/>
      <c r="C19" s="36"/>
      <c r="D19" s="148" t="s">
        <v>30</v>
      </c>
      <c r="E19" s="36"/>
      <c r="F19" s="36"/>
      <c r="G19" s="36"/>
      <c r="H19" s="36"/>
      <c r="I19" s="148" t="s">
        <v>25</v>
      </c>
      <c r="J19" s="31" t="str">
        <f>'Rekapitulace stavby'!AN13</f>
        <v>Vyplň údaj</v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18" customHeight="1">
      <c r="A20" s="36"/>
      <c r="B20" s="42"/>
      <c r="C20" s="36"/>
      <c r="D20" s="36"/>
      <c r="E20" s="31" t="str">
        <f>'Rekapitulace stavby'!E14</f>
        <v>Vyplň údaj</v>
      </c>
      <c r="F20" s="139"/>
      <c r="G20" s="139"/>
      <c r="H20" s="139"/>
      <c r="I20" s="148" t="s">
        <v>28</v>
      </c>
      <c r="J20" s="31" t="str">
        <f>'Rekapitulace stavby'!AN14</f>
        <v>Vyplň údaj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6.96" customHeight="1">
      <c r="A21" s="36"/>
      <c r="B21" s="42"/>
      <c r="C21" s="36"/>
      <c r="D21" s="36"/>
      <c r="E21" s="36"/>
      <c r="F21" s="36"/>
      <c r="G21" s="36"/>
      <c r="H21" s="36"/>
      <c r="I21" s="36"/>
      <c r="J21" s="36"/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12" customHeight="1">
      <c r="A22" s="36"/>
      <c r="B22" s="42"/>
      <c r="C22" s="36"/>
      <c r="D22" s="148" t="s">
        <v>32</v>
      </c>
      <c r="E22" s="36"/>
      <c r="F22" s="36"/>
      <c r="G22" s="36"/>
      <c r="H22" s="36"/>
      <c r="I22" s="148" t="s">
        <v>25</v>
      </c>
      <c r="J22" s="139" t="str">
        <f>IF('Rekapitulace stavby'!AN16="","",'Rekapitulace stavby'!AN16)</f>
        <v/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18" customHeight="1">
      <c r="A23" s="36"/>
      <c r="B23" s="42"/>
      <c r="C23" s="36"/>
      <c r="D23" s="36"/>
      <c r="E23" s="139" t="str">
        <f>IF('Rekapitulace stavby'!E17="","",'Rekapitulace stavby'!E17)</f>
        <v xml:space="preserve"> </v>
      </c>
      <c r="F23" s="36"/>
      <c r="G23" s="36"/>
      <c r="H23" s="36"/>
      <c r="I23" s="148" t="s">
        <v>28</v>
      </c>
      <c r="J23" s="139" t="str">
        <f>IF('Rekapitulace stavby'!AN17="","",'Rekapitulace stavby'!AN17)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6.96" customHeight="1">
      <c r="A24" s="36"/>
      <c r="B24" s="42"/>
      <c r="C24" s="36"/>
      <c r="D24" s="36"/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2" customFormat="1" ht="12" customHeight="1">
      <c r="A25" s="36"/>
      <c r="B25" s="42"/>
      <c r="C25" s="36"/>
      <c r="D25" s="148" t="s">
        <v>35</v>
      </c>
      <c r="E25" s="36"/>
      <c r="F25" s="36"/>
      <c r="G25" s="36"/>
      <c r="H25" s="36"/>
      <c r="I25" s="148" t="s">
        <v>25</v>
      </c>
      <c r="J25" s="139" t="s">
        <v>1</v>
      </c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idden="1" s="2" customFormat="1" ht="18" customHeight="1">
      <c r="A26" s="36"/>
      <c r="B26" s="42"/>
      <c r="C26" s="36"/>
      <c r="D26" s="36"/>
      <c r="E26" s="139" t="s">
        <v>36</v>
      </c>
      <c r="F26" s="36"/>
      <c r="G26" s="36"/>
      <c r="H26" s="36"/>
      <c r="I26" s="148" t="s">
        <v>28</v>
      </c>
      <c r="J26" s="139" t="s">
        <v>1</v>
      </c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2" customFormat="1" ht="6.96" customHeight="1">
      <c r="A27" s="36"/>
      <c r="B27" s="42"/>
      <c r="C27" s="36"/>
      <c r="D27" s="36"/>
      <c r="E27" s="36"/>
      <c r="F27" s="36"/>
      <c r="G27" s="36"/>
      <c r="H27" s="36"/>
      <c r="I27" s="36"/>
      <c r="J27" s="36"/>
      <c r="K27" s="36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hidden="1" s="2" customFormat="1" ht="12" customHeight="1">
      <c r="A28" s="36"/>
      <c r="B28" s="42"/>
      <c r="C28" s="36"/>
      <c r="D28" s="148" t="s">
        <v>37</v>
      </c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8" customFormat="1" ht="16.5" customHeight="1">
      <c r="A29" s="152"/>
      <c r="B29" s="153"/>
      <c r="C29" s="152"/>
      <c r="D29" s="152"/>
      <c r="E29" s="154" t="s">
        <v>1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hidden="1" s="2" customFormat="1" ht="6.96" customHeight="1">
      <c r="A30" s="36"/>
      <c r="B30" s="42"/>
      <c r="C30" s="36"/>
      <c r="D30" s="36"/>
      <c r="E30" s="36"/>
      <c r="F30" s="36"/>
      <c r="G30" s="36"/>
      <c r="H30" s="36"/>
      <c r="I30" s="36"/>
      <c r="J30" s="36"/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6.96" customHeight="1">
      <c r="A31" s="36"/>
      <c r="B31" s="42"/>
      <c r="C31" s="36"/>
      <c r="D31" s="156"/>
      <c r="E31" s="156"/>
      <c r="F31" s="156"/>
      <c r="G31" s="156"/>
      <c r="H31" s="156"/>
      <c r="I31" s="156"/>
      <c r="J31" s="156"/>
      <c r="K31" s="15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25.44" customHeight="1">
      <c r="A32" s="36"/>
      <c r="B32" s="42"/>
      <c r="C32" s="36"/>
      <c r="D32" s="157" t="s">
        <v>38</v>
      </c>
      <c r="E32" s="36"/>
      <c r="F32" s="36"/>
      <c r="G32" s="36"/>
      <c r="H32" s="36"/>
      <c r="I32" s="36"/>
      <c r="J32" s="158">
        <f>ROUND(J120,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6.96" customHeight="1">
      <c r="A33" s="36"/>
      <c r="B33" s="42"/>
      <c r="C33" s="36"/>
      <c r="D33" s="156"/>
      <c r="E33" s="156"/>
      <c r="F33" s="156"/>
      <c r="G33" s="156"/>
      <c r="H33" s="156"/>
      <c r="I33" s="156"/>
      <c r="J33" s="156"/>
      <c r="K33" s="15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36"/>
      <c r="F34" s="159" t="s">
        <v>40</v>
      </c>
      <c r="G34" s="36"/>
      <c r="H34" s="36"/>
      <c r="I34" s="159" t="s">
        <v>39</v>
      </c>
      <c r="J34" s="159" t="s">
        <v>41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160" t="s">
        <v>42</v>
      </c>
      <c r="E35" s="148" t="s">
        <v>43</v>
      </c>
      <c r="F35" s="161">
        <f>ROUND((SUM(BE120:BE290)),  2)</f>
        <v>0</v>
      </c>
      <c r="G35" s="36"/>
      <c r="H35" s="36"/>
      <c r="I35" s="162">
        <v>0.20999999999999999</v>
      </c>
      <c r="J35" s="161">
        <f>ROUND(((SUM(BE120:BE290))*I35),  2)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8" t="s">
        <v>44</v>
      </c>
      <c r="F36" s="161">
        <f>ROUND((SUM(BF120:BF290)),  2)</f>
        <v>0</v>
      </c>
      <c r="G36" s="36"/>
      <c r="H36" s="36"/>
      <c r="I36" s="162">
        <v>0.14999999999999999</v>
      </c>
      <c r="J36" s="161">
        <f>ROUND(((SUM(BF120:BF290))*I36),  2)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8" t="s">
        <v>45</v>
      </c>
      <c r="F37" s="161">
        <f>ROUND((SUM(BG120:BG290)),  2)</f>
        <v>0</v>
      </c>
      <c r="G37" s="36"/>
      <c r="H37" s="36"/>
      <c r="I37" s="162">
        <v>0.20999999999999999</v>
      </c>
      <c r="J37" s="161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48" t="s">
        <v>46</v>
      </c>
      <c r="F38" s="161">
        <f>ROUND((SUM(BH120:BH290)),  2)</f>
        <v>0</v>
      </c>
      <c r="G38" s="36"/>
      <c r="H38" s="36"/>
      <c r="I38" s="162">
        <v>0.14999999999999999</v>
      </c>
      <c r="J38" s="161">
        <f>0</f>
        <v>0</v>
      </c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48" t="s">
        <v>47</v>
      </c>
      <c r="F39" s="161">
        <f>ROUND((SUM(BI120:BI290)),  2)</f>
        <v>0</v>
      </c>
      <c r="G39" s="36"/>
      <c r="H39" s="36"/>
      <c r="I39" s="162">
        <v>0</v>
      </c>
      <c r="J39" s="161">
        <f>0</f>
        <v>0</v>
      </c>
      <c r="K39" s="3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2" customFormat="1" ht="25.44" customHeight="1">
      <c r="A41" s="36"/>
      <c r="B41" s="42"/>
      <c r="C41" s="163"/>
      <c r="D41" s="164" t="s">
        <v>48</v>
      </c>
      <c r="E41" s="165"/>
      <c r="F41" s="165"/>
      <c r="G41" s="166" t="s">
        <v>49</v>
      </c>
      <c r="H41" s="167" t="s">
        <v>50</v>
      </c>
      <c r="I41" s="165"/>
      <c r="J41" s="168">
        <f>SUM(J32:J39)</f>
        <v>0</v>
      </c>
      <c r="K41" s="169"/>
      <c r="L41" s="6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hidden="1" s="2" customFormat="1" ht="14.4" customHeight="1">
      <c r="A42" s="36"/>
      <c r="B42" s="42"/>
      <c r="C42" s="36"/>
      <c r="D42" s="36"/>
      <c r="E42" s="36"/>
      <c r="F42" s="36"/>
      <c r="G42" s="36"/>
      <c r="H42" s="36"/>
      <c r="I42" s="36"/>
      <c r="J42" s="36"/>
      <c r="K42" s="36"/>
      <c r="L42" s="6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61"/>
      <c r="D50" s="170" t="s">
        <v>51</v>
      </c>
      <c r="E50" s="171"/>
      <c r="F50" s="171"/>
      <c r="G50" s="170" t="s">
        <v>52</v>
      </c>
      <c r="H50" s="171"/>
      <c r="I50" s="171"/>
      <c r="J50" s="171"/>
      <c r="K50" s="171"/>
      <c r="L50" s="6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6"/>
      <c r="B61" s="42"/>
      <c r="C61" s="36"/>
      <c r="D61" s="172" t="s">
        <v>53</v>
      </c>
      <c r="E61" s="173"/>
      <c r="F61" s="174" t="s">
        <v>54</v>
      </c>
      <c r="G61" s="172" t="s">
        <v>53</v>
      </c>
      <c r="H61" s="173"/>
      <c r="I61" s="173"/>
      <c r="J61" s="175" t="s">
        <v>54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6"/>
      <c r="B65" s="42"/>
      <c r="C65" s="36"/>
      <c r="D65" s="170" t="s">
        <v>55</v>
      </c>
      <c r="E65" s="176"/>
      <c r="F65" s="176"/>
      <c r="G65" s="170" t="s">
        <v>56</v>
      </c>
      <c r="H65" s="176"/>
      <c r="I65" s="176"/>
      <c r="J65" s="176"/>
      <c r="K65" s="176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6"/>
      <c r="B76" s="42"/>
      <c r="C76" s="36"/>
      <c r="D76" s="172" t="s">
        <v>53</v>
      </c>
      <c r="E76" s="173"/>
      <c r="F76" s="174" t="s">
        <v>54</v>
      </c>
      <c r="G76" s="172" t="s">
        <v>53</v>
      </c>
      <c r="H76" s="173"/>
      <c r="I76" s="173"/>
      <c r="J76" s="175" t="s">
        <v>54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hidden="1" s="2" customFormat="1" ht="14.4" customHeight="1">
      <c r="A77" s="36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hidden="1"/>
    <row r="79" hidden="1"/>
    <row r="80" hidden="1"/>
    <row r="81" hidden="1" s="2" customFormat="1" ht="6.96" customHeight="1">
      <c r="A81" s="36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hidden="1" s="2" customFormat="1" ht="24.96" customHeight="1">
      <c r="A82" s="36"/>
      <c r="B82" s="37"/>
      <c r="C82" s="21" t="s">
        <v>110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hidden="1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hidden="1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hidden="1" s="2" customFormat="1" ht="16.5" customHeight="1">
      <c r="A85" s="36"/>
      <c r="B85" s="37"/>
      <c r="C85" s="38"/>
      <c r="D85" s="38"/>
      <c r="E85" s="181" t="str">
        <f>E7</f>
        <v>Oprava staničních kolejí a výhybek v ŽST Petrohrad - oprava č.1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hidden="1" s="1" customFormat="1" ht="12" customHeight="1">
      <c r="B86" s="19"/>
      <c r="C86" s="30" t="s">
        <v>106</v>
      </c>
      <c r="D86" s="20"/>
      <c r="E86" s="20"/>
      <c r="F86" s="20"/>
      <c r="G86" s="20"/>
      <c r="H86" s="20"/>
      <c r="I86" s="20"/>
      <c r="J86" s="20"/>
      <c r="K86" s="20"/>
      <c r="L86" s="18"/>
    </row>
    <row r="87" hidden="1" s="2" customFormat="1" ht="23.25" customHeight="1">
      <c r="A87" s="36"/>
      <c r="B87" s="37"/>
      <c r="C87" s="38"/>
      <c r="D87" s="38"/>
      <c r="E87" s="181" t="s">
        <v>107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hidden="1" s="2" customFormat="1" ht="12" customHeight="1">
      <c r="A88" s="36"/>
      <c r="B88" s="37"/>
      <c r="C88" s="30" t="s">
        <v>108</v>
      </c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hidden="1" s="2" customFormat="1" ht="16.5" customHeight="1">
      <c r="A89" s="36"/>
      <c r="B89" s="37"/>
      <c r="C89" s="38"/>
      <c r="D89" s="38"/>
      <c r="E89" s="74" t="str">
        <f>E11</f>
        <v>A.1.1 - Práce na ŽSV</v>
      </c>
      <c r="F89" s="38"/>
      <c r="G89" s="38"/>
      <c r="H89" s="38"/>
      <c r="I89" s="38"/>
      <c r="J89" s="38"/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hidden="1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hidden="1" s="2" customFormat="1" ht="12" customHeight="1">
      <c r="A91" s="36"/>
      <c r="B91" s="37"/>
      <c r="C91" s="30" t="s">
        <v>20</v>
      </c>
      <c r="D91" s="38"/>
      <c r="E91" s="38"/>
      <c r="F91" s="25" t="str">
        <f>F14</f>
        <v>ŽST Petrohrad</v>
      </c>
      <c r="G91" s="38"/>
      <c r="H91" s="38"/>
      <c r="I91" s="30" t="s">
        <v>22</v>
      </c>
      <c r="J91" s="77" t="str">
        <f>IF(J14="","",J14)</f>
        <v>6. 1. 2021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hidden="1" s="2" customFormat="1" ht="6.96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hidden="1" s="2" customFormat="1" ht="15.15" customHeight="1">
      <c r="A93" s="36"/>
      <c r="B93" s="37"/>
      <c r="C93" s="30" t="s">
        <v>24</v>
      </c>
      <c r="D93" s="38"/>
      <c r="E93" s="38"/>
      <c r="F93" s="25" t="str">
        <f>E17</f>
        <v>Správa železnic,s.o.;OŘ ÚNL - ST K.Vary</v>
      </c>
      <c r="G93" s="38"/>
      <c r="H93" s="38"/>
      <c r="I93" s="30" t="s">
        <v>32</v>
      </c>
      <c r="J93" s="34" t="str">
        <f>E23</f>
        <v xml:space="preserve"> </v>
      </c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hidden="1" s="2" customFormat="1" ht="15.15" customHeight="1">
      <c r="A94" s="36"/>
      <c r="B94" s="37"/>
      <c r="C94" s="30" t="s">
        <v>30</v>
      </c>
      <c r="D94" s="38"/>
      <c r="E94" s="38"/>
      <c r="F94" s="25" t="str">
        <f>IF(E20="","",E20)</f>
        <v>Vyplň údaj</v>
      </c>
      <c r="G94" s="38"/>
      <c r="H94" s="38"/>
      <c r="I94" s="30" t="s">
        <v>35</v>
      </c>
      <c r="J94" s="34" t="str">
        <f>E26</f>
        <v>Liprtová Pavlína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hidden="1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hidden="1" s="2" customFormat="1" ht="29.28" customHeight="1">
      <c r="A96" s="36"/>
      <c r="B96" s="37"/>
      <c r="C96" s="182" t="s">
        <v>111</v>
      </c>
      <c r="D96" s="183"/>
      <c r="E96" s="183"/>
      <c r="F96" s="183"/>
      <c r="G96" s="183"/>
      <c r="H96" s="183"/>
      <c r="I96" s="183"/>
      <c r="J96" s="184" t="s">
        <v>112</v>
      </c>
      <c r="K96" s="183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hidden="1" s="2" customFormat="1" ht="10.32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61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hidden="1" s="2" customFormat="1" ht="22.8" customHeight="1">
      <c r="A98" s="36"/>
      <c r="B98" s="37"/>
      <c r="C98" s="185" t="s">
        <v>113</v>
      </c>
      <c r="D98" s="38"/>
      <c r="E98" s="38"/>
      <c r="F98" s="38"/>
      <c r="G98" s="38"/>
      <c r="H98" s="38"/>
      <c r="I98" s="38"/>
      <c r="J98" s="108">
        <f>J120</f>
        <v>0</v>
      </c>
      <c r="K98" s="38"/>
      <c r="L98" s="61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5" t="s">
        <v>114</v>
      </c>
    </row>
    <row r="99" hidden="1" s="2" customFormat="1" ht="21.84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61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hidden="1" s="2" customFormat="1" ht="6.96" customHeight="1">
      <c r="A100" s="36"/>
      <c r="B100" s="64"/>
      <c r="C100" s="65"/>
      <c r="D100" s="65"/>
      <c r="E100" s="65"/>
      <c r="F100" s="65"/>
      <c r="G100" s="65"/>
      <c r="H100" s="65"/>
      <c r="I100" s="65"/>
      <c r="J100" s="65"/>
      <c r="K100" s="65"/>
      <c r="L100" s="6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hidden="1"/>
    <row r="102" hidden="1"/>
    <row r="103" hidden="1"/>
    <row r="104" s="2" customFormat="1" ht="6.96" customHeight="1">
      <c r="A104" s="36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4.96" customHeight="1">
      <c r="A105" s="36"/>
      <c r="B105" s="37"/>
      <c r="C105" s="21" t="s">
        <v>115</v>
      </c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2" customHeight="1">
      <c r="A107" s="36"/>
      <c r="B107" s="37"/>
      <c r="C107" s="30" t="s">
        <v>16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6.5" customHeight="1">
      <c r="A108" s="36"/>
      <c r="B108" s="37"/>
      <c r="C108" s="38"/>
      <c r="D108" s="38"/>
      <c r="E108" s="181" t="str">
        <f>E7</f>
        <v>Oprava staničních kolejí a výhybek v ŽST Petrohrad - oprava č.1</v>
      </c>
      <c r="F108" s="30"/>
      <c r="G108" s="30"/>
      <c r="H108" s="30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1" customFormat="1" ht="12" customHeight="1">
      <c r="B109" s="19"/>
      <c r="C109" s="30" t="s">
        <v>106</v>
      </c>
      <c r="D109" s="20"/>
      <c r="E109" s="20"/>
      <c r="F109" s="20"/>
      <c r="G109" s="20"/>
      <c r="H109" s="20"/>
      <c r="I109" s="20"/>
      <c r="J109" s="20"/>
      <c r="K109" s="20"/>
      <c r="L109" s="18"/>
    </row>
    <row r="110" s="2" customFormat="1" ht="23.25" customHeight="1">
      <c r="A110" s="36"/>
      <c r="B110" s="37"/>
      <c r="C110" s="38"/>
      <c r="D110" s="38"/>
      <c r="E110" s="181" t="s">
        <v>107</v>
      </c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108</v>
      </c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8"/>
      <c r="D112" s="38"/>
      <c r="E112" s="74" t="str">
        <f>E11</f>
        <v>A.1.1 - Práce na ŽSV</v>
      </c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20</v>
      </c>
      <c r="D114" s="38"/>
      <c r="E114" s="38"/>
      <c r="F114" s="25" t="str">
        <f>F14</f>
        <v>ŽST Petrohrad</v>
      </c>
      <c r="G114" s="38"/>
      <c r="H114" s="38"/>
      <c r="I114" s="30" t="s">
        <v>22</v>
      </c>
      <c r="J114" s="77" t="str">
        <f>IF(J14="","",J14)</f>
        <v>6. 1. 2021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5.15" customHeight="1">
      <c r="A116" s="36"/>
      <c r="B116" s="37"/>
      <c r="C116" s="30" t="s">
        <v>24</v>
      </c>
      <c r="D116" s="38"/>
      <c r="E116" s="38"/>
      <c r="F116" s="25" t="str">
        <f>E17</f>
        <v>Správa železnic,s.o.;OŘ ÚNL - ST K.Vary</v>
      </c>
      <c r="G116" s="38"/>
      <c r="H116" s="38"/>
      <c r="I116" s="30" t="s">
        <v>32</v>
      </c>
      <c r="J116" s="34" t="str">
        <f>E23</f>
        <v xml:space="preserve"> 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30" t="s">
        <v>30</v>
      </c>
      <c r="D117" s="38"/>
      <c r="E117" s="38"/>
      <c r="F117" s="25" t="str">
        <f>IF(E20="","",E20)</f>
        <v>Vyplň údaj</v>
      </c>
      <c r="G117" s="38"/>
      <c r="H117" s="38"/>
      <c r="I117" s="30" t="s">
        <v>35</v>
      </c>
      <c r="J117" s="34" t="str">
        <f>E26</f>
        <v>Liprtová Pavlína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0.32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9" customFormat="1" ht="29.28" customHeight="1">
      <c r="A119" s="186"/>
      <c r="B119" s="187"/>
      <c r="C119" s="188" t="s">
        <v>116</v>
      </c>
      <c r="D119" s="189" t="s">
        <v>63</v>
      </c>
      <c r="E119" s="189" t="s">
        <v>59</v>
      </c>
      <c r="F119" s="189" t="s">
        <v>60</v>
      </c>
      <c r="G119" s="189" t="s">
        <v>117</v>
      </c>
      <c r="H119" s="189" t="s">
        <v>118</v>
      </c>
      <c r="I119" s="189" t="s">
        <v>119</v>
      </c>
      <c r="J119" s="189" t="s">
        <v>112</v>
      </c>
      <c r="K119" s="190" t="s">
        <v>120</v>
      </c>
      <c r="L119" s="191"/>
      <c r="M119" s="98" t="s">
        <v>1</v>
      </c>
      <c r="N119" s="99" t="s">
        <v>42</v>
      </c>
      <c r="O119" s="99" t="s">
        <v>121</v>
      </c>
      <c r="P119" s="99" t="s">
        <v>122</v>
      </c>
      <c r="Q119" s="99" t="s">
        <v>123</v>
      </c>
      <c r="R119" s="99" t="s">
        <v>124</v>
      </c>
      <c r="S119" s="99" t="s">
        <v>125</v>
      </c>
      <c r="T119" s="100" t="s">
        <v>126</v>
      </c>
      <c r="U119" s="186"/>
      <c r="V119" s="186"/>
      <c r="W119" s="186"/>
      <c r="X119" s="186"/>
      <c r="Y119" s="186"/>
      <c r="Z119" s="186"/>
      <c r="AA119" s="186"/>
      <c r="AB119" s="186"/>
      <c r="AC119" s="186"/>
      <c r="AD119" s="186"/>
      <c r="AE119" s="186"/>
    </row>
    <row r="120" s="2" customFormat="1" ht="22.8" customHeight="1">
      <c r="A120" s="36"/>
      <c r="B120" s="37"/>
      <c r="C120" s="105" t="s">
        <v>127</v>
      </c>
      <c r="D120" s="38"/>
      <c r="E120" s="38"/>
      <c r="F120" s="38"/>
      <c r="G120" s="38"/>
      <c r="H120" s="38"/>
      <c r="I120" s="38"/>
      <c r="J120" s="192">
        <f>BK120</f>
        <v>0</v>
      </c>
      <c r="K120" s="38"/>
      <c r="L120" s="42"/>
      <c r="M120" s="101"/>
      <c r="N120" s="193"/>
      <c r="O120" s="102"/>
      <c r="P120" s="194">
        <f>SUM(P121:P290)</f>
        <v>0</v>
      </c>
      <c r="Q120" s="102"/>
      <c r="R120" s="194">
        <f>SUM(R121:R290)</f>
        <v>1619.6510000000001</v>
      </c>
      <c r="S120" s="102"/>
      <c r="T120" s="195">
        <f>SUM(T121:T290)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5" t="s">
        <v>77</v>
      </c>
      <c r="AU120" s="15" t="s">
        <v>114</v>
      </c>
      <c r="BK120" s="196">
        <f>SUM(BK121:BK290)</f>
        <v>0</v>
      </c>
    </row>
    <row r="121" s="2" customFormat="1">
      <c r="A121" s="36"/>
      <c r="B121" s="37"/>
      <c r="C121" s="197" t="s">
        <v>85</v>
      </c>
      <c r="D121" s="197" t="s">
        <v>128</v>
      </c>
      <c r="E121" s="198" t="s">
        <v>129</v>
      </c>
      <c r="F121" s="199" t="s">
        <v>130</v>
      </c>
      <c r="G121" s="200" t="s">
        <v>131</v>
      </c>
      <c r="H121" s="201">
        <v>0.27400000000000002</v>
      </c>
      <c r="I121" s="202"/>
      <c r="J121" s="203">
        <f>ROUND(I121*H121,2)</f>
        <v>0</v>
      </c>
      <c r="K121" s="199" t="s">
        <v>132</v>
      </c>
      <c r="L121" s="42"/>
      <c r="M121" s="204" t="s">
        <v>1</v>
      </c>
      <c r="N121" s="205" t="s">
        <v>43</v>
      </c>
      <c r="O121" s="89"/>
      <c r="P121" s="206">
        <f>O121*H121</f>
        <v>0</v>
      </c>
      <c r="Q121" s="206">
        <v>0</v>
      </c>
      <c r="R121" s="206">
        <f>Q121*H121</f>
        <v>0</v>
      </c>
      <c r="S121" s="206">
        <v>0</v>
      </c>
      <c r="T121" s="207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08" t="s">
        <v>133</v>
      </c>
      <c r="AT121" s="208" t="s">
        <v>128</v>
      </c>
      <c r="AU121" s="208" t="s">
        <v>78</v>
      </c>
      <c r="AY121" s="15" t="s">
        <v>134</v>
      </c>
      <c r="BE121" s="209">
        <f>IF(N121="základní",J121,0)</f>
        <v>0</v>
      </c>
      <c r="BF121" s="209">
        <f>IF(N121="snížená",J121,0)</f>
        <v>0</v>
      </c>
      <c r="BG121" s="209">
        <f>IF(N121="zákl. přenesená",J121,0)</f>
        <v>0</v>
      </c>
      <c r="BH121" s="209">
        <f>IF(N121="sníž. přenesená",J121,0)</f>
        <v>0</v>
      </c>
      <c r="BI121" s="209">
        <f>IF(N121="nulová",J121,0)</f>
        <v>0</v>
      </c>
      <c r="BJ121" s="15" t="s">
        <v>85</v>
      </c>
      <c r="BK121" s="209">
        <f>ROUND(I121*H121,2)</f>
        <v>0</v>
      </c>
      <c r="BL121" s="15" t="s">
        <v>133</v>
      </c>
      <c r="BM121" s="208" t="s">
        <v>135</v>
      </c>
    </row>
    <row r="122" s="2" customFormat="1">
      <c r="A122" s="36"/>
      <c r="B122" s="37"/>
      <c r="C122" s="38"/>
      <c r="D122" s="210" t="s">
        <v>136</v>
      </c>
      <c r="E122" s="38"/>
      <c r="F122" s="211" t="s">
        <v>137</v>
      </c>
      <c r="G122" s="38"/>
      <c r="H122" s="38"/>
      <c r="I122" s="212"/>
      <c r="J122" s="38"/>
      <c r="K122" s="38"/>
      <c r="L122" s="42"/>
      <c r="M122" s="213"/>
      <c r="N122" s="214"/>
      <c r="O122" s="89"/>
      <c r="P122" s="89"/>
      <c r="Q122" s="89"/>
      <c r="R122" s="89"/>
      <c r="S122" s="89"/>
      <c r="T122" s="90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5" t="s">
        <v>136</v>
      </c>
      <c r="AU122" s="15" t="s">
        <v>78</v>
      </c>
    </row>
    <row r="123" s="2" customFormat="1">
      <c r="A123" s="36"/>
      <c r="B123" s="37"/>
      <c r="C123" s="38"/>
      <c r="D123" s="210" t="s">
        <v>138</v>
      </c>
      <c r="E123" s="38"/>
      <c r="F123" s="215" t="s">
        <v>139</v>
      </c>
      <c r="G123" s="38"/>
      <c r="H123" s="38"/>
      <c r="I123" s="212"/>
      <c r="J123" s="38"/>
      <c r="K123" s="38"/>
      <c r="L123" s="42"/>
      <c r="M123" s="213"/>
      <c r="N123" s="214"/>
      <c r="O123" s="89"/>
      <c r="P123" s="89"/>
      <c r="Q123" s="89"/>
      <c r="R123" s="89"/>
      <c r="S123" s="89"/>
      <c r="T123" s="90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138</v>
      </c>
      <c r="AU123" s="15" t="s">
        <v>78</v>
      </c>
    </row>
    <row r="124" s="2" customFormat="1">
      <c r="A124" s="36"/>
      <c r="B124" s="37"/>
      <c r="C124" s="197" t="s">
        <v>87</v>
      </c>
      <c r="D124" s="197" t="s">
        <v>128</v>
      </c>
      <c r="E124" s="198" t="s">
        <v>140</v>
      </c>
      <c r="F124" s="199" t="s">
        <v>141</v>
      </c>
      <c r="G124" s="200" t="s">
        <v>131</v>
      </c>
      <c r="H124" s="201">
        <v>0.244</v>
      </c>
      <c r="I124" s="202"/>
      <c r="J124" s="203">
        <f>ROUND(I124*H124,2)</f>
        <v>0</v>
      </c>
      <c r="K124" s="199" t="s">
        <v>132</v>
      </c>
      <c r="L124" s="42"/>
      <c r="M124" s="204" t="s">
        <v>1</v>
      </c>
      <c r="N124" s="205" t="s">
        <v>43</v>
      </c>
      <c r="O124" s="89"/>
      <c r="P124" s="206">
        <f>O124*H124</f>
        <v>0</v>
      </c>
      <c r="Q124" s="206">
        <v>0</v>
      </c>
      <c r="R124" s="206">
        <f>Q124*H124</f>
        <v>0</v>
      </c>
      <c r="S124" s="206">
        <v>0</v>
      </c>
      <c r="T124" s="207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08" t="s">
        <v>133</v>
      </c>
      <c r="AT124" s="208" t="s">
        <v>128</v>
      </c>
      <c r="AU124" s="208" t="s">
        <v>78</v>
      </c>
      <c r="AY124" s="15" t="s">
        <v>134</v>
      </c>
      <c r="BE124" s="209">
        <f>IF(N124="základní",J124,0)</f>
        <v>0</v>
      </c>
      <c r="BF124" s="209">
        <f>IF(N124="snížená",J124,0)</f>
        <v>0</v>
      </c>
      <c r="BG124" s="209">
        <f>IF(N124="zákl. přenesená",J124,0)</f>
        <v>0</v>
      </c>
      <c r="BH124" s="209">
        <f>IF(N124="sníž. přenesená",J124,0)</f>
        <v>0</v>
      </c>
      <c r="BI124" s="209">
        <f>IF(N124="nulová",J124,0)</f>
        <v>0</v>
      </c>
      <c r="BJ124" s="15" t="s">
        <v>85</v>
      </c>
      <c r="BK124" s="209">
        <f>ROUND(I124*H124,2)</f>
        <v>0</v>
      </c>
      <c r="BL124" s="15" t="s">
        <v>133</v>
      </c>
      <c r="BM124" s="208" t="s">
        <v>142</v>
      </c>
    </row>
    <row r="125" s="2" customFormat="1">
      <c r="A125" s="36"/>
      <c r="B125" s="37"/>
      <c r="C125" s="38"/>
      <c r="D125" s="210" t="s">
        <v>136</v>
      </c>
      <c r="E125" s="38"/>
      <c r="F125" s="211" t="s">
        <v>143</v>
      </c>
      <c r="G125" s="38"/>
      <c r="H125" s="38"/>
      <c r="I125" s="212"/>
      <c r="J125" s="38"/>
      <c r="K125" s="38"/>
      <c r="L125" s="42"/>
      <c r="M125" s="213"/>
      <c r="N125" s="214"/>
      <c r="O125" s="89"/>
      <c r="P125" s="89"/>
      <c r="Q125" s="89"/>
      <c r="R125" s="89"/>
      <c r="S125" s="89"/>
      <c r="T125" s="90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136</v>
      </c>
      <c r="AU125" s="15" t="s">
        <v>78</v>
      </c>
    </row>
    <row r="126" s="10" customFormat="1">
      <c r="A126" s="10"/>
      <c r="B126" s="216"/>
      <c r="C126" s="217"/>
      <c r="D126" s="210" t="s">
        <v>144</v>
      </c>
      <c r="E126" s="218" t="s">
        <v>1</v>
      </c>
      <c r="F126" s="219" t="s">
        <v>145</v>
      </c>
      <c r="G126" s="217"/>
      <c r="H126" s="220">
        <v>0.069000000000000006</v>
      </c>
      <c r="I126" s="221"/>
      <c r="J126" s="217"/>
      <c r="K126" s="217"/>
      <c r="L126" s="222"/>
      <c r="M126" s="223"/>
      <c r="N126" s="224"/>
      <c r="O126" s="224"/>
      <c r="P126" s="224"/>
      <c r="Q126" s="224"/>
      <c r="R126" s="224"/>
      <c r="S126" s="224"/>
      <c r="T126" s="225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T126" s="226" t="s">
        <v>144</v>
      </c>
      <c r="AU126" s="226" t="s">
        <v>78</v>
      </c>
      <c r="AV126" s="10" t="s">
        <v>87</v>
      </c>
      <c r="AW126" s="10" t="s">
        <v>34</v>
      </c>
      <c r="AX126" s="10" t="s">
        <v>78</v>
      </c>
      <c r="AY126" s="226" t="s">
        <v>134</v>
      </c>
    </row>
    <row r="127" s="10" customFormat="1">
      <c r="A127" s="10"/>
      <c r="B127" s="216"/>
      <c r="C127" s="217"/>
      <c r="D127" s="210" t="s">
        <v>144</v>
      </c>
      <c r="E127" s="218" t="s">
        <v>1</v>
      </c>
      <c r="F127" s="219" t="s">
        <v>146</v>
      </c>
      <c r="G127" s="217"/>
      <c r="H127" s="220">
        <v>0.17499999999999999</v>
      </c>
      <c r="I127" s="221"/>
      <c r="J127" s="217"/>
      <c r="K127" s="217"/>
      <c r="L127" s="222"/>
      <c r="M127" s="223"/>
      <c r="N127" s="224"/>
      <c r="O127" s="224"/>
      <c r="P127" s="224"/>
      <c r="Q127" s="224"/>
      <c r="R127" s="224"/>
      <c r="S127" s="224"/>
      <c r="T127" s="225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T127" s="226" t="s">
        <v>144</v>
      </c>
      <c r="AU127" s="226" t="s">
        <v>78</v>
      </c>
      <c r="AV127" s="10" t="s">
        <v>87</v>
      </c>
      <c r="AW127" s="10" t="s">
        <v>34</v>
      </c>
      <c r="AX127" s="10" t="s">
        <v>78</v>
      </c>
      <c r="AY127" s="226" t="s">
        <v>134</v>
      </c>
    </row>
    <row r="128" s="11" customFormat="1">
      <c r="A128" s="11"/>
      <c r="B128" s="227"/>
      <c r="C128" s="228"/>
      <c r="D128" s="210" t="s">
        <v>144</v>
      </c>
      <c r="E128" s="229" t="s">
        <v>1</v>
      </c>
      <c r="F128" s="230" t="s">
        <v>147</v>
      </c>
      <c r="G128" s="228"/>
      <c r="H128" s="231">
        <v>0.244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T128" s="237" t="s">
        <v>144</v>
      </c>
      <c r="AU128" s="237" t="s">
        <v>78</v>
      </c>
      <c r="AV128" s="11" t="s">
        <v>133</v>
      </c>
      <c r="AW128" s="11" t="s">
        <v>34</v>
      </c>
      <c r="AX128" s="11" t="s">
        <v>85</v>
      </c>
      <c r="AY128" s="237" t="s">
        <v>134</v>
      </c>
    </row>
    <row r="129" s="2" customFormat="1">
      <c r="A129" s="36"/>
      <c r="B129" s="37"/>
      <c r="C129" s="197" t="s">
        <v>148</v>
      </c>
      <c r="D129" s="197" t="s">
        <v>128</v>
      </c>
      <c r="E129" s="198" t="s">
        <v>149</v>
      </c>
      <c r="F129" s="199" t="s">
        <v>150</v>
      </c>
      <c r="G129" s="200" t="s">
        <v>131</v>
      </c>
      <c r="H129" s="201">
        <v>1.095</v>
      </c>
      <c r="I129" s="202"/>
      <c r="J129" s="203">
        <f>ROUND(I129*H129,2)</f>
        <v>0</v>
      </c>
      <c r="K129" s="199" t="s">
        <v>132</v>
      </c>
      <c r="L129" s="42"/>
      <c r="M129" s="204" t="s">
        <v>1</v>
      </c>
      <c r="N129" s="205" t="s">
        <v>43</v>
      </c>
      <c r="O129" s="89"/>
      <c r="P129" s="206">
        <f>O129*H129</f>
        <v>0</v>
      </c>
      <c r="Q129" s="206">
        <v>0</v>
      </c>
      <c r="R129" s="206">
        <f>Q129*H129</f>
        <v>0</v>
      </c>
      <c r="S129" s="206">
        <v>0</v>
      </c>
      <c r="T129" s="207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8" t="s">
        <v>133</v>
      </c>
      <c r="AT129" s="208" t="s">
        <v>128</v>
      </c>
      <c r="AU129" s="208" t="s">
        <v>78</v>
      </c>
      <c r="AY129" s="15" t="s">
        <v>134</v>
      </c>
      <c r="BE129" s="209">
        <f>IF(N129="základní",J129,0)</f>
        <v>0</v>
      </c>
      <c r="BF129" s="209">
        <f>IF(N129="snížená",J129,0)</f>
        <v>0</v>
      </c>
      <c r="BG129" s="209">
        <f>IF(N129="zákl. přenesená",J129,0)</f>
        <v>0</v>
      </c>
      <c r="BH129" s="209">
        <f>IF(N129="sníž. přenesená",J129,0)</f>
        <v>0</v>
      </c>
      <c r="BI129" s="209">
        <f>IF(N129="nulová",J129,0)</f>
        <v>0</v>
      </c>
      <c r="BJ129" s="15" t="s">
        <v>85</v>
      </c>
      <c r="BK129" s="209">
        <f>ROUND(I129*H129,2)</f>
        <v>0</v>
      </c>
      <c r="BL129" s="15" t="s">
        <v>133</v>
      </c>
      <c r="BM129" s="208" t="s">
        <v>151</v>
      </c>
    </row>
    <row r="130" s="2" customFormat="1">
      <c r="A130" s="36"/>
      <c r="B130" s="37"/>
      <c r="C130" s="38"/>
      <c r="D130" s="210" t="s">
        <v>136</v>
      </c>
      <c r="E130" s="38"/>
      <c r="F130" s="211" t="s">
        <v>152</v>
      </c>
      <c r="G130" s="38"/>
      <c r="H130" s="38"/>
      <c r="I130" s="212"/>
      <c r="J130" s="38"/>
      <c r="K130" s="38"/>
      <c r="L130" s="42"/>
      <c r="M130" s="213"/>
      <c r="N130" s="214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136</v>
      </c>
      <c r="AU130" s="15" t="s">
        <v>78</v>
      </c>
    </row>
    <row r="131" s="2" customFormat="1">
      <c r="A131" s="36"/>
      <c r="B131" s="37"/>
      <c r="C131" s="38"/>
      <c r="D131" s="210" t="s">
        <v>138</v>
      </c>
      <c r="E131" s="38"/>
      <c r="F131" s="215" t="s">
        <v>153</v>
      </c>
      <c r="G131" s="38"/>
      <c r="H131" s="38"/>
      <c r="I131" s="212"/>
      <c r="J131" s="38"/>
      <c r="K131" s="38"/>
      <c r="L131" s="42"/>
      <c r="M131" s="213"/>
      <c r="N131" s="214"/>
      <c r="O131" s="89"/>
      <c r="P131" s="89"/>
      <c r="Q131" s="89"/>
      <c r="R131" s="89"/>
      <c r="S131" s="89"/>
      <c r="T131" s="9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138</v>
      </c>
      <c r="AU131" s="15" t="s">
        <v>78</v>
      </c>
    </row>
    <row r="132" s="10" customFormat="1">
      <c r="A132" s="10"/>
      <c r="B132" s="216"/>
      <c r="C132" s="217"/>
      <c r="D132" s="210" t="s">
        <v>144</v>
      </c>
      <c r="E132" s="218" t="s">
        <v>1</v>
      </c>
      <c r="F132" s="219" t="s">
        <v>154</v>
      </c>
      <c r="G132" s="217"/>
      <c r="H132" s="220">
        <v>0.58399999999999996</v>
      </c>
      <c r="I132" s="221"/>
      <c r="J132" s="217"/>
      <c r="K132" s="217"/>
      <c r="L132" s="222"/>
      <c r="M132" s="223"/>
      <c r="N132" s="224"/>
      <c r="O132" s="224"/>
      <c r="P132" s="224"/>
      <c r="Q132" s="224"/>
      <c r="R132" s="224"/>
      <c r="S132" s="224"/>
      <c r="T132" s="225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T132" s="226" t="s">
        <v>144</v>
      </c>
      <c r="AU132" s="226" t="s">
        <v>78</v>
      </c>
      <c r="AV132" s="10" t="s">
        <v>87</v>
      </c>
      <c r="AW132" s="10" t="s">
        <v>34</v>
      </c>
      <c r="AX132" s="10" t="s">
        <v>78</v>
      </c>
      <c r="AY132" s="226" t="s">
        <v>134</v>
      </c>
    </row>
    <row r="133" s="10" customFormat="1">
      <c r="A133" s="10"/>
      <c r="B133" s="216"/>
      <c r="C133" s="217"/>
      <c r="D133" s="210" t="s">
        <v>144</v>
      </c>
      <c r="E133" s="218" t="s">
        <v>1</v>
      </c>
      <c r="F133" s="219" t="s">
        <v>155</v>
      </c>
      <c r="G133" s="217"/>
      <c r="H133" s="220">
        <v>0.51100000000000001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T133" s="226" t="s">
        <v>144</v>
      </c>
      <c r="AU133" s="226" t="s">
        <v>78</v>
      </c>
      <c r="AV133" s="10" t="s">
        <v>87</v>
      </c>
      <c r="AW133" s="10" t="s">
        <v>34</v>
      </c>
      <c r="AX133" s="10" t="s">
        <v>78</v>
      </c>
      <c r="AY133" s="226" t="s">
        <v>134</v>
      </c>
    </row>
    <row r="134" s="11" customFormat="1">
      <c r="A134" s="11"/>
      <c r="B134" s="227"/>
      <c r="C134" s="228"/>
      <c r="D134" s="210" t="s">
        <v>144</v>
      </c>
      <c r="E134" s="229" t="s">
        <v>1</v>
      </c>
      <c r="F134" s="230" t="s">
        <v>147</v>
      </c>
      <c r="G134" s="228"/>
      <c r="H134" s="231">
        <v>1.095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T134" s="237" t="s">
        <v>144</v>
      </c>
      <c r="AU134" s="237" t="s">
        <v>78</v>
      </c>
      <c r="AV134" s="11" t="s">
        <v>133</v>
      </c>
      <c r="AW134" s="11" t="s">
        <v>34</v>
      </c>
      <c r="AX134" s="11" t="s">
        <v>85</v>
      </c>
      <c r="AY134" s="237" t="s">
        <v>134</v>
      </c>
    </row>
    <row r="135" s="2" customFormat="1">
      <c r="A135" s="36"/>
      <c r="B135" s="37"/>
      <c r="C135" s="197" t="s">
        <v>133</v>
      </c>
      <c r="D135" s="197" t="s">
        <v>128</v>
      </c>
      <c r="E135" s="198" t="s">
        <v>156</v>
      </c>
      <c r="F135" s="199" t="s">
        <v>157</v>
      </c>
      <c r="G135" s="200" t="s">
        <v>158</v>
      </c>
      <c r="H135" s="201">
        <v>49.850000000000001</v>
      </c>
      <c r="I135" s="202"/>
      <c r="J135" s="203">
        <f>ROUND(I135*H135,2)</f>
        <v>0</v>
      </c>
      <c r="K135" s="199" t="s">
        <v>132</v>
      </c>
      <c r="L135" s="42"/>
      <c r="M135" s="204" t="s">
        <v>1</v>
      </c>
      <c r="N135" s="205" t="s">
        <v>43</v>
      </c>
      <c r="O135" s="89"/>
      <c r="P135" s="206">
        <f>O135*H135</f>
        <v>0</v>
      </c>
      <c r="Q135" s="206">
        <v>0</v>
      </c>
      <c r="R135" s="206">
        <f>Q135*H135</f>
        <v>0</v>
      </c>
      <c r="S135" s="206">
        <v>0</v>
      </c>
      <c r="T135" s="207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8" t="s">
        <v>133</v>
      </c>
      <c r="AT135" s="208" t="s">
        <v>128</v>
      </c>
      <c r="AU135" s="208" t="s">
        <v>78</v>
      </c>
      <c r="AY135" s="15" t="s">
        <v>134</v>
      </c>
      <c r="BE135" s="209">
        <f>IF(N135="základní",J135,0)</f>
        <v>0</v>
      </c>
      <c r="BF135" s="209">
        <f>IF(N135="snížená",J135,0)</f>
        <v>0</v>
      </c>
      <c r="BG135" s="209">
        <f>IF(N135="zákl. přenesená",J135,0)</f>
        <v>0</v>
      </c>
      <c r="BH135" s="209">
        <f>IF(N135="sníž. přenesená",J135,0)</f>
        <v>0</v>
      </c>
      <c r="BI135" s="209">
        <f>IF(N135="nulová",J135,0)</f>
        <v>0</v>
      </c>
      <c r="BJ135" s="15" t="s">
        <v>85</v>
      </c>
      <c r="BK135" s="209">
        <f>ROUND(I135*H135,2)</f>
        <v>0</v>
      </c>
      <c r="BL135" s="15" t="s">
        <v>133</v>
      </c>
      <c r="BM135" s="208" t="s">
        <v>159</v>
      </c>
    </row>
    <row r="136" s="2" customFormat="1">
      <c r="A136" s="36"/>
      <c r="B136" s="37"/>
      <c r="C136" s="38"/>
      <c r="D136" s="210" t="s">
        <v>136</v>
      </c>
      <c r="E136" s="38"/>
      <c r="F136" s="211" t="s">
        <v>160</v>
      </c>
      <c r="G136" s="38"/>
      <c r="H136" s="38"/>
      <c r="I136" s="212"/>
      <c r="J136" s="38"/>
      <c r="K136" s="38"/>
      <c r="L136" s="42"/>
      <c r="M136" s="213"/>
      <c r="N136" s="214"/>
      <c r="O136" s="89"/>
      <c r="P136" s="89"/>
      <c r="Q136" s="89"/>
      <c r="R136" s="89"/>
      <c r="S136" s="89"/>
      <c r="T136" s="90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136</v>
      </c>
      <c r="AU136" s="15" t="s">
        <v>78</v>
      </c>
    </row>
    <row r="137" s="2" customFormat="1">
      <c r="A137" s="36"/>
      <c r="B137" s="37"/>
      <c r="C137" s="38"/>
      <c r="D137" s="210" t="s">
        <v>138</v>
      </c>
      <c r="E137" s="38"/>
      <c r="F137" s="215" t="s">
        <v>161</v>
      </c>
      <c r="G137" s="38"/>
      <c r="H137" s="38"/>
      <c r="I137" s="212"/>
      <c r="J137" s="38"/>
      <c r="K137" s="38"/>
      <c r="L137" s="42"/>
      <c r="M137" s="213"/>
      <c r="N137" s="214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138</v>
      </c>
      <c r="AU137" s="15" t="s">
        <v>78</v>
      </c>
    </row>
    <row r="138" s="10" customFormat="1">
      <c r="A138" s="10"/>
      <c r="B138" s="216"/>
      <c r="C138" s="217"/>
      <c r="D138" s="210" t="s">
        <v>144</v>
      </c>
      <c r="E138" s="218" t="s">
        <v>1</v>
      </c>
      <c r="F138" s="219" t="s">
        <v>162</v>
      </c>
      <c r="G138" s="217"/>
      <c r="H138" s="220">
        <v>49.850000000000001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T138" s="226" t="s">
        <v>144</v>
      </c>
      <c r="AU138" s="226" t="s">
        <v>78</v>
      </c>
      <c r="AV138" s="10" t="s">
        <v>87</v>
      </c>
      <c r="AW138" s="10" t="s">
        <v>34</v>
      </c>
      <c r="AX138" s="10" t="s">
        <v>85</v>
      </c>
      <c r="AY138" s="226" t="s">
        <v>134</v>
      </c>
    </row>
    <row r="139" s="2" customFormat="1">
      <c r="A139" s="36"/>
      <c r="B139" s="37"/>
      <c r="C139" s="197" t="s">
        <v>163</v>
      </c>
      <c r="D139" s="197" t="s">
        <v>128</v>
      </c>
      <c r="E139" s="198" t="s">
        <v>164</v>
      </c>
      <c r="F139" s="199" t="s">
        <v>165</v>
      </c>
      <c r="G139" s="200" t="s">
        <v>158</v>
      </c>
      <c r="H139" s="201">
        <v>2.5</v>
      </c>
      <c r="I139" s="202"/>
      <c r="J139" s="203">
        <f>ROUND(I139*H139,2)</f>
        <v>0</v>
      </c>
      <c r="K139" s="199" t="s">
        <v>132</v>
      </c>
      <c r="L139" s="42"/>
      <c r="M139" s="204" t="s">
        <v>1</v>
      </c>
      <c r="N139" s="205" t="s">
        <v>43</v>
      </c>
      <c r="O139" s="89"/>
      <c r="P139" s="206">
        <f>O139*H139</f>
        <v>0</v>
      </c>
      <c r="Q139" s="206">
        <v>0</v>
      </c>
      <c r="R139" s="206">
        <f>Q139*H139</f>
        <v>0</v>
      </c>
      <c r="S139" s="206">
        <v>0</v>
      </c>
      <c r="T139" s="207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8" t="s">
        <v>133</v>
      </c>
      <c r="AT139" s="208" t="s">
        <v>128</v>
      </c>
      <c r="AU139" s="208" t="s">
        <v>78</v>
      </c>
      <c r="AY139" s="15" t="s">
        <v>134</v>
      </c>
      <c r="BE139" s="209">
        <f>IF(N139="základní",J139,0)</f>
        <v>0</v>
      </c>
      <c r="BF139" s="209">
        <f>IF(N139="snížená",J139,0)</f>
        <v>0</v>
      </c>
      <c r="BG139" s="209">
        <f>IF(N139="zákl. přenesená",J139,0)</f>
        <v>0</v>
      </c>
      <c r="BH139" s="209">
        <f>IF(N139="sníž. přenesená",J139,0)</f>
        <v>0</v>
      </c>
      <c r="BI139" s="209">
        <f>IF(N139="nulová",J139,0)</f>
        <v>0</v>
      </c>
      <c r="BJ139" s="15" t="s">
        <v>85</v>
      </c>
      <c r="BK139" s="209">
        <f>ROUND(I139*H139,2)</f>
        <v>0</v>
      </c>
      <c r="BL139" s="15" t="s">
        <v>133</v>
      </c>
      <c r="BM139" s="208" t="s">
        <v>166</v>
      </c>
    </row>
    <row r="140" s="2" customFormat="1">
      <c r="A140" s="36"/>
      <c r="B140" s="37"/>
      <c r="C140" s="38"/>
      <c r="D140" s="210" t="s">
        <v>136</v>
      </c>
      <c r="E140" s="38"/>
      <c r="F140" s="211" t="s">
        <v>167</v>
      </c>
      <c r="G140" s="38"/>
      <c r="H140" s="38"/>
      <c r="I140" s="212"/>
      <c r="J140" s="38"/>
      <c r="K140" s="38"/>
      <c r="L140" s="42"/>
      <c r="M140" s="213"/>
      <c r="N140" s="214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136</v>
      </c>
      <c r="AU140" s="15" t="s">
        <v>78</v>
      </c>
    </row>
    <row r="141" s="2" customFormat="1">
      <c r="A141" s="36"/>
      <c r="B141" s="37"/>
      <c r="C141" s="197" t="s">
        <v>168</v>
      </c>
      <c r="D141" s="197" t="s">
        <v>128</v>
      </c>
      <c r="E141" s="198" t="s">
        <v>169</v>
      </c>
      <c r="F141" s="199" t="s">
        <v>170</v>
      </c>
      <c r="G141" s="200" t="s">
        <v>171</v>
      </c>
      <c r="H141" s="201">
        <v>1099.5</v>
      </c>
      <c r="I141" s="202"/>
      <c r="J141" s="203">
        <f>ROUND(I141*H141,2)</f>
        <v>0</v>
      </c>
      <c r="K141" s="199" t="s">
        <v>132</v>
      </c>
      <c r="L141" s="42"/>
      <c r="M141" s="204" t="s">
        <v>1</v>
      </c>
      <c r="N141" s="205" t="s">
        <v>43</v>
      </c>
      <c r="O141" s="89"/>
      <c r="P141" s="206">
        <f>O141*H141</f>
        <v>0</v>
      </c>
      <c r="Q141" s="206">
        <v>0</v>
      </c>
      <c r="R141" s="206">
        <f>Q141*H141</f>
        <v>0</v>
      </c>
      <c r="S141" s="206">
        <v>0</v>
      </c>
      <c r="T141" s="207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8" t="s">
        <v>133</v>
      </c>
      <c r="AT141" s="208" t="s">
        <v>128</v>
      </c>
      <c r="AU141" s="208" t="s">
        <v>78</v>
      </c>
      <c r="AY141" s="15" t="s">
        <v>134</v>
      </c>
      <c r="BE141" s="209">
        <f>IF(N141="základní",J141,0)</f>
        <v>0</v>
      </c>
      <c r="BF141" s="209">
        <f>IF(N141="snížená",J141,0)</f>
        <v>0</v>
      </c>
      <c r="BG141" s="209">
        <f>IF(N141="zákl. přenesená",J141,0)</f>
        <v>0</v>
      </c>
      <c r="BH141" s="209">
        <f>IF(N141="sníž. přenesená",J141,0)</f>
        <v>0</v>
      </c>
      <c r="BI141" s="209">
        <f>IF(N141="nulová",J141,0)</f>
        <v>0</v>
      </c>
      <c r="BJ141" s="15" t="s">
        <v>85</v>
      </c>
      <c r="BK141" s="209">
        <f>ROUND(I141*H141,2)</f>
        <v>0</v>
      </c>
      <c r="BL141" s="15" t="s">
        <v>133</v>
      </c>
      <c r="BM141" s="208" t="s">
        <v>172</v>
      </c>
    </row>
    <row r="142" s="2" customFormat="1">
      <c r="A142" s="36"/>
      <c r="B142" s="37"/>
      <c r="C142" s="38"/>
      <c r="D142" s="210" t="s">
        <v>136</v>
      </c>
      <c r="E142" s="38"/>
      <c r="F142" s="211" t="s">
        <v>173</v>
      </c>
      <c r="G142" s="38"/>
      <c r="H142" s="38"/>
      <c r="I142" s="212"/>
      <c r="J142" s="38"/>
      <c r="K142" s="38"/>
      <c r="L142" s="42"/>
      <c r="M142" s="213"/>
      <c r="N142" s="214"/>
      <c r="O142" s="89"/>
      <c r="P142" s="89"/>
      <c r="Q142" s="89"/>
      <c r="R142" s="89"/>
      <c r="S142" s="89"/>
      <c r="T142" s="90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5" t="s">
        <v>136</v>
      </c>
      <c r="AU142" s="15" t="s">
        <v>78</v>
      </c>
    </row>
    <row r="143" s="2" customFormat="1">
      <c r="A143" s="36"/>
      <c r="B143" s="37"/>
      <c r="C143" s="38"/>
      <c r="D143" s="210" t="s">
        <v>138</v>
      </c>
      <c r="E143" s="38"/>
      <c r="F143" s="215" t="s">
        <v>174</v>
      </c>
      <c r="G143" s="38"/>
      <c r="H143" s="38"/>
      <c r="I143" s="212"/>
      <c r="J143" s="38"/>
      <c r="K143" s="38"/>
      <c r="L143" s="42"/>
      <c r="M143" s="213"/>
      <c r="N143" s="214"/>
      <c r="O143" s="89"/>
      <c r="P143" s="89"/>
      <c r="Q143" s="89"/>
      <c r="R143" s="89"/>
      <c r="S143" s="89"/>
      <c r="T143" s="9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138</v>
      </c>
      <c r="AU143" s="15" t="s">
        <v>78</v>
      </c>
    </row>
    <row r="144" s="10" customFormat="1">
      <c r="A144" s="10"/>
      <c r="B144" s="216"/>
      <c r="C144" s="217"/>
      <c r="D144" s="210" t="s">
        <v>144</v>
      </c>
      <c r="E144" s="218" t="s">
        <v>1</v>
      </c>
      <c r="F144" s="219" t="s">
        <v>175</v>
      </c>
      <c r="G144" s="217"/>
      <c r="H144" s="220">
        <v>545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T144" s="226" t="s">
        <v>144</v>
      </c>
      <c r="AU144" s="226" t="s">
        <v>78</v>
      </c>
      <c r="AV144" s="10" t="s">
        <v>87</v>
      </c>
      <c r="AW144" s="10" t="s">
        <v>34</v>
      </c>
      <c r="AX144" s="10" t="s">
        <v>78</v>
      </c>
      <c r="AY144" s="226" t="s">
        <v>134</v>
      </c>
    </row>
    <row r="145" s="10" customFormat="1">
      <c r="A145" s="10"/>
      <c r="B145" s="216"/>
      <c r="C145" s="217"/>
      <c r="D145" s="210" t="s">
        <v>144</v>
      </c>
      <c r="E145" s="218" t="s">
        <v>1</v>
      </c>
      <c r="F145" s="219" t="s">
        <v>176</v>
      </c>
      <c r="G145" s="217"/>
      <c r="H145" s="220">
        <v>554.5</v>
      </c>
      <c r="I145" s="221"/>
      <c r="J145" s="217"/>
      <c r="K145" s="217"/>
      <c r="L145" s="222"/>
      <c r="M145" s="223"/>
      <c r="N145" s="224"/>
      <c r="O145" s="224"/>
      <c r="P145" s="224"/>
      <c r="Q145" s="224"/>
      <c r="R145" s="224"/>
      <c r="S145" s="224"/>
      <c r="T145" s="225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T145" s="226" t="s">
        <v>144</v>
      </c>
      <c r="AU145" s="226" t="s">
        <v>78</v>
      </c>
      <c r="AV145" s="10" t="s">
        <v>87</v>
      </c>
      <c r="AW145" s="10" t="s">
        <v>34</v>
      </c>
      <c r="AX145" s="10" t="s">
        <v>78</v>
      </c>
      <c r="AY145" s="226" t="s">
        <v>134</v>
      </c>
    </row>
    <row r="146" s="11" customFormat="1">
      <c r="A146" s="11"/>
      <c r="B146" s="227"/>
      <c r="C146" s="228"/>
      <c r="D146" s="210" t="s">
        <v>144</v>
      </c>
      <c r="E146" s="229" t="s">
        <v>1</v>
      </c>
      <c r="F146" s="230" t="s">
        <v>147</v>
      </c>
      <c r="G146" s="228"/>
      <c r="H146" s="231">
        <v>1099.5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T146" s="237" t="s">
        <v>144</v>
      </c>
      <c r="AU146" s="237" t="s">
        <v>78</v>
      </c>
      <c r="AV146" s="11" t="s">
        <v>133</v>
      </c>
      <c r="AW146" s="11" t="s">
        <v>34</v>
      </c>
      <c r="AX146" s="11" t="s">
        <v>85</v>
      </c>
      <c r="AY146" s="237" t="s">
        <v>134</v>
      </c>
    </row>
    <row r="147" s="2" customFormat="1" ht="16.5" customHeight="1">
      <c r="A147" s="36"/>
      <c r="B147" s="37"/>
      <c r="C147" s="197" t="s">
        <v>177</v>
      </c>
      <c r="D147" s="197" t="s">
        <v>128</v>
      </c>
      <c r="E147" s="198" t="s">
        <v>178</v>
      </c>
      <c r="F147" s="199" t="s">
        <v>179</v>
      </c>
      <c r="G147" s="200" t="s">
        <v>180</v>
      </c>
      <c r="H147" s="201">
        <v>32.984999999999999</v>
      </c>
      <c r="I147" s="202"/>
      <c r="J147" s="203">
        <f>ROUND(I147*H147,2)</f>
        <v>0</v>
      </c>
      <c r="K147" s="199" t="s">
        <v>132</v>
      </c>
      <c r="L147" s="42"/>
      <c r="M147" s="204" t="s">
        <v>1</v>
      </c>
      <c r="N147" s="205" t="s">
        <v>43</v>
      </c>
      <c r="O147" s="89"/>
      <c r="P147" s="206">
        <f>O147*H147</f>
        <v>0</v>
      </c>
      <c r="Q147" s="206">
        <v>0</v>
      </c>
      <c r="R147" s="206">
        <f>Q147*H147</f>
        <v>0</v>
      </c>
      <c r="S147" s="206">
        <v>0</v>
      </c>
      <c r="T147" s="207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8" t="s">
        <v>133</v>
      </c>
      <c r="AT147" s="208" t="s">
        <v>128</v>
      </c>
      <c r="AU147" s="208" t="s">
        <v>78</v>
      </c>
      <c r="AY147" s="15" t="s">
        <v>134</v>
      </c>
      <c r="BE147" s="209">
        <f>IF(N147="základní",J147,0)</f>
        <v>0</v>
      </c>
      <c r="BF147" s="209">
        <f>IF(N147="snížená",J147,0)</f>
        <v>0</v>
      </c>
      <c r="BG147" s="209">
        <f>IF(N147="zákl. přenesená",J147,0)</f>
        <v>0</v>
      </c>
      <c r="BH147" s="209">
        <f>IF(N147="sníž. přenesená",J147,0)</f>
        <v>0</v>
      </c>
      <c r="BI147" s="209">
        <f>IF(N147="nulová",J147,0)</f>
        <v>0</v>
      </c>
      <c r="BJ147" s="15" t="s">
        <v>85</v>
      </c>
      <c r="BK147" s="209">
        <f>ROUND(I147*H147,2)</f>
        <v>0</v>
      </c>
      <c r="BL147" s="15" t="s">
        <v>133</v>
      </c>
      <c r="BM147" s="208" t="s">
        <v>181</v>
      </c>
    </row>
    <row r="148" s="2" customFormat="1">
      <c r="A148" s="36"/>
      <c r="B148" s="37"/>
      <c r="C148" s="38"/>
      <c r="D148" s="210" t="s">
        <v>136</v>
      </c>
      <c r="E148" s="38"/>
      <c r="F148" s="211" t="s">
        <v>182</v>
      </c>
      <c r="G148" s="38"/>
      <c r="H148" s="38"/>
      <c r="I148" s="212"/>
      <c r="J148" s="38"/>
      <c r="K148" s="38"/>
      <c r="L148" s="42"/>
      <c r="M148" s="213"/>
      <c r="N148" s="214"/>
      <c r="O148" s="89"/>
      <c r="P148" s="89"/>
      <c r="Q148" s="89"/>
      <c r="R148" s="89"/>
      <c r="S148" s="89"/>
      <c r="T148" s="90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5" t="s">
        <v>136</v>
      </c>
      <c r="AU148" s="15" t="s">
        <v>78</v>
      </c>
    </row>
    <row r="149" s="10" customFormat="1">
      <c r="A149" s="10"/>
      <c r="B149" s="216"/>
      <c r="C149" s="217"/>
      <c r="D149" s="210" t="s">
        <v>144</v>
      </c>
      <c r="E149" s="218" t="s">
        <v>1</v>
      </c>
      <c r="F149" s="219" t="s">
        <v>183</v>
      </c>
      <c r="G149" s="217"/>
      <c r="H149" s="220">
        <v>32.984999999999999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T149" s="226" t="s">
        <v>144</v>
      </c>
      <c r="AU149" s="226" t="s">
        <v>78</v>
      </c>
      <c r="AV149" s="10" t="s">
        <v>87</v>
      </c>
      <c r="AW149" s="10" t="s">
        <v>34</v>
      </c>
      <c r="AX149" s="10" t="s">
        <v>85</v>
      </c>
      <c r="AY149" s="226" t="s">
        <v>134</v>
      </c>
    </row>
    <row r="150" s="2" customFormat="1" ht="16.5" customHeight="1">
      <c r="A150" s="36"/>
      <c r="B150" s="37"/>
      <c r="C150" s="197" t="s">
        <v>184</v>
      </c>
      <c r="D150" s="197" t="s">
        <v>128</v>
      </c>
      <c r="E150" s="198" t="s">
        <v>185</v>
      </c>
      <c r="F150" s="199" t="s">
        <v>186</v>
      </c>
      <c r="G150" s="200" t="s">
        <v>187</v>
      </c>
      <c r="H150" s="201">
        <v>70.381</v>
      </c>
      <c r="I150" s="202"/>
      <c r="J150" s="203">
        <f>ROUND(I150*H150,2)</f>
        <v>0</v>
      </c>
      <c r="K150" s="199" t="s">
        <v>132</v>
      </c>
      <c r="L150" s="42"/>
      <c r="M150" s="204" t="s">
        <v>1</v>
      </c>
      <c r="N150" s="205" t="s">
        <v>43</v>
      </c>
      <c r="O150" s="89"/>
      <c r="P150" s="206">
        <f>O150*H150</f>
        <v>0</v>
      </c>
      <c r="Q150" s="206">
        <v>0</v>
      </c>
      <c r="R150" s="206">
        <f>Q150*H150</f>
        <v>0</v>
      </c>
      <c r="S150" s="206">
        <v>0</v>
      </c>
      <c r="T150" s="207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8" t="s">
        <v>133</v>
      </c>
      <c r="AT150" s="208" t="s">
        <v>128</v>
      </c>
      <c r="AU150" s="208" t="s">
        <v>78</v>
      </c>
      <c r="AY150" s="15" t="s">
        <v>134</v>
      </c>
      <c r="BE150" s="209">
        <f>IF(N150="základní",J150,0)</f>
        <v>0</v>
      </c>
      <c r="BF150" s="209">
        <f>IF(N150="snížená",J150,0)</f>
        <v>0</v>
      </c>
      <c r="BG150" s="209">
        <f>IF(N150="zákl. přenesená",J150,0)</f>
        <v>0</v>
      </c>
      <c r="BH150" s="209">
        <f>IF(N150="sníž. přenesená",J150,0)</f>
        <v>0</v>
      </c>
      <c r="BI150" s="209">
        <f>IF(N150="nulová",J150,0)</f>
        <v>0</v>
      </c>
      <c r="BJ150" s="15" t="s">
        <v>85</v>
      </c>
      <c r="BK150" s="209">
        <f>ROUND(I150*H150,2)</f>
        <v>0</v>
      </c>
      <c r="BL150" s="15" t="s">
        <v>133</v>
      </c>
      <c r="BM150" s="208" t="s">
        <v>188</v>
      </c>
    </row>
    <row r="151" s="2" customFormat="1">
      <c r="A151" s="36"/>
      <c r="B151" s="37"/>
      <c r="C151" s="38"/>
      <c r="D151" s="210" t="s">
        <v>136</v>
      </c>
      <c r="E151" s="38"/>
      <c r="F151" s="211" t="s">
        <v>189</v>
      </c>
      <c r="G151" s="38"/>
      <c r="H151" s="38"/>
      <c r="I151" s="212"/>
      <c r="J151" s="38"/>
      <c r="K151" s="38"/>
      <c r="L151" s="42"/>
      <c r="M151" s="213"/>
      <c r="N151" s="214"/>
      <c r="O151" s="89"/>
      <c r="P151" s="89"/>
      <c r="Q151" s="89"/>
      <c r="R151" s="89"/>
      <c r="S151" s="89"/>
      <c r="T151" s="90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5" t="s">
        <v>136</v>
      </c>
      <c r="AU151" s="15" t="s">
        <v>78</v>
      </c>
    </row>
    <row r="152" s="2" customFormat="1">
      <c r="A152" s="36"/>
      <c r="B152" s="37"/>
      <c r="C152" s="197" t="s">
        <v>190</v>
      </c>
      <c r="D152" s="197" t="s">
        <v>128</v>
      </c>
      <c r="E152" s="198" t="s">
        <v>191</v>
      </c>
      <c r="F152" s="199" t="s">
        <v>192</v>
      </c>
      <c r="G152" s="200" t="s">
        <v>180</v>
      </c>
      <c r="H152" s="201">
        <v>1378.115</v>
      </c>
      <c r="I152" s="202"/>
      <c r="J152" s="203">
        <f>ROUND(I152*H152,2)</f>
        <v>0</v>
      </c>
      <c r="K152" s="199" t="s">
        <v>132</v>
      </c>
      <c r="L152" s="42"/>
      <c r="M152" s="204" t="s">
        <v>1</v>
      </c>
      <c r="N152" s="205" t="s">
        <v>43</v>
      </c>
      <c r="O152" s="89"/>
      <c r="P152" s="206">
        <f>O152*H152</f>
        <v>0</v>
      </c>
      <c r="Q152" s="206">
        <v>0</v>
      </c>
      <c r="R152" s="206">
        <f>Q152*H152</f>
        <v>0</v>
      </c>
      <c r="S152" s="206">
        <v>0</v>
      </c>
      <c r="T152" s="207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8" t="s">
        <v>133</v>
      </c>
      <c r="AT152" s="208" t="s">
        <v>128</v>
      </c>
      <c r="AU152" s="208" t="s">
        <v>78</v>
      </c>
      <c r="AY152" s="15" t="s">
        <v>134</v>
      </c>
      <c r="BE152" s="209">
        <f>IF(N152="základní",J152,0)</f>
        <v>0</v>
      </c>
      <c r="BF152" s="209">
        <f>IF(N152="snížená",J152,0)</f>
        <v>0</v>
      </c>
      <c r="BG152" s="209">
        <f>IF(N152="zákl. přenesená",J152,0)</f>
        <v>0</v>
      </c>
      <c r="BH152" s="209">
        <f>IF(N152="sníž. přenesená",J152,0)</f>
        <v>0</v>
      </c>
      <c r="BI152" s="209">
        <f>IF(N152="nulová",J152,0)</f>
        <v>0</v>
      </c>
      <c r="BJ152" s="15" t="s">
        <v>85</v>
      </c>
      <c r="BK152" s="209">
        <f>ROUND(I152*H152,2)</f>
        <v>0</v>
      </c>
      <c r="BL152" s="15" t="s">
        <v>133</v>
      </c>
      <c r="BM152" s="208" t="s">
        <v>193</v>
      </c>
    </row>
    <row r="153" s="2" customFormat="1">
      <c r="A153" s="36"/>
      <c r="B153" s="37"/>
      <c r="C153" s="38"/>
      <c r="D153" s="210" t="s">
        <v>136</v>
      </c>
      <c r="E153" s="38"/>
      <c r="F153" s="211" t="s">
        <v>194</v>
      </c>
      <c r="G153" s="38"/>
      <c r="H153" s="38"/>
      <c r="I153" s="212"/>
      <c r="J153" s="38"/>
      <c r="K153" s="38"/>
      <c r="L153" s="42"/>
      <c r="M153" s="213"/>
      <c r="N153" s="214"/>
      <c r="O153" s="89"/>
      <c r="P153" s="89"/>
      <c r="Q153" s="89"/>
      <c r="R153" s="89"/>
      <c r="S153" s="89"/>
      <c r="T153" s="90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136</v>
      </c>
      <c r="AU153" s="15" t="s">
        <v>78</v>
      </c>
    </row>
    <row r="154" s="2" customFormat="1">
      <c r="A154" s="36"/>
      <c r="B154" s="37"/>
      <c r="C154" s="38"/>
      <c r="D154" s="210" t="s">
        <v>138</v>
      </c>
      <c r="E154" s="38"/>
      <c r="F154" s="215" t="s">
        <v>195</v>
      </c>
      <c r="G154" s="38"/>
      <c r="H154" s="38"/>
      <c r="I154" s="212"/>
      <c r="J154" s="38"/>
      <c r="K154" s="38"/>
      <c r="L154" s="42"/>
      <c r="M154" s="213"/>
      <c r="N154" s="214"/>
      <c r="O154" s="89"/>
      <c r="P154" s="89"/>
      <c r="Q154" s="89"/>
      <c r="R154" s="89"/>
      <c r="S154" s="89"/>
      <c r="T154" s="90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5" t="s">
        <v>138</v>
      </c>
      <c r="AU154" s="15" t="s">
        <v>78</v>
      </c>
    </row>
    <row r="155" s="10" customFormat="1">
      <c r="A155" s="10"/>
      <c r="B155" s="216"/>
      <c r="C155" s="217"/>
      <c r="D155" s="210" t="s">
        <v>144</v>
      </c>
      <c r="E155" s="218" t="s">
        <v>1</v>
      </c>
      <c r="F155" s="219" t="s">
        <v>196</v>
      </c>
      <c r="G155" s="217"/>
      <c r="H155" s="220">
        <v>557.88900000000001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T155" s="226" t="s">
        <v>144</v>
      </c>
      <c r="AU155" s="226" t="s">
        <v>78</v>
      </c>
      <c r="AV155" s="10" t="s">
        <v>87</v>
      </c>
      <c r="AW155" s="10" t="s">
        <v>34</v>
      </c>
      <c r="AX155" s="10" t="s">
        <v>78</v>
      </c>
      <c r="AY155" s="226" t="s">
        <v>134</v>
      </c>
    </row>
    <row r="156" s="10" customFormat="1">
      <c r="A156" s="10"/>
      <c r="B156" s="216"/>
      <c r="C156" s="217"/>
      <c r="D156" s="210" t="s">
        <v>144</v>
      </c>
      <c r="E156" s="218" t="s">
        <v>1</v>
      </c>
      <c r="F156" s="219" t="s">
        <v>197</v>
      </c>
      <c r="G156" s="217"/>
      <c r="H156" s="220">
        <v>234.131</v>
      </c>
      <c r="I156" s="221"/>
      <c r="J156" s="217"/>
      <c r="K156" s="217"/>
      <c r="L156" s="222"/>
      <c r="M156" s="223"/>
      <c r="N156" s="224"/>
      <c r="O156" s="224"/>
      <c r="P156" s="224"/>
      <c r="Q156" s="224"/>
      <c r="R156" s="224"/>
      <c r="S156" s="224"/>
      <c r="T156" s="225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T156" s="226" t="s">
        <v>144</v>
      </c>
      <c r="AU156" s="226" t="s">
        <v>78</v>
      </c>
      <c r="AV156" s="10" t="s">
        <v>87</v>
      </c>
      <c r="AW156" s="10" t="s">
        <v>34</v>
      </c>
      <c r="AX156" s="10" t="s">
        <v>78</v>
      </c>
      <c r="AY156" s="226" t="s">
        <v>134</v>
      </c>
    </row>
    <row r="157" s="10" customFormat="1">
      <c r="A157" s="10"/>
      <c r="B157" s="216"/>
      <c r="C157" s="217"/>
      <c r="D157" s="210" t="s">
        <v>144</v>
      </c>
      <c r="E157" s="218" t="s">
        <v>1</v>
      </c>
      <c r="F157" s="219" t="s">
        <v>198</v>
      </c>
      <c r="G157" s="217"/>
      <c r="H157" s="220">
        <v>586.09500000000003</v>
      </c>
      <c r="I157" s="221"/>
      <c r="J157" s="217"/>
      <c r="K157" s="217"/>
      <c r="L157" s="222"/>
      <c r="M157" s="223"/>
      <c r="N157" s="224"/>
      <c r="O157" s="224"/>
      <c r="P157" s="224"/>
      <c r="Q157" s="224"/>
      <c r="R157" s="224"/>
      <c r="S157" s="224"/>
      <c r="T157" s="225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T157" s="226" t="s">
        <v>144</v>
      </c>
      <c r="AU157" s="226" t="s">
        <v>78</v>
      </c>
      <c r="AV157" s="10" t="s">
        <v>87</v>
      </c>
      <c r="AW157" s="10" t="s">
        <v>34</v>
      </c>
      <c r="AX157" s="10" t="s">
        <v>78</v>
      </c>
      <c r="AY157" s="226" t="s">
        <v>134</v>
      </c>
    </row>
    <row r="158" s="11" customFormat="1">
      <c r="A158" s="11"/>
      <c r="B158" s="227"/>
      <c r="C158" s="228"/>
      <c r="D158" s="210" t="s">
        <v>144</v>
      </c>
      <c r="E158" s="229" t="s">
        <v>1</v>
      </c>
      <c r="F158" s="230" t="s">
        <v>147</v>
      </c>
      <c r="G158" s="228"/>
      <c r="H158" s="231">
        <v>1378.115</v>
      </c>
      <c r="I158" s="232"/>
      <c r="J158" s="228"/>
      <c r="K158" s="228"/>
      <c r="L158" s="233"/>
      <c r="M158" s="234"/>
      <c r="N158" s="235"/>
      <c r="O158" s="235"/>
      <c r="P158" s="235"/>
      <c r="Q158" s="235"/>
      <c r="R158" s="235"/>
      <c r="S158" s="235"/>
      <c r="T158" s="236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T158" s="237" t="s">
        <v>144</v>
      </c>
      <c r="AU158" s="237" t="s">
        <v>78</v>
      </c>
      <c r="AV158" s="11" t="s">
        <v>133</v>
      </c>
      <c r="AW158" s="11" t="s">
        <v>34</v>
      </c>
      <c r="AX158" s="11" t="s">
        <v>85</v>
      </c>
      <c r="AY158" s="237" t="s">
        <v>134</v>
      </c>
    </row>
    <row r="159" s="2" customFormat="1">
      <c r="A159" s="36"/>
      <c r="B159" s="37"/>
      <c r="C159" s="197" t="s">
        <v>199</v>
      </c>
      <c r="D159" s="197" t="s">
        <v>128</v>
      </c>
      <c r="E159" s="198" t="s">
        <v>200</v>
      </c>
      <c r="F159" s="199" t="s">
        <v>201</v>
      </c>
      <c r="G159" s="200" t="s">
        <v>180</v>
      </c>
      <c r="H159" s="201">
        <v>66.609999999999999</v>
      </c>
      <c r="I159" s="202"/>
      <c r="J159" s="203">
        <f>ROUND(I159*H159,2)</f>
        <v>0</v>
      </c>
      <c r="K159" s="199" t="s">
        <v>132</v>
      </c>
      <c r="L159" s="42"/>
      <c r="M159" s="204" t="s">
        <v>1</v>
      </c>
      <c r="N159" s="205" t="s">
        <v>43</v>
      </c>
      <c r="O159" s="89"/>
      <c r="P159" s="206">
        <f>O159*H159</f>
        <v>0</v>
      </c>
      <c r="Q159" s="206">
        <v>0</v>
      </c>
      <c r="R159" s="206">
        <f>Q159*H159</f>
        <v>0</v>
      </c>
      <c r="S159" s="206">
        <v>0</v>
      </c>
      <c r="T159" s="207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8" t="s">
        <v>133</v>
      </c>
      <c r="AT159" s="208" t="s">
        <v>128</v>
      </c>
      <c r="AU159" s="208" t="s">
        <v>78</v>
      </c>
      <c r="AY159" s="15" t="s">
        <v>134</v>
      </c>
      <c r="BE159" s="209">
        <f>IF(N159="základní",J159,0)</f>
        <v>0</v>
      </c>
      <c r="BF159" s="209">
        <f>IF(N159="snížená",J159,0)</f>
        <v>0</v>
      </c>
      <c r="BG159" s="209">
        <f>IF(N159="zákl. přenesená",J159,0)</f>
        <v>0</v>
      </c>
      <c r="BH159" s="209">
        <f>IF(N159="sníž. přenesená",J159,0)</f>
        <v>0</v>
      </c>
      <c r="BI159" s="209">
        <f>IF(N159="nulová",J159,0)</f>
        <v>0</v>
      </c>
      <c r="BJ159" s="15" t="s">
        <v>85</v>
      </c>
      <c r="BK159" s="209">
        <f>ROUND(I159*H159,2)</f>
        <v>0</v>
      </c>
      <c r="BL159" s="15" t="s">
        <v>133</v>
      </c>
      <c r="BM159" s="208" t="s">
        <v>202</v>
      </c>
    </row>
    <row r="160" s="2" customFormat="1">
      <c r="A160" s="36"/>
      <c r="B160" s="37"/>
      <c r="C160" s="38"/>
      <c r="D160" s="210" t="s">
        <v>136</v>
      </c>
      <c r="E160" s="38"/>
      <c r="F160" s="211" t="s">
        <v>203</v>
      </c>
      <c r="G160" s="38"/>
      <c r="H160" s="38"/>
      <c r="I160" s="212"/>
      <c r="J160" s="38"/>
      <c r="K160" s="38"/>
      <c r="L160" s="42"/>
      <c r="M160" s="213"/>
      <c r="N160" s="214"/>
      <c r="O160" s="89"/>
      <c r="P160" s="89"/>
      <c r="Q160" s="89"/>
      <c r="R160" s="89"/>
      <c r="S160" s="89"/>
      <c r="T160" s="9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136</v>
      </c>
      <c r="AU160" s="15" t="s">
        <v>78</v>
      </c>
    </row>
    <row r="161" s="10" customFormat="1">
      <c r="A161" s="10"/>
      <c r="B161" s="216"/>
      <c r="C161" s="217"/>
      <c r="D161" s="210" t="s">
        <v>144</v>
      </c>
      <c r="E161" s="218" t="s">
        <v>1</v>
      </c>
      <c r="F161" s="219" t="s">
        <v>204</v>
      </c>
      <c r="G161" s="217"/>
      <c r="H161" s="220">
        <v>66.609999999999999</v>
      </c>
      <c r="I161" s="221"/>
      <c r="J161" s="217"/>
      <c r="K161" s="217"/>
      <c r="L161" s="222"/>
      <c r="M161" s="223"/>
      <c r="N161" s="224"/>
      <c r="O161" s="224"/>
      <c r="P161" s="224"/>
      <c r="Q161" s="224"/>
      <c r="R161" s="224"/>
      <c r="S161" s="224"/>
      <c r="T161" s="225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T161" s="226" t="s">
        <v>144</v>
      </c>
      <c r="AU161" s="226" t="s">
        <v>78</v>
      </c>
      <c r="AV161" s="10" t="s">
        <v>87</v>
      </c>
      <c r="AW161" s="10" t="s">
        <v>34</v>
      </c>
      <c r="AX161" s="10" t="s">
        <v>85</v>
      </c>
      <c r="AY161" s="226" t="s">
        <v>134</v>
      </c>
    </row>
    <row r="162" s="2" customFormat="1" ht="16.5" customHeight="1">
      <c r="A162" s="36"/>
      <c r="B162" s="37"/>
      <c r="C162" s="197" t="s">
        <v>205</v>
      </c>
      <c r="D162" s="197" t="s">
        <v>128</v>
      </c>
      <c r="E162" s="198" t="s">
        <v>206</v>
      </c>
      <c r="F162" s="199" t="s">
        <v>207</v>
      </c>
      <c r="G162" s="200" t="s">
        <v>180</v>
      </c>
      <c r="H162" s="201">
        <v>1378.115</v>
      </c>
      <c r="I162" s="202"/>
      <c r="J162" s="203">
        <f>ROUND(I162*H162,2)</f>
        <v>0</v>
      </c>
      <c r="K162" s="199" t="s">
        <v>132</v>
      </c>
      <c r="L162" s="42"/>
      <c r="M162" s="204" t="s">
        <v>1</v>
      </c>
      <c r="N162" s="205" t="s">
        <v>43</v>
      </c>
      <c r="O162" s="89"/>
      <c r="P162" s="206">
        <f>O162*H162</f>
        <v>0</v>
      </c>
      <c r="Q162" s="206">
        <v>0</v>
      </c>
      <c r="R162" s="206">
        <f>Q162*H162</f>
        <v>0</v>
      </c>
      <c r="S162" s="206">
        <v>0</v>
      </c>
      <c r="T162" s="207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8" t="s">
        <v>133</v>
      </c>
      <c r="AT162" s="208" t="s">
        <v>128</v>
      </c>
      <c r="AU162" s="208" t="s">
        <v>78</v>
      </c>
      <c r="AY162" s="15" t="s">
        <v>134</v>
      </c>
      <c r="BE162" s="209">
        <f>IF(N162="základní",J162,0)</f>
        <v>0</v>
      </c>
      <c r="BF162" s="209">
        <f>IF(N162="snížená",J162,0)</f>
        <v>0</v>
      </c>
      <c r="BG162" s="209">
        <f>IF(N162="zákl. přenesená",J162,0)</f>
        <v>0</v>
      </c>
      <c r="BH162" s="209">
        <f>IF(N162="sníž. přenesená",J162,0)</f>
        <v>0</v>
      </c>
      <c r="BI162" s="209">
        <f>IF(N162="nulová",J162,0)</f>
        <v>0</v>
      </c>
      <c r="BJ162" s="15" t="s">
        <v>85</v>
      </c>
      <c r="BK162" s="209">
        <f>ROUND(I162*H162,2)</f>
        <v>0</v>
      </c>
      <c r="BL162" s="15" t="s">
        <v>133</v>
      </c>
      <c r="BM162" s="208" t="s">
        <v>208</v>
      </c>
    </row>
    <row r="163" s="2" customFormat="1">
      <c r="A163" s="36"/>
      <c r="B163" s="37"/>
      <c r="C163" s="38"/>
      <c r="D163" s="210" t="s">
        <v>136</v>
      </c>
      <c r="E163" s="38"/>
      <c r="F163" s="211" t="s">
        <v>209</v>
      </c>
      <c r="G163" s="38"/>
      <c r="H163" s="38"/>
      <c r="I163" s="212"/>
      <c r="J163" s="38"/>
      <c r="K163" s="38"/>
      <c r="L163" s="42"/>
      <c r="M163" s="213"/>
      <c r="N163" s="214"/>
      <c r="O163" s="89"/>
      <c r="P163" s="89"/>
      <c r="Q163" s="89"/>
      <c r="R163" s="89"/>
      <c r="S163" s="89"/>
      <c r="T163" s="90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136</v>
      </c>
      <c r="AU163" s="15" t="s">
        <v>78</v>
      </c>
    </row>
    <row r="164" s="2" customFormat="1" ht="16.5" customHeight="1">
      <c r="A164" s="36"/>
      <c r="B164" s="37"/>
      <c r="C164" s="197" t="s">
        <v>210</v>
      </c>
      <c r="D164" s="197" t="s">
        <v>128</v>
      </c>
      <c r="E164" s="198" t="s">
        <v>211</v>
      </c>
      <c r="F164" s="199" t="s">
        <v>212</v>
      </c>
      <c r="G164" s="200" t="s">
        <v>180</v>
      </c>
      <c r="H164" s="201">
        <v>66.609999999999999</v>
      </c>
      <c r="I164" s="202"/>
      <c r="J164" s="203">
        <f>ROUND(I164*H164,2)</f>
        <v>0</v>
      </c>
      <c r="K164" s="199" t="s">
        <v>132</v>
      </c>
      <c r="L164" s="42"/>
      <c r="M164" s="204" t="s">
        <v>1</v>
      </c>
      <c r="N164" s="205" t="s">
        <v>43</v>
      </c>
      <c r="O164" s="89"/>
      <c r="P164" s="206">
        <f>O164*H164</f>
        <v>0</v>
      </c>
      <c r="Q164" s="206">
        <v>0</v>
      </c>
      <c r="R164" s="206">
        <f>Q164*H164</f>
        <v>0</v>
      </c>
      <c r="S164" s="206">
        <v>0</v>
      </c>
      <c r="T164" s="207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08" t="s">
        <v>133</v>
      </c>
      <c r="AT164" s="208" t="s">
        <v>128</v>
      </c>
      <c r="AU164" s="208" t="s">
        <v>78</v>
      </c>
      <c r="AY164" s="15" t="s">
        <v>134</v>
      </c>
      <c r="BE164" s="209">
        <f>IF(N164="základní",J164,0)</f>
        <v>0</v>
      </c>
      <c r="BF164" s="209">
        <f>IF(N164="snížená",J164,0)</f>
        <v>0</v>
      </c>
      <c r="BG164" s="209">
        <f>IF(N164="zákl. přenesená",J164,0)</f>
        <v>0</v>
      </c>
      <c r="BH164" s="209">
        <f>IF(N164="sníž. přenesená",J164,0)</f>
        <v>0</v>
      </c>
      <c r="BI164" s="209">
        <f>IF(N164="nulová",J164,0)</f>
        <v>0</v>
      </c>
      <c r="BJ164" s="15" t="s">
        <v>85</v>
      </c>
      <c r="BK164" s="209">
        <f>ROUND(I164*H164,2)</f>
        <v>0</v>
      </c>
      <c r="BL164" s="15" t="s">
        <v>133</v>
      </c>
      <c r="BM164" s="208" t="s">
        <v>213</v>
      </c>
    </row>
    <row r="165" s="2" customFormat="1">
      <c r="A165" s="36"/>
      <c r="B165" s="37"/>
      <c r="C165" s="38"/>
      <c r="D165" s="210" t="s">
        <v>136</v>
      </c>
      <c r="E165" s="38"/>
      <c r="F165" s="211" t="s">
        <v>214</v>
      </c>
      <c r="G165" s="38"/>
      <c r="H165" s="38"/>
      <c r="I165" s="212"/>
      <c r="J165" s="38"/>
      <c r="K165" s="38"/>
      <c r="L165" s="42"/>
      <c r="M165" s="213"/>
      <c r="N165" s="214"/>
      <c r="O165" s="89"/>
      <c r="P165" s="89"/>
      <c r="Q165" s="89"/>
      <c r="R165" s="89"/>
      <c r="S165" s="89"/>
      <c r="T165" s="90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5" t="s">
        <v>136</v>
      </c>
      <c r="AU165" s="15" t="s">
        <v>78</v>
      </c>
    </row>
    <row r="166" s="2" customFormat="1">
      <c r="A166" s="36"/>
      <c r="B166" s="37"/>
      <c r="C166" s="197" t="s">
        <v>215</v>
      </c>
      <c r="D166" s="197" t="s">
        <v>128</v>
      </c>
      <c r="E166" s="198" t="s">
        <v>216</v>
      </c>
      <c r="F166" s="199" t="s">
        <v>217</v>
      </c>
      <c r="G166" s="200" t="s">
        <v>131</v>
      </c>
      <c r="H166" s="201">
        <v>0.014999999999999999</v>
      </c>
      <c r="I166" s="202"/>
      <c r="J166" s="203">
        <f>ROUND(I166*H166,2)</f>
        <v>0</v>
      </c>
      <c r="K166" s="199" t="s">
        <v>132</v>
      </c>
      <c r="L166" s="42"/>
      <c r="M166" s="204" t="s">
        <v>1</v>
      </c>
      <c r="N166" s="205" t="s">
        <v>43</v>
      </c>
      <c r="O166" s="89"/>
      <c r="P166" s="206">
        <f>O166*H166</f>
        <v>0</v>
      </c>
      <c r="Q166" s="206">
        <v>0</v>
      </c>
      <c r="R166" s="206">
        <f>Q166*H166</f>
        <v>0</v>
      </c>
      <c r="S166" s="206">
        <v>0</v>
      </c>
      <c r="T166" s="207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8" t="s">
        <v>133</v>
      </c>
      <c r="AT166" s="208" t="s">
        <v>128</v>
      </c>
      <c r="AU166" s="208" t="s">
        <v>78</v>
      </c>
      <c r="AY166" s="15" t="s">
        <v>134</v>
      </c>
      <c r="BE166" s="209">
        <f>IF(N166="základní",J166,0)</f>
        <v>0</v>
      </c>
      <c r="BF166" s="209">
        <f>IF(N166="snížená",J166,0)</f>
        <v>0</v>
      </c>
      <c r="BG166" s="209">
        <f>IF(N166="zákl. přenesená",J166,0)</f>
        <v>0</v>
      </c>
      <c r="BH166" s="209">
        <f>IF(N166="sníž. přenesená",J166,0)</f>
        <v>0</v>
      </c>
      <c r="BI166" s="209">
        <f>IF(N166="nulová",J166,0)</f>
        <v>0</v>
      </c>
      <c r="BJ166" s="15" t="s">
        <v>85</v>
      </c>
      <c r="BK166" s="209">
        <f>ROUND(I166*H166,2)</f>
        <v>0</v>
      </c>
      <c r="BL166" s="15" t="s">
        <v>133</v>
      </c>
      <c r="BM166" s="208" t="s">
        <v>218</v>
      </c>
    </row>
    <row r="167" s="2" customFormat="1">
      <c r="A167" s="36"/>
      <c r="B167" s="37"/>
      <c r="C167" s="38"/>
      <c r="D167" s="210" t="s">
        <v>136</v>
      </c>
      <c r="E167" s="38"/>
      <c r="F167" s="211" t="s">
        <v>219</v>
      </c>
      <c r="G167" s="38"/>
      <c r="H167" s="38"/>
      <c r="I167" s="212"/>
      <c r="J167" s="38"/>
      <c r="K167" s="38"/>
      <c r="L167" s="42"/>
      <c r="M167" s="213"/>
      <c r="N167" s="214"/>
      <c r="O167" s="89"/>
      <c r="P167" s="89"/>
      <c r="Q167" s="89"/>
      <c r="R167" s="89"/>
      <c r="S167" s="89"/>
      <c r="T167" s="90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5" t="s">
        <v>136</v>
      </c>
      <c r="AU167" s="15" t="s">
        <v>78</v>
      </c>
    </row>
    <row r="168" s="2" customFormat="1">
      <c r="A168" s="36"/>
      <c r="B168" s="37"/>
      <c r="C168" s="38"/>
      <c r="D168" s="210" t="s">
        <v>138</v>
      </c>
      <c r="E168" s="38"/>
      <c r="F168" s="215" t="s">
        <v>220</v>
      </c>
      <c r="G168" s="38"/>
      <c r="H168" s="38"/>
      <c r="I168" s="212"/>
      <c r="J168" s="38"/>
      <c r="K168" s="38"/>
      <c r="L168" s="42"/>
      <c r="M168" s="213"/>
      <c r="N168" s="214"/>
      <c r="O168" s="89"/>
      <c r="P168" s="89"/>
      <c r="Q168" s="89"/>
      <c r="R168" s="89"/>
      <c r="S168" s="89"/>
      <c r="T168" s="90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5" t="s">
        <v>138</v>
      </c>
      <c r="AU168" s="15" t="s">
        <v>78</v>
      </c>
    </row>
    <row r="169" s="2" customFormat="1">
      <c r="A169" s="36"/>
      <c r="B169" s="37"/>
      <c r="C169" s="197" t="s">
        <v>221</v>
      </c>
      <c r="D169" s="197" t="s">
        <v>128</v>
      </c>
      <c r="E169" s="198" t="s">
        <v>222</v>
      </c>
      <c r="F169" s="199" t="s">
        <v>223</v>
      </c>
      <c r="G169" s="200" t="s">
        <v>131</v>
      </c>
      <c r="H169" s="201">
        <v>1.5980000000000001</v>
      </c>
      <c r="I169" s="202"/>
      <c r="J169" s="203">
        <f>ROUND(I169*H169,2)</f>
        <v>0</v>
      </c>
      <c r="K169" s="199" t="s">
        <v>132</v>
      </c>
      <c r="L169" s="42"/>
      <c r="M169" s="204" t="s">
        <v>1</v>
      </c>
      <c r="N169" s="205" t="s">
        <v>43</v>
      </c>
      <c r="O169" s="89"/>
      <c r="P169" s="206">
        <f>O169*H169</f>
        <v>0</v>
      </c>
      <c r="Q169" s="206">
        <v>0</v>
      </c>
      <c r="R169" s="206">
        <f>Q169*H169</f>
        <v>0</v>
      </c>
      <c r="S169" s="206">
        <v>0</v>
      </c>
      <c r="T169" s="207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08" t="s">
        <v>133</v>
      </c>
      <c r="AT169" s="208" t="s">
        <v>128</v>
      </c>
      <c r="AU169" s="208" t="s">
        <v>78</v>
      </c>
      <c r="AY169" s="15" t="s">
        <v>134</v>
      </c>
      <c r="BE169" s="209">
        <f>IF(N169="základní",J169,0)</f>
        <v>0</v>
      </c>
      <c r="BF169" s="209">
        <f>IF(N169="snížená",J169,0)</f>
        <v>0</v>
      </c>
      <c r="BG169" s="209">
        <f>IF(N169="zákl. přenesená",J169,0)</f>
        <v>0</v>
      </c>
      <c r="BH169" s="209">
        <f>IF(N169="sníž. přenesená",J169,0)</f>
        <v>0</v>
      </c>
      <c r="BI169" s="209">
        <f>IF(N169="nulová",J169,0)</f>
        <v>0</v>
      </c>
      <c r="BJ169" s="15" t="s">
        <v>85</v>
      </c>
      <c r="BK169" s="209">
        <f>ROUND(I169*H169,2)</f>
        <v>0</v>
      </c>
      <c r="BL169" s="15" t="s">
        <v>133</v>
      </c>
      <c r="BM169" s="208" t="s">
        <v>224</v>
      </c>
    </row>
    <row r="170" s="2" customFormat="1">
      <c r="A170" s="36"/>
      <c r="B170" s="37"/>
      <c r="C170" s="38"/>
      <c r="D170" s="210" t="s">
        <v>136</v>
      </c>
      <c r="E170" s="38"/>
      <c r="F170" s="211" t="s">
        <v>225</v>
      </c>
      <c r="G170" s="38"/>
      <c r="H170" s="38"/>
      <c r="I170" s="212"/>
      <c r="J170" s="38"/>
      <c r="K170" s="38"/>
      <c r="L170" s="42"/>
      <c r="M170" s="213"/>
      <c r="N170" s="214"/>
      <c r="O170" s="89"/>
      <c r="P170" s="89"/>
      <c r="Q170" s="89"/>
      <c r="R170" s="89"/>
      <c r="S170" s="89"/>
      <c r="T170" s="90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5" t="s">
        <v>136</v>
      </c>
      <c r="AU170" s="15" t="s">
        <v>78</v>
      </c>
    </row>
    <row r="171" s="2" customFormat="1">
      <c r="A171" s="36"/>
      <c r="B171" s="37"/>
      <c r="C171" s="38"/>
      <c r="D171" s="210" t="s">
        <v>138</v>
      </c>
      <c r="E171" s="38"/>
      <c r="F171" s="215" t="s">
        <v>226</v>
      </c>
      <c r="G171" s="38"/>
      <c r="H171" s="38"/>
      <c r="I171" s="212"/>
      <c r="J171" s="38"/>
      <c r="K171" s="38"/>
      <c r="L171" s="42"/>
      <c r="M171" s="213"/>
      <c r="N171" s="214"/>
      <c r="O171" s="89"/>
      <c r="P171" s="89"/>
      <c r="Q171" s="89"/>
      <c r="R171" s="89"/>
      <c r="S171" s="89"/>
      <c r="T171" s="90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5" t="s">
        <v>138</v>
      </c>
      <c r="AU171" s="15" t="s">
        <v>78</v>
      </c>
    </row>
    <row r="172" s="10" customFormat="1">
      <c r="A172" s="10"/>
      <c r="B172" s="216"/>
      <c r="C172" s="217"/>
      <c r="D172" s="210" t="s">
        <v>144</v>
      </c>
      <c r="E172" s="218" t="s">
        <v>1</v>
      </c>
      <c r="F172" s="219" t="s">
        <v>227</v>
      </c>
      <c r="G172" s="217"/>
      <c r="H172" s="220">
        <v>1.5980000000000001</v>
      </c>
      <c r="I172" s="221"/>
      <c r="J172" s="217"/>
      <c r="K172" s="217"/>
      <c r="L172" s="222"/>
      <c r="M172" s="223"/>
      <c r="N172" s="224"/>
      <c r="O172" s="224"/>
      <c r="P172" s="224"/>
      <c r="Q172" s="224"/>
      <c r="R172" s="224"/>
      <c r="S172" s="224"/>
      <c r="T172" s="225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T172" s="226" t="s">
        <v>144</v>
      </c>
      <c r="AU172" s="226" t="s">
        <v>78</v>
      </c>
      <c r="AV172" s="10" t="s">
        <v>87</v>
      </c>
      <c r="AW172" s="10" t="s">
        <v>34</v>
      </c>
      <c r="AX172" s="10" t="s">
        <v>85</v>
      </c>
      <c r="AY172" s="226" t="s">
        <v>134</v>
      </c>
    </row>
    <row r="173" s="2" customFormat="1">
      <c r="A173" s="36"/>
      <c r="B173" s="37"/>
      <c r="C173" s="197" t="s">
        <v>8</v>
      </c>
      <c r="D173" s="197" t="s">
        <v>128</v>
      </c>
      <c r="E173" s="198" t="s">
        <v>228</v>
      </c>
      <c r="F173" s="199" t="s">
        <v>229</v>
      </c>
      <c r="G173" s="200" t="s">
        <v>158</v>
      </c>
      <c r="H173" s="201">
        <v>15</v>
      </c>
      <c r="I173" s="202"/>
      <c r="J173" s="203">
        <f>ROUND(I173*H173,2)</f>
        <v>0</v>
      </c>
      <c r="K173" s="199" t="s">
        <v>132</v>
      </c>
      <c r="L173" s="42"/>
      <c r="M173" s="204" t="s">
        <v>1</v>
      </c>
      <c r="N173" s="205" t="s">
        <v>43</v>
      </c>
      <c r="O173" s="89"/>
      <c r="P173" s="206">
        <f>O173*H173</f>
        <v>0</v>
      </c>
      <c r="Q173" s="206">
        <v>0</v>
      </c>
      <c r="R173" s="206">
        <f>Q173*H173</f>
        <v>0</v>
      </c>
      <c r="S173" s="206">
        <v>0</v>
      </c>
      <c r="T173" s="207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08" t="s">
        <v>133</v>
      </c>
      <c r="AT173" s="208" t="s">
        <v>128</v>
      </c>
      <c r="AU173" s="208" t="s">
        <v>78</v>
      </c>
      <c r="AY173" s="15" t="s">
        <v>134</v>
      </c>
      <c r="BE173" s="209">
        <f>IF(N173="základní",J173,0)</f>
        <v>0</v>
      </c>
      <c r="BF173" s="209">
        <f>IF(N173="snížená",J173,0)</f>
        <v>0</v>
      </c>
      <c r="BG173" s="209">
        <f>IF(N173="zákl. přenesená",J173,0)</f>
        <v>0</v>
      </c>
      <c r="BH173" s="209">
        <f>IF(N173="sníž. přenesená",J173,0)</f>
        <v>0</v>
      </c>
      <c r="BI173" s="209">
        <f>IF(N173="nulová",J173,0)</f>
        <v>0</v>
      </c>
      <c r="BJ173" s="15" t="s">
        <v>85</v>
      </c>
      <c r="BK173" s="209">
        <f>ROUND(I173*H173,2)</f>
        <v>0</v>
      </c>
      <c r="BL173" s="15" t="s">
        <v>133</v>
      </c>
      <c r="BM173" s="208" t="s">
        <v>230</v>
      </c>
    </row>
    <row r="174" s="2" customFormat="1">
      <c r="A174" s="36"/>
      <c r="B174" s="37"/>
      <c r="C174" s="38"/>
      <c r="D174" s="210" t="s">
        <v>136</v>
      </c>
      <c r="E174" s="38"/>
      <c r="F174" s="211" t="s">
        <v>231</v>
      </c>
      <c r="G174" s="38"/>
      <c r="H174" s="38"/>
      <c r="I174" s="212"/>
      <c r="J174" s="38"/>
      <c r="K174" s="38"/>
      <c r="L174" s="42"/>
      <c r="M174" s="213"/>
      <c r="N174" s="214"/>
      <c r="O174" s="89"/>
      <c r="P174" s="89"/>
      <c r="Q174" s="89"/>
      <c r="R174" s="89"/>
      <c r="S174" s="89"/>
      <c r="T174" s="90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5" t="s">
        <v>136</v>
      </c>
      <c r="AU174" s="15" t="s">
        <v>78</v>
      </c>
    </row>
    <row r="175" s="2" customFormat="1">
      <c r="A175" s="36"/>
      <c r="B175" s="37"/>
      <c r="C175" s="38"/>
      <c r="D175" s="210" t="s">
        <v>138</v>
      </c>
      <c r="E175" s="38"/>
      <c r="F175" s="215" t="s">
        <v>232</v>
      </c>
      <c r="G175" s="38"/>
      <c r="H175" s="38"/>
      <c r="I175" s="212"/>
      <c r="J175" s="38"/>
      <c r="K175" s="38"/>
      <c r="L175" s="42"/>
      <c r="M175" s="213"/>
      <c r="N175" s="214"/>
      <c r="O175" s="89"/>
      <c r="P175" s="89"/>
      <c r="Q175" s="89"/>
      <c r="R175" s="89"/>
      <c r="S175" s="89"/>
      <c r="T175" s="90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5" t="s">
        <v>138</v>
      </c>
      <c r="AU175" s="15" t="s">
        <v>78</v>
      </c>
    </row>
    <row r="176" s="10" customFormat="1">
      <c r="A176" s="10"/>
      <c r="B176" s="216"/>
      <c r="C176" s="217"/>
      <c r="D176" s="210" t="s">
        <v>144</v>
      </c>
      <c r="E176" s="218" t="s">
        <v>1</v>
      </c>
      <c r="F176" s="219" t="s">
        <v>233</v>
      </c>
      <c r="G176" s="217"/>
      <c r="H176" s="220">
        <v>15</v>
      </c>
      <c r="I176" s="221"/>
      <c r="J176" s="217"/>
      <c r="K176" s="217"/>
      <c r="L176" s="222"/>
      <c r="M176" s="223"/>
      <c r="N176" s="224"/>
      <c r="O176" s="224"/>
      <c r="P176" s="224"/>
      <c r="Q176" s="224"/>
      <c r="R176" s="224"/>
      <c r="S176" s="224"/>
      <c r="T176" s="225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T176" s="226" t="s">
        <v>144</v>
      </c>
      <c r="AU176" s="226" t="s">
        <v>78</v>
      </c>
      <c r="AV176" s="10" t="s">
        <v>87</v>
      </c>
      <c r="AW176" s="10" t="s">
        <v>34</v>
      </c>
      <c r="AX176" s="10" t="s">
        <v>85</v>
      </c>
      <c r="AY176" s="226" t="s">
        <v>134</v>
      </c>
    </row>
    <row r="177" s="2" customFormat="1">
      <c r="A177" s="36"/>
      <c r="B177" s="37"/>
      <c r="C177" s="197" t="s">
        <v>234</v>
      </c>
      <c r="D177" s="197" t="s">
        <v>128</v>
      </c>
      <c r="E177" s="198" t="s">
        <v>235</v>
      </c>
      <c r="F177" s="199" t="s">
        <v>236</v>
      </c>
      <c r="G177" s="200" t="s">
        <v>237</v>
      </c>
      <c r="H177" s="201">
        <v>112</v>
      </c>
      <c r="I177" s="202"/>
      <c r="J177" s="203">
        <f>ROUND(I177*H177,2)</f>
        <v>0</v>
      </c>
      <c r="K177" s="199" t="s">
        <v>132</v>
      </c>
      <c r="L177" s="42"/>
      <c r="M177" s="204" t="s">
        <v>1</v>
      </c>
      <c r="N177" s="205" t="s">
        <v>43</v>
      </c>
      <c r="O177" s="89"/>
      <c r="P177" s="206">
        <f>O177*H177</f>
        <v>0</v>
      </c>
      <c r="Q177" s="206">
        <v>0</v>
      </c>
      <c r="R177" s="206">
        <f>Q177*H177</f>
        <v>0</v>
      </c>
      <c r="S177" s="206">
        <v>0</v>
      </c>
      <c r="T177" s="207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08" t="s">
        <v>133</v>
      </c>
      <c r="AT177" s="208" t="s">
        <v>128</v>
      </c>
      <c r="AU177" s="208" t="s">
        <v>78</v>
      </c>
      <c r="AY177" s="15" t="s">
        <v>134</v>
      </c>
      <c r="BE177" s="209">
        <f>IF(N177="základní",J177,0)</f>
        <v>0</v>
      </c>
      <c r="BF177" s="209">
        <f>IF(N177="snížená",J177,0)</f>
        <v>0</v>
      </c>
      <c r="BG177" s="209">
        <f>IF(N177="zákl. přenesená",J177,0)</f>
        <v>0</v>
      </c>
      <c r="BH177" s="209">
        <f>IF(N177="sníž. přenesená",J177,0)</f>
        <v>0</v>
      </c>
      <c r="BI177" s="209">
        <f>IF(N177="nulová",J177,0)</f>
        <v>0</v>
      </c>
      <c r="BJ177" s="15" t="s">
        <v>85</v>
      </c>
      <c r="BK177" s="209">
        <f>ROUND(I177*H177,2)</f>
        <v>0</v>
      </c>
      <c r="BL177" s="15" t="s">
        <v>133</v>
      </c>
      <c r="BM177" s="208" t="s">
        <v>238</v>
      </c>
    </row>
    <row r="178" s="2" customFormat="1">
      <c r="A178" s="36"/>
      <c r="B178" s="37"/>
      <c r="C178" s="38"/>
      <c r="D178" s="210" t="s">
        <v>136</v>
      </c>
      <c r="E178" s="38"/>
      <c r="F178" s="211" t="s">
        <v>239</v>
      </c>
      <c r="G178" s="38"/>
      <c r="H178" s="38"/>
      <c r="I178" s="212"/>
      <c r="J178" s="38"/>
      <c r="K178" s="38"/>
      <c r="L178" s="42"/>
      <c r="M178" s="213"/>
      <c r="N178" s="214"/>
      <c r="O178" s="89"/>
      <c r="P178" s="89"/>
      <c r="Q178" s="89"/>
      <c r="R178" s="89"/>
      <c r="S178" s="89"/>
      <c r="T178" s="90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5" t="s">
        <v>136</v>
      </c>
      <c r="AU178" s="15" t="s">
        <v>78</v>
      </c>
    </row>
    <row r="179" s="2" customFormat="1">
      <c r="A179" s="36"/>
      <c r="B179" s="37"/>
      <c r="C179" s="38"/>
      <c r="D179" s="210" t="s">
        <v>138</v>
      </c>
      <c r="E179" s="38"/>
      <c r="F179" s="215" t="s">
        <v>240</v>
      </c>
      <c r="G179" s="38"/>
      <c r="H179" s="38"/>
      <c r="I179" s="212"/>
      <c r="J179" s="38"/>
      <c r="K179" s="38"/>
      <c r="L179" s="42"/>
      <c r="M179" s="213"/>
      <c r="N179" s="214"/>
      <c r="O179" s="89"/>
      <c r="P179" s="89"/>
      <c r="Q179" s="89"/>
      <c r="R179" s="89"/>
      <c r="S179" s="89"/>
      <c r="T179" s="90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5" t="s">
        <v>138</v>
      </c>
      <c r="AU179" s="15" t="s">
        <v>78</v>
      </c>
    </row>
    <row r="180" s="2" customFormat="1" ht="44.25" customHeight="1">
      <c r="A180" s="36"/>
      <c r="B180" s="37"/>
      <c r="C180" s="197" t="s">
        <v>241</v>
      </c>
      <c r="D180" s="197" t="s">
        <v>128</v>
      </c>
      <c r="E180" s="198" t="s">
        <v>242</v>
      </c>
      <c r="F180" s="199" t="s">
        <v>243</v>
      </c>
      <c r="G180" s="200" t="s">
        <v>158</v>
      </c>
      <c r="H180" s="201">
        <v>3226</v>
      </c>
      <c r="I180" s="202"/>
      <c r="J180" s="203">
        <f>ROUND(I180*H180,2)</f>
        <v>0</v>
      </c>
      <c r="K180" s="199" t="s">
        <v>132</v>
      </c>
      <c r="L180" s="42"/>
      <c r="M180" s="204" t="s">
        <v>1</v>
      </c>
      <c r="N180" s="205" t="s">
        <v>43</v>
      </c>
      <c r="O180" s="89"/>
      <c r="P180" s="206">
        <f>O180*H180</f>
        <v>0</v>
      </c>
      <c r="Q180" s="206">
        <v>0</v>
      </c>
      <c r="R180" s="206">
        <f>Q180*H180</f>
        <v>0</v>
      </c>
      <c r="S180" s="206">
        <v>0</v>
      </c>
      <c r="T180" s="207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08" t="s">
        <v>133</v>
      </c>
      <c r="AT180" s="208" t="s">
        <v>128</v>
      </c>
      <c r="AU180" s="208" t="s">
        <v>78</v>
      </c>
      <c r="AY180" s="15" t="s">
        <v>134</v>
      </c>
      <c r="BE180" s="209">
        <f>IF(N180="základní",J180,0)</f>
        <v>0</v>
      </c>
      <c r="BF180" s="209">
        <f>IF(N180="snížená",J180,0)</f>
        <v>0</v>
      </c>
      <c r="BG180" s="209">
        <f>IF(N180="zákl. přenesená",J180,0)</f>
        <v>0</v>
      </c>
      <c r="BH180" s="209">
        <f>IF(N180="sníž. přenesená",J180,0)</f>
        <v>0</v>
      </c>
      <c r="BI180" s="209">
        <f>IF(N180="nulová",J180,0)</f>
        <v>0</v>
      </c>
      <c r="BJ180" s="15" t="s">
        <v>85</v>
      </c>
      <c r="BK180" s="209">
        <f>ROUND(I180*H180,2)</f>
        <v>0</v>
      </c>
      <c r="BL180" s="15" t="s">
        <v>133</v>
      </c>
      <c r="BM180" s="208" t="s">
        <v>244</v>
      </c>
    </row>
    <row r="181" s="2" customFormat="1">
      <c r="A181" s="36"/>
      <c r="B181" s="37"/>
      <c r="C181" s="38"/>
      <c r="D181" s="210" t="s">
        <v>136</v>
      </c>
      <c r="E181" s="38"/>
      <c r="F181" s="211" t="s">
        <v>245</v>
      </c>
      <c r="G181" s="38"/>
      <c r="H181" s="38"/>
      <c r="I181" s="212"/>
      <c r="J181" s="38"/>
      <c r="K181" s="38"/>
      <c r="L181" s="42"/>
      <c r="M181" s="213"/>
      <c r="N181" s="214"/>
      <c r="O181" s="89"/>
      <c r="P181" s="89"/>
      <c r="Q181" s="89"/>
      <c r="R181" s="89"/>
      <c r="S181" s="89"/>
      <c r="T181" s="90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5" t="s">
        <v>136</v>
      </c>
      <c r="AU181" s="15" t="s">
        <v>78</v>
      </c>
    </row>
    <row r="182" s="2" customFormat="1">
      <c r="A182" s="36"/>
      <c r="B182" s="37"/>
      <c r="C182" s="38"/>
      <c r="D182" s="210" t="s">
        <v>138</v>
      </c>
      <c r="E182" s="38"/>
      <c r="F182" s="215" t="s">
        <v>246</v>
      </c>
      <c r="G182" s="38"/>
      <c r="H182" s="38"/>
      <c r="I182" s="212"/>
      <c r="J182" s="38"/>
      <c r="K182" s="38"/>
      <c r="L182" s="42"/>
      <c r="M182" s="213"/>
      <c r="N182" s="214"/>
      <c r="O182" s="89"/>
      <c r="P182" s="89"/>
      <c r="Q182" s="89"/>
      <c r="R182" s="89"/>
      <c r="S182" s="89"/>
      <c r="T182" s="90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5" t="s">
        <v>138</v>
      </c>
      <c r="AU182" s="15" t="s">
        <v>78</v>
      </c>
    </row>
    <row r="183" s="10" customFormat="1">
      <c r="A183" s="10"/>
      <c r="B183" s="216"/>
      <c r="C183" s="217"/>
      <c r="D183" s="210" t="s">
        <v>144</v>
      </c>
      <c r="E183" s="218" t="s">
        <v>1</v>
      </c>
      <c r="F183" s="219" t="s">
        <v>247</v>
      </c>
      <c r="G183" s="217"/>
      <c r="H183" s="220">
        <v>3226</v>
      </c>
      <c r="I183" s="221"/>
      <c r="J183" s="217"/>
      <c r="K183" s="217"/>
      <c r="L183" s="222"/>
      <c r="M183" s="223"/>
      <c r="N183" s="224"/>
      <c r="O183" s="224"/>
      <c r="P183" s="224"/>
      <c r="Q183" s="224"/>
      <c r="R183" s="224"/>
      <c r="S183" s="224"/>
      <c r="T183" s="225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T183" s="226" t="s">
        <v>144</v>
      </c>
      <c r="AU183" s="226" t="s">
        <v>78</v>
      </c>
      <c r="AV183" s="10" t="s">
        <v>87</v>
      </c>
      <c r="AW183" s="10" t="s">
        <v>34</v>
      </c>
      <c r="AX183" s="10" t="s">
        <v>85</v>
      </c>
      <c r="AY183" s="226" t="s">
        <v>134</v>
      </c>
    </row>
    <row r="184" s="2" customFormat="1">
      <c r="A184" s="36"/>
      <c r="B184" s="37"/>
      <c r="C184" s="197" t="s">
        <v>248</v>
      </c>
      <c r="D184" s="197" t="s">
        <v>128</v>
      </c>
      <c r="E184" s="198" t="s">
        <v>249</v>
      </c>
      <c r="F184" s="199" t="s">
        <v>250</v>
      </c>
      <c r="G184" s="200" t="s">
        <v>158</v>
      </c>
      <c r="H184" s="201">
        <v>29.850000000000001</v>
      </c>
      <c r="I184" s="202"/>
      <c r="J184" s="203">
        <f>ROUND(I184*H184,2)</f>
        <v>0</v>
      </c>
      <c r="K184" s="199" t="s">
        <v>132</v>
      </c>
      <c r="L184" s="42"/>
      <c r="M184" s="204" t="s">
        <v>1</v>
      </c>
      <c r="N184" s="205" t="s">
        <v>43</v>
      </c>
      <c r="O184" s="89"/>
      <c r="P184" s="206">
        <f>O184*H184</f>
        <v>0</v>
      </c>
      <c r="Q184" s="206">
        <v>0</v>
      </c>
      <c r="R184" s="206">
        <f>Q184*H184</f>
        <v>0</v>
      </c>
      <c r="S184" s="206">
        <v>0</v>
      </c>
      <c r="T184" s="207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08" t="s">
        <v>133</v>
      </c>
      <c r="AT184" s="208" t="s">
        <v>128</v>
      </c>
      <c r="AU184" s="208" t="s">
        <v>78</v>
      </c>
      <c r="AY184" s="15" t="s">
        <v>134</v>
      </c>
      <c r="BE184" s="209">
        <f>IF(N184="základní",J184,0)</f>
        <v>0</v>
      </c>
      <c r="BF184" s="209">
        <f>IF(N184="snížená",J184,0)</f>
        <v>0</v>
      </c>
      <c r="BG184" s="209">
        <f>IF(N184="zákl. přenesená",J184,0)</f>
        <v>0</v>
      </c>
      <c r="BH184" s="209">
        <f>IF(N184="sníž. přenesená",J184,0)</f>
        <v>0</v>
      </c>
      <c r="BI184" s="209">
        <f>IF(N184="nulová",J184,0)</f>
        <v>0</v>
      </c>
      <c r="BJ184" s="15" t="s">
        <v>85</v>
      </c>
      <c r="BK184" s="209">
        <f>ROUND(I184*H184,2)</f>
        <v>0</v>
      </c>
      <c r="BL184" s="15" t="s">
        <v>133</v>
      </c>
      <c r="BM184" s="208" t="s">
        <v>251</v>
      </c>
    </row>
    <row r="185" s="2" customFormat="1">
      <c r="A185" s="36"/>
      <c r="B185" s="37"/>
      <c r="C185" s="38"/>
      <c r="D185" s="210" t="s">
        <v>136</v>
      </c>
      <c r="E185" s="38"/>
      <c r="F185" s="211" t="s">
        <v>252</v>
      </c>
      <c r="G185" s="38"/>
      <c r="H185" s="38"/>
      <c r="I185" s="212"/>
      <c r="J185" s="38"/>
      <c r="K185" s="38"/>
      <c r="L185" s="42"/>
      <c r="M185" s="213"/>
      <c r="N185" s="214"/>
      <c r="O185" s="89"/>
      <c r="P185" s="89"/>
      <c r="Q185" s="89"/>
      <c r="R185" s="89"/>
      <c r="S185" s="89"/>
      <c r="T185" s="90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5" t="s">
        <v>136</v>
      </c>
      <c r="AU185" s="15" t="s">
        <v>78</v>
      </c>
    </row>
    <row r="186" s="2" customFormat="1">
      <c r="A186" s="36"/>
      <c r="B186" s="37"/>
      <c r="C186" s="38"/>
      <c r="D186" s="210" t="s">
        <v>138</v>
      </c>
      <c r="E186" s="38"/>
      <c r="F186" s="215" t="s">
        <v>253</v>
      </c>
      <c r="G186" s="38"/>
      <c r="H186" s="38"/>
      <c r="I186" s="212"/>
      <c r="J186" s="38"/>
      <c r="K186" s="38"/>
      <c r="L186" s="42"/>
      <c r="M186" s="213"/>
      <c r="N186" s="214"/>
      <c r="O186" s="89"/>
      <c r="P186" s="89"/>
      <c r="Q186" s="89"/>
      <c r="R186" s="89"/>
      <c r="S186" s="89"/>
      <c r="T186" s="90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5" t="s">
        <v>138</v>
      </c>
      <c r="AU186" s="15" t="s">
        <v>78</v>
      </c>
    </row>
    <row r="187" s="2" customFormat="1">
      <c r="A187" s="36"/>
      <c r="B187" s="37"/>
      <c r="C187" s="197" t="s">
        <v>254</v>
      </c>
      <c r="D187" s="197" t="s">
        <v>128</v>
      </c>
      <c r="E187" s="198" t="s">
        <v>255</v>
      </c>
      <c r="F187" s="199" t="s">
        <v>256</v>
      </c>
      <c r="G187" s="200" t="s">
        <v>158</v>
      </c>
      <c r="H187" s="201">
        <v>49.850000000000001</v>
      </c>
      <c r="I187" s="202"/>
      <c r="J187" s="203">
        <f>ROUND(I187*H187,2)</f>
        <v>0</v>
      </c>
      <c r="K187" s="199" t="s">
        <v>132</v>
      </c>
      <c r="L187" s="42"/>
      <c r="M187" s="204" t="s">
        <v>1</v>
      </c>
      <c r="N187" s="205" t="s">
        <v>43</v>
      </c>
      <c r="O187" s="89"/>
      <c r="P187" s="206">
        <f>O187*H187</f>
        <v>0</v>
      </c>
      <c r="Q187" s="206">
        <v>0</v>
      </c>
      <c r="R187" s="206">
        <f>Q187*H187</f>
        <v>0</v>
      </c>
      <c r="S187" s="206">
        <v>0</v>
      </c>
      <c r="T187" s="207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08" t="s">
        <v>133</v>
      </c>
      <c r="AT187" s="208" t="s">
        <v>128</v>
      </c>
      <c r="AU187" s="208" t="s">
        <v>78</v>
      </c>
      <c r="AY187" s="15" t="s">
        <v>134</v>
      </c>
      <c r="BE187" s="209">
        <f>IF(N187="základní",J187,0)</f>
        <v>0</v>
      </c>
      <c r="BF187" s="209">
        <f>IF(N187="snížená",J187,0)</f>
        <v>0</v>
      </c>
      <c r="BG187" s="209">
        <f>IF(N187="zákl. přenesená",J187,0)</f>
        <v>0</v>
      </c>
      <c r="BH187" s="209">
        <f>IF(N187="sníž. přenesená",J187,0)</f>
        <v>0</v>
      </c>
      <c r="BI187" s="209">
        <f>IF(N187="nulová",J187,0)</f>
        <v>0</v>
      </c>
      <c r="BJ187" s="15" t="s">
        <v>85</v>
      </c>
      <c r="BK187" s="209">
        <f>ROUND(I187*H187,2)</f>
        <v>0</v>
      </c>
      <c r="BL187" s="15" t="s">
        <v>133</v>
      </c>
      <c r="BM187" s="208" t="s">
        <v>257</v>
      </c>
    </row>
    <row r="188" s="2" customFormat="1">
      <c r="A188" s="36"/>
      <c r="B188" s="37"/>
      <c r="C188" s="38"/>
      <c r="D188" s="210" t="s">
        <v>136</v>
      </c>
      <c r="E188" s="38"/>
      <c r="F188" s="211" t="s">
        <v>258</v>
      </c>
      <c r="G188" s="38"/>
      <c r="H188" s="38"/>
      <c r="I188" s="212"/>
      <c r="J188" s="38"/>
      <c r="K188" s="38"/>
      <c r="L188" s="42"/>
      <c r="M188" s="213"/>
      <c r="N188" s="214"/>
      <c r="O188" s="89"/>
      <c r="P188" s="89"/>
      <c r="Q188" s="89"/>
      <c r="R188" s="89"/>
      <c r="S188" s="89"/>
      <c r="T188" s="90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5" t="s">
        <v>136</v>
      </c>
      <c r="AU188" s="15" t="s">
        <v>78</v>
      </c>
    </row>
    <row r="189" s="2" customFormat="1">
      <c r="A189" s="36"/>
      <c r="B189" s="37"/>
      <c r="C189" s="38"/>
      <c r="D189" s="210" t="s">
        <v>138</v>
      </c>
      <c r="E189" s="38"/>
      <c r="F189" s="215" t="s">
        <v>259</v>
      </c>
      <c r="G189" s="38"/>
      <c r="H189" s="38"/>
      <c r="I189" s="212"/>
      <c r="J189" s="38"/>
      <c r="K189" s="38"/>
      <c r="L189" s="42"/>
      <c r="M189" s="213"/>
      <c r="N189" s="214"/>
      <c r="O189" s="89"/>
      <c r="P189" s="89"/>
      <c r="Q189" s="89"/>
      <c r="R189" s="89"/>
      <c r="S189" s="89"/>
      <c r="T189" s="90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5" t="s">
        <v>138</v>
      </c>
      <c r="AU189" s="15" t="s">
        <v>78</v>
      </c>
    </row>
    <row r="190" s="2" customFormat="1" ht="21.75" customHeight="1">
      <c r="A190" s="36"/>
      <c r="B190" s="37"/>
      <c r="C190" s="197" t="s">
        <v>260</v>
      </c>
      <c r="D190" s="197" t="s">
        <v>128</v>
      </c>
      <c r="E190" s="198" t="s">
        <v>261</v>
      </c>
      <c r="F190" s="199" t="s">
        <v>262</v>
      </c>
      <c r="G190" s="200" t="s">
        <v>187</v>
      </c>
      <c r="H190" s="201">
        <v>1228.0170000000001</v>
      </c>
      <c r="I190" s="202"/>
      <c r="J190" s="203">
        <f>ROUND(I190*H190,2)</f>
        <v>0</v>
      </c>
      <c r="K190" s="199" t="s">
        <v>132</v>
      </c>
      <c r="L190" s="42"/>
      <c r="M190" s="204" t="s">
        <v>1</v>
      </c>
      <c r="N190" s="205" t="s">
        <v>43</v>
      </c>
      <c r="O190" s="89"/>
      <c r="P190" s="206">
        <f>O190*H190</f>
        <v>0</v>
      </c>
      <c r="Q190" s="206">
        <v>0</v>
      </c>
      <c r="R190" s="206">
        <f>Q190*H190</f>
        <v>0</v>
      </c>
      <c r="S190" s="206">
        <v>0</v>
      </c>
      <c r="T190" s="207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08" t="s">
        <v>263</v>
      </c>
      <c r="AT190" s="208" t="s">
        <v>128</v>
      </c>
      <c r="AU190" s="208" t="s">
        <v>78</v>
      </c>
      <c r="AY190" s="15" t="s">
        <v>134</v>
      </c>
      <c r="BE190" s="209">
        <f>IF(N190="základní",J190,0)</f>
        <v>0</v>
      </c>
      <c r="BF190" s="209">
        <f>IF(N190="snížená",J190,0)</f>
        <v>0</v>
      </c>
      <c r="BG190" s="209">
        <f>IF(N190="zákl. přenesená",J190,0)</f>
        <v>0</v>
      </c>
      <c r="BH190" s="209">
        <f>IF(N190="sníž. přenesená",J190,0)</f>
        <v>0</v>
      </c>
      <c r="BI190" s="209">
        <f>IF(N190="nulová",J190,0)</f>
        <v>0</v>
      </c>
      <c r="BJ190" s="15" t="s">
        <v>85</v>
      </c>
      <c r="BK190" s="209">
        <f>ROUND(I190*H190,2)</f>
        <v>0</v>
      </c>
      <c r="BL190" s="15" t="s">
        <v>263</v>
      </c>
      <c r="BM190" s="208" t="s">
        <v>264</v>
      </c>
    </row>
    <row r="191" s="2" customFormat="1">
      <c r="A191" s="36"/>
      <c r="B191" s="37"/>
      <c r="C191" s="38"/>
      <c r="D191" s="210" t="s">
        <v>136</v>
      </c>
      <c r="E191" s="38"/>
      <c r="F191" s="211" t="s">
        <v>265</v>
      </c>
      <c r="G191" s="38"/>
      <c r="H191" s="38"/>
      <c r="I191" s="212"/>
      <c r="J191" s="38"/>
      <c r="K191" s="38"/>
      <c r="L191" s="42"/>
      <c r="M191" s="213"/>
      <c r="N191" s="214"/>
      <c r="O191" s="89"/>
      <c r="P191" s="89"/>
      <c r="Q191" s="89"/>
      <c r="R191" s="89"/>
      <c r="S191" s="89"/>
      <c r="T191" s="90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5" t="s">
        <v>136</v>
      </c>
      <c r="AU191" s="15" t="s">
        <v>78</v>
      </c>
    </row>
    <row r="192" s="10" customFormat="1">
      <c r="A192" s="10"/>
      <c r="B192" s="216"/>
      <c r="C192" s="217"/>
      <c r="D192" s="210" t="s">
        <v>144</v>
      </c>
      <c r="E192" s="218" t="s">
        <v>1</v>
      </c>
      <c r="F192" s="219" t="s">
        <v>266</v>
      </c>
      <c r="G192" s="217"/>
      <c r="H192" s="220">
        <v>1228.0170000000001</v>
      </c>
      <c r="I192" s="221"/>
      <c r="J192" s="217"/>
      <c r="K192" s="217"/>
      <c r="L192" s="222"/>
      <c r="M192" s="223"/>
      <c r="N192" s="224"/>
      <c r="O192" s="224"/>
      <c r="P192" s="224"/>
      <c r="Q192" s="224"/>
      <c r="R192" s="224"/>
      <c r="S192" s="224"/>
      <c r="T192" s="225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T192" s="226" t="s">
        <v>144</v>
      </c>
      <c r="AU192" s="226" t="s">
        <v>78</v>
      </c>
      <c r="AV192" s="10" t="s">
        <v>87</v>
      </c>
      <c r="AW192" s="10" t="s">
        <v>34</v>
      </c>
      <c r="AX192" s="10" t="s">
        <v>85</v>
      </c>
      <c r="AY192" s="226" t="s">
        <v>134</v>
      </c>
    </row>
    <row r="193" s="2" customFormat="1" ht="16.5" customHeight="1">
      <c r="A193" s="36"/>
      <c r="B193" s="37"/>
      <c r="C193" s="197" t="s">
        <v>7</v>
      </c>
      <c r="D193" s="197" t="s">
        <v>128</v>
      </c>
      <c r="E193" s="198" t="s">
        <v>267</v>
      </c>
      <c r="F193" s="199" t="s">
        <v>268</v>
      </c>
      <c r="G193" s="200" t="s">
        <v>187</v>
      </c>
      <c r="H193" s="201">
        <v>0.5</v>
      </c>
      <c r="I193" s="202"/>
      <c r="J193" s="203">
        <f>ROUND(I193*H193,2)</f>
        <v>0</v>
      </c>
      <c r="K193" s="199" t="s">
        <v>132</v>
      </c>
      <c r="L193" s="42"/>
      <c r="M193" s="204" t="s">
        <v>1</v>
      </c>
      <c r="N193" s="205" t="s">
        <v>43</v>
      </c>
      <c r="O193" s="89"/>
      <c r="P193" s="206">
        <f>O193*H193</f>
        <v>0</v>
      </c>
      <c r="Q193" s="206">
        <v>0</v>
      </c>
      <c r="R193" s="206">
        <f>Q193*H193</f>
        <v>0</v>
      </c>
      <c r="S193" s="206">
        <v>0</v>
      </c>
      <c r="T193" s="207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08" t="s">
        <v>263</v>
      </c>
      <c r="AT193" s="208" t="s">
        <v>128</v>
      </c>
      <c r="AU193" s="208" t="s">
        <v>78</v>
      </c>
      <c r="AY193" s="15" t="s">
        <v>134</v>
      </c>
      <c r="BE193" s="209">
        <f>IF(N193="základní",J193,0)</f>
        <v>0</v>
      </c>
      <c r="BF193" s="209">
        <f>IF(N193="snížená",J193,0)</f>
        <v>0</v>
      </c>
      <c r="BG193" s="209">
        <f>IF(N193="zákl. přenesená",J193,0)</f>
        <v>0</v>
      </c>
      <c r="BH193" s="209">
        <f>IF(N193="sníž. přenesená",J193,0)</f>
        <v>0</v>
      </c>
      <c r="BI193" s="209">
        <f>IF(N193="nulová",J193,0)</f>
        <v>0</v>
      </c>
      <c r="BJ193" s="15" t="s">
        <v>85</v>
      </c>
      <c r="BK193" s="209">
        <f>ROUND(I193*H193,2)</f>
        <v>0</v>
      </c>
      <c r="BL193" s="15" t="s">
        <v>263</v>
      </c>
      <c r="BM193" s="208" t="s">
        <v>269</v>
      </c>
    </row>
    <row r="194" s="2" customFormat="1">
      <c r="A194" s="36"/>
      <c r="B194" s="37"/>
      <c r="C194" s="38"/>
      <c r="D194" s="210" t="s">
        <v>136</v>
      </c>
      <c r="E194" s="38"/>
      <c r="F194" s="211" t="s">
        <v>270</v>
      </c>
      <c r="G194" s="38"/>
      <c r="H194" s="38"/>
      <c r="I194" s="212"/>
      <c r="J194" s="38"/>
      <c r="K194" s="38"/>
      <c r="L194" s="42"/>
      <c r="M194" s="213"/>
      <c r="N194" s="214"/>
      <c r="O194" s="89"/>
      <c r="P194" s="89"/>
      <c r="Q194" s="89"/>
      <c r="R194" s="89"/>
      <c r="S194" s="89"/>
      <c r="T194" s="90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5" t="s">
        <v>136</v>
      </c>
      <c r="AU194" s="15" t="s">
        <v>78</v>
      </c>
    </row>
    <row r="195" s="2" customFormat="1" ht="16.5" customHeight="1">
      <c r="A195" s="36"/>
      <c r="B195" s="37"/>
      <c r="C195" s="197" t="s">
        <v>271</v>
      </c>
      <c r="D195" s="197" t="s">
        <v>128</v>
      </c>
      <c r="E195" s="198" t="s">
        <v>272</v>
      </c>
      <c r="F195" s="199" t="s">
        <v>273</v>
      </c>
      <c r="G195" s="200" t="s">
        <v>187</v>
      </c>
      <c r="H195" s="201">
        <v>2456.0329999999999</v>
      </c>
      <c r="I195" s="202"/>
      <c r="J195" s="203">
        <f>ROUND(I195*H195,2)</f>
        <v>0</v>
      </c>
      <c r="K195" s="199" t="s">
        <v>132</v>
      </c>
      <c r="L195" s="42"/>
      <c r="M195" s="204" t="s">
        <v>1</v>
      </c>
      <c r="N195" s="205" t="s">
        <v>43</v>
      </c>
      <c r="O195" s="89"/>
      <c r="P195" s="206">
        <f>O195*H195</f>
        <v>0</v>
      </c>
      <c r="Q195" s="206">
        <v>0</v>
      </c>
      <c r="R195" s="206">
        <f>Q195*H195</f>
        <v>0</v>
      </c>
      <c r="S195" s="206">
        <v>0</v>
      </c>
      <c r="T195" s="207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08" t="s">
        <v>263</v>
      </c>
      <c r="AT195" s="208" t="s">
        <v>128</v>
      </c>
      <c r="AU195" s="208" t="s">
        <v>78</v>
      </c>
      <c r="AY195" s="15" t="s">
        <v>134</v>
      </c>
      <c r="BE195" s="209">
        <f>IF(N195="základní",J195,0)</f>
        <v>0</v>
      </c>
      <c r="BF195" s="209">
        <f>IF(N195="snížená",J195,0)</f>
        <v>0</v>
      </c>
      <c r="BG195" s="209">
        <f>IF(N195="zákl. přenesená",J195,0)</f>
        <v>0</v>
      </c>
      <c r="BH195" s="209">
        <f>IF(N195="sníž. přenesená",J195,0)</f>
        <v>0</v>
      </c>
      <c r="BI195" s="209">
        <f>IF(N195="nulová",J195,0)</f>
        <v>0</v>
      </c>
      <c r="BJ195" s="15" t="s">
        <v>85</v>
      </c>
      <c r="BK195" s="209">
        <f>ROUND(I195*H195,2)</f>
        <v>0</v>
      </c>
      <c r="BL195" s="15" t="s">
        <v>263</v>
      </c>
      <c r="BM195" s="208" t="s">
        <v>274</v>
      </c>
    </row>
    <row r="196" s="2" customFormat="1">
      <c r="A196" s="36"/>
      <c r="B196" s="37"/>
      <c r="C196" s="38"/>
      <c r="D196" s="210" t="s">
        <v>136</v>
      </c>
      <c r="E196" s="38"/>
      <c r="F196" s="211" t="s">
        <v>275</v>
      </c>
      <c r="G196" s="38"/>
      <c r="H196" s="38"/>
      <c r="I196" s="212"/>
      <c r="J196" s="38"/>
      <c r="K196" s="38"/>
      <c r="L196" s="42"/>
      <c r="M196" s="213"/>
      <c r="N196" s="214"/>
      <c r="O196" s="89"/>
      <c r="P196" s="89"/>
      <c r="Q196" s="89"/>
      <c r="R196" s="89"/>
      <c r="S196" s="89"/>
      <c r="T196" s="90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5" t="s">
        <v>136</v>
      </c>
      <c r="AU196" s="15" t="s">
        <v>78</v>
      </c>
    </row>
    <row r="197" s="2" customFormat="1">
      <c r="A197" s="36"/>
      <c r="B197" s="37"/>
      <c r="C197" s="38"/>
      <c r="D197" s="210" t="s">
        <v>138</v>
      </c>
      <c r="E197" s="38"/>
      <c r="F197" s="215" t="s">
        <v>276</v>
      </c>
      <c r="G197" s="38"/>
      <c r="H197" s="38"/>
      <c r="I197" s="212"/>
      <c r="J197" s="38"/>
      <c r="K197" s="38"/>
      <c r="L197" s="42"/>
      <c r="M197" s="213"/>
      <c r="N197" s="214"/>
      <c r="O197" s="89"/>
      <c r="P197" s="89"/>
      <c r="Q197" s="89"/>
      <c r="R197" s="89"/>
      <c r="S197" s="89"/>
      <c r="T197" s="90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5" t="s">
        <v>138</v>
      </c>
      <c r="AU197" s="15" t="s">
        <v>78</v>
      </c>
    </row>
    <row r="198" s="10" customFormat="1">
      <c r="A198" s="10"/>
      <c r="B198" s="216"/>
      <c r="C198" s="217"/>
      <c r="D198" s="210" t="s">
        <v>144</v>
      </c>
      <c r="E198" s="218" t="s">
        <v>1</v>
      </c>
      <c r="F198" s="219" t="s">
        <v>277</v>
      </c>
      <c r="G198" s="217"/>
      <c r="H198" s="220">
        <v>2456.0329999999999</v>
      </c>
      <c r="I198" s="221"/>
      <c r="J198" s="217"/>
      <c r="K198" s="217"/>
      <c r="L198" s="222"/>
      <c r="M198" s="223"/>
      <c r="N198" s="224"/>
      <c r="O198" s="224"/>
      <c r="P198" s="224"/>
      <c r="Q198" s="224"/>
      <c r="R198" s="224"/>
      <c r="S198" s="224"/>
      <c r="T198" s="225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T198" s="226" t="s">
        <v>144</v>
      </c>
      <c r="AU198" s="226" t="s">
        <v>78</v>
      </c>
      <c r="AV198" s="10" t="s">
        <v>87</v>
      </c>
      <c r="AW198" s="10" t="s">
        <v>34</v>
      </c>
      <c r="AX198" s="10" t="s">
        <v>85</v>
      </c>
      <c r="AY198" s="226" t="s">
        <v>134</v>
      </c>
    </row>
    <row r="199" s="2" customFormat="1" ht="21.75" customHeight="1">
      <c r="A199" s="36"/>
      <c r="B199" s="37"/>
      <c r="C199" s="197" t="s">
        <v>278</v>
      </c>
      <c r="D199" s="197" t="s">
        <v>128</v>
      </c>
      <c r="E199" s="198" t="s">
        <v>279</v>
      </c>
      <c r="F199" s="199" t="s">
        <v>280</v>
      </c>
      <c r="G199" s="200" t="s">
        <v>158</v>
      </c>
      <c r="H199" s="201">
        <v>266.5</v>
      </c>
      <c r="I199" s="202"/>
      <c r="J199" s="203">
        <f>ROUND(I199*H199,2)</f>
        <v>0</v>
      </c>
      <c r="K199" s="199" t="s">
        <v>132</v>
      </c>
      <c r="L199" s="42"/>
      <c r="M199" s="204" t="s">
        <v>1</v>
      </c>
      <c r="N199" s="205" t="s">
        <v>43</v>
      </c>
      <c r="O199" s="89"/>
      <c r="P199" s="206">
        <f>O199*H199</f>
        <v>0</v>
      </c>
      <c r="Q199" s="206">
        <v>0</v>
      </c>
      <c r="R199" s="206">
        <f>Q199*H199</f>
        <v>0</v>
      </c>
      <c r="S199" s="206">
        <v>0</v>
      </c>
      <c r="T199" s="207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08" t="s">
        <v>133</v>
      </c>
      <c r="AT199" s="208" t="s">
        <v>128</v>
      </c>
      <c r="AU199" s="208" t="s">
        <v>78</v>
      </c>
      <c r="AY199" s="15" t="s">
        <v>134</v>
      </c>
      <c r="BE199" s="209">
        <f>IF(N199="základní",J199,0)</f>
        <v>0</v>
      </c>
      <c r="BF199" s="209">
        <f>IF(N199="snížená",J199,0)</f>
        <v>0</v>
      </c>
      <c r="BG199" s="209">
        <f>IF(N199="zákl. přenesená",J199,0)</f>
        <v>0</v>
      </c>
      <c r="BH199" s="209">
        <f>IF(N199="sníž. přenesená",J199,0)</f>
        <v>0</v>
      </c>
      <c r="BI199" s="209">
        <f>IF(N199="nulová",J199,0)</f>
        <v>0</v>
      </c>
      <c r="BJ199" s="15" t="s">
        <v>85</v>
      </c>
      <c r="BK199" s="209">
        <f>ROUND(I199*H199,2)</f>
        <v>0</v>
      </c>
      <c r="BL199" s="15" t="s">
        <v>133</v>
      </c>
      <c r="BM199" s="208" t="s">
        <v>281</v>
      </c>
    </row>
    <row r="200" s="2" customFormat="1">
      <c r="A200" s="36"/>
      <c r="B200" s="37"/>
      <c r="C200" s="38"/>
      <c r="D200" s="210" t="s">
        <v>136</v>
      </c>
      <c r="E200" s="38"/>
      <c r="F200" s="211" t="s">
        <v>282</v>
      </c>
      <c r="G200" s="38"/>
      <c r="H200" s="38"/>
      <c r="I200" s="212"/>
      <c r="J200" s="38"/>
      <c r="K200" s="38"/>
      <c r="L200" s="42"/>
      <c r="M200" s="213"/>
      <c r="N200" s="214"/>
      <c r="O200" s="89"/>
      <c r="P200" s="89"/>
      <c r="Q200" s="89"/>
      <c r="R200" s="89"/>
      <c r="S200" s="89"/>
      <c r="T200" s="90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5" t="s">
        <v>136</v>
      </c>
      <c r="AU200" s="15" t="s">
        <v>78</v>
      </c>
    </row>
    <row r="201" s="2" customFormat="1">
      <c r="A201" s="36"/>
      <c r="B201" s="37"/>
      <c r="C201" s="38"/>
      <c r="D201" s="210" t="s">
        <v>138</v>
      </c>
      <c r="E201" s="38"/>
      <c r="F201" s="215" t="s">
        <v>283</v>
      </c>
      <c r="G201" s="38"/>
      <c r="H201" s="38"/>
      <c r="I201" s="212"/>
      <c r="J201" s="38"/>
      <c r="K201" s="38"/>
      <c r="L201" s="42"/>
      <c r="M201" s="213"/>
      <c r="N201" s="214"/>
      <c r="O201" s="89"/>
      <c r="P201" s="89"/>
      <c r="Q201" s="89"/>
      <c r="R201" s="89"/>
      <c r="S201" s="89"/>
      <c r="T201" s="90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5" t="s">
        <v>138</v>
      </c>
      <c r="AU201" s="15" t="s">
        <v>78</v>
      </c>
    </row>
    <row r="202" s="2" customFormat="1" ht="21.75" customHeight="1">
      <c r="A202" s="36"/>
      <c r="B202" s="37"/>
      <c r="C202" s="197" t="s">
        <v>284</v>
      </c>
      <c r="D202" s="197" t="s">
        <v>128</v>
      </c>
      <c r="E202" s="198" t="s">
        <v>285</v>
      </c>
      <c r="F202" s="199" t="s">
        <v>286</v>
      </c>
      <c r="G202" s="200" t="s">
        <v>158</v>
      </c>
      <c r="H202" s="201">
        <v>266.5</v>
      </c>
      <c r="I202" s="202"/>
      <c r="J202" s="203">
        <f>ROUND(I202*H202,2)</f>
        <v>0</v>
      </c>
      <c r="K202" s="199" t="s">
        <v>132</v>
      </c>
      <c r="L202" s="42"/>
      <c r="M202" s="204" t="s">
        <v>1</v>
      </c>
      <c r="N202" s="205" t="s">
        <v>43</v>
      </c>
      <c r="O202" s="89"/>
      <c r="P202" s="206">
        <f>O202*H202</f>
        <v>0</v>
      </c>
      <c r="Q202" s="206">
        <v>0</v>
      </c>
      <c r="R202" s="206">
        <f>Q202*H202</f>
        <v>0</v>
      </c>
      <c r="S202" s="206">
        <v>0</v>
      </c>
      <c r="T202" s="207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08" t="s">
        <v>133</v>
      </c>
      <c r="AT202" s="208" t="s">
        <v>128</v>
      </c>
      <c r="AU202" s="208" t="s">
        <v>78</v>
      </c>
      <c r="AY202" s="15" t="s">
        <v>134</v>
      </c>
      <c r="BE202" s="209">
        <f>IF(N202="základní",J202,0)</f>
        <v>0</v>
      </c>
      <c r="BF202" s="209">
        <f>IF(N202="snížená",J202,0)</f>
        <v>0</v>
      </c>
      <c r="BG202" s="209">
        <f>IF(N202="zákl. přenesená",J202,0)</f>
        <v>0</v>
      </c>
      <c r="BH202" s="209">
        <f>IF(N202="sníž. přenesená",J202,0)</f>
        <v>0</v>
      </c>
      <c r="BI202" s="209">
        <f>IF(N202="nulová",J202,0)</f>
        <v>0</v>
      </c>
      <c r="BJ202" s="15" t="s">
        <v>85</v>
      </c>
      <c r="BK202" s="209">
        <f>ROUND(I202*H202,2)</f>
        <v>0</v>
      </c>
      <c r="BL202" s="15" t="s">
        <v>133</v>
      </c>
      <c r="BM202" s="208" t="s">
        <v>287</v>
      </c>
    </row>
    <row r="203" s="2" customFormat="1">
      <c r="A203" s="36"/>
      <c r="B203" s="37"/>
      <c r="C203" s="38"/>
      <c r="D203" s="210" t="s">
        <v>136</v>
      </c>
      <c r="E203" s="38"/>
      <c r="F203" s="211" t="s">
        <v>288</v>
      </c>
      <c r="G203" s="38"/>
      <c r="H203" s="38"/>
      <c r="I203" s="212"/>
      <c r="J203" s="38"/>
      <c r="K203" s="38"/>
      <c r="L203" s="42"/>
      <c r="M203" s="213"/>
      <c r="N203" s="214"/>
      <c r="O203" s="89"/>
      <c r="P203" s="89"/>
      <c r="Q203" s="89"/>
      <c r="R203" s="89"/>
      <c r="S203" s="89"/>
      <c r="T203" s="90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5" t="s">
        <v>136</v>
      </c>
      <c r="AU203" s="15" t="s">
        <v>78</v>
      </c>
    </row>
    <row r="204" s="2" customFormat="1" ht="21.75" customHeight="1">
      <c r="A204" s="36"/>
      <c r="B204" s="37"/>
      <c r="C204" s="197" t="s">
        <v>289</v>
      </c>
      <c r="D204" s="197" t="s">
        <v>128</v>
      </c>
      <c r="E204" s="198" t="s">
        <v>290</v>
      </c>
      <c r="F204" s="199" t="s">
        <v>291</v>
      </c>
      <c r="G204" s="200" t="s">
        <v>158</v>
      </c>
      <c r="H204" s="201">
        <v>2.5</v>
      </c>
      <c r="I204" s="202"/>
      <c r="J204" s="203">
        <f>ROUND(I204*H204,2)</f>
        <v>0</v>
      </c>
      <c r="K204" s="199" t="s">
        <v>132</v>
      </c>
      <c r="L204" s="42"/>
      <c r="M204" s="204" t="s">
        <v>1</v>
      </c>
      <c r="N204" s="205" t="s">
        <v>43</v>
      </c>
      <c r="O204" s="89"/>
      <c r="P204" s="206">
        <f>O204*H204</f>
        <v>0</v>
      </c>
      <c r="Q204" s="206">
        <v>0</v>
      </c>
      <c r="R204" s="206">
        <f>Q204*H204</f>
        <v>0</v>
      </c>
      <c r="S204" s="206">
        <v>0</v>
      </c>
      <c r="T204" s="207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08" t="s">
        <v>133</v>
      </c>
      <c r="AT204" s="208" t="s">
        <v>128</v>
      </c>
      <c r="AU204" s="208" t="s">
        <v>78</v>
      </c>
      <c r="AY204" s="15" t="s">
        <v>134</v>
      </c>
      <c r="BE204" s="209">
        <f>IF(N204="základní",J204,0)</f>
        <v>0</v>
      </c>
      <c r="BF204" s="209">
        <f>IF(N204="snížená",J204,0)</f>
        <v>0</v>
      </c>
      <c r="BG204" s="209">
        <f>IF(N204="zákl. přenesená",J204,0)</f>
        <v>0</v>
      </c>
      <c r="BH204" s="209">
        <f>IF(N204="sníž. přenesená",J204,0)</f>
        <v>0</v>
      </c>
      <c r="BI204" s="209">
        <f>IF(N204="nulová",J204,0)</f>
        <v>0</v>
      </c>
      <c r="BJ204" s="15" t="s">
        <v>85</v>
      </c>
      <c r="BK204" s="209">
        <f>ROUND(I204*H204,2)</f>
        <v>0</v>
      </c>
      <c r="BL204" s="15" t="s">
        <v>133</v>
      </c>
      <c r="BM204" s="208" t="s">
        <v>292</v>
      </c>
    </row>
    <row r="205" s="2" customFormat="1">
      <c r="A205" s="36"/>
      <c r="B205" s="37"/>
      <c r="C205" s="38"/>
      <c r="D205" s="210" t="s">
        <v>136</v>
      </c>
      <c r="E205" s="38"/>
      <c r="F205" s="211" t="s">
        <v>293</v>
      </c>
      <c r="G205" s="38"/>
      <c r="H205" s="38"/>
      <c r="I205" s="212"/>
      <c r="J205" s="38"/>
      <c r="K205" s="38"/>
      <c r="L205" s="42"/>
      <c r="M205" s="213"/>
      <c r="N205" s="214"/>
      <c r="O205" s="89"/>
      <c r="P205" s="89"/>
      <c r="Q205" s="89"/>
      <c r="R205" s="89"/>
      <c r="S205" s="89"/>
      <c r="T205" s="90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5" t="s">
        <v>136</v>
      </c>
      <c r="AU205" s="15" t="s">
        <v>78</v>
      </c>
    </row>
    <row r="206" s="2" customFormat="1" ht="16.5" customHeight="1">
      <c r="A206" s="36"/>
      <c r="B206" s="37"/>
      <c r="C206" s="197" t="s">
        <v>294</v>
      </c>
      <c r="D206" s="197" t="s">
        <v>128</v>
      </c>
      <c r="E206" s="198" t="s">
        <v>295</v>
      </c>
      <c r="F206" s="199" t="s">
        <v>296</v>
      </c>
      <c r="G206" s="200" t="s">
        <v>158</v>
      </c>
      <c r="H206" s="201">
        <v>32</v>
      </c>
      <c r="I206" s="202"/>
      <c r="J206" s="203">
        <f>ROUND(I206*H206,2)</f>
        <v>0</v>
      </c>
      <c r="K206" s="199" t="s">
        <v>132</v>
      </c>
      <c r="L206" s="42"/>
      <c r="M206" s="204" t="s">
        <v>1</v>
      </c>
      <c r="N206" s="205" t="s">
        <v>43</v>
      </c>
      <c r="O206" s="89"/>
      <c r="P206" s="206">
        <f>O206*H206</f>
        <v>0</v>
      </c>
      <c r="Q206" s="206">
        <v>0</v>
      </c>
      <c r="R206" s="206">
        <f>Q206*H206</f>
        <v>0</v>
      </c>
      <c r="S206" s="206">
        <v>0</v>
      </c>
      <c r="T206" s="207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08" t="s">
        <v>133</v>
      </c>
      <c r="AT206" s="208" t="s">
        <v>128</v>
      </c>
      <c r="AU206" s="208" t="s">
        <v>78</v>
      </c>
      <c r="AY206" s="15" t="s">
        <v>134</v>
      </c>
      <c r="BE206" s="209">
        <f>IF(N206="základní",J206,0)</f>
        <v>0</v>
      </c>
      <c r="BF206" s="209">
        <f>IF(N206="snížená",J206,0)</f>
        <v>0</v>
      </c>
      <c r="BG206" s="209">
        <f>IF(N206="zákl. přenesená",J206,0)</f>
        <v>0</v>
      </c>
      <c r="BH206" s="209">
        <f>IF(N206="sníž. přenesená",J206,0)</f>
        <v>0</v>
      </c>
      <c r="BI206" s="209">
        <f>IF(N206="nulová",J206,0)</f>
        <v>0</v>
      </c>
      <c r="BJ206" s="15" t="s">
        <v>85</v>
      </c>
      <c r="BK206" s="209">
        <f>ROUND(I206*H206,2)</f>
        <v>0</v>
      </c>
      <c r="BL206" s="15" t="s">
        <v>133</v>
      </c>
      <c r="BM206" s="208" t="s">
        <v>297</v>
      </c>
    </row>
    <row r="207" s="2" customFormat="1">
      <c r="A207" s="36"/>
      <c r="B207" s="37"/>
      <c r="C207" s="38"/>
      <c r="D207" s="210" t="s">
        <v>136</v>
      </c>
      <c r="E207" s="38"/>
      <c r="F207" s="211" t="s">
        <v>298</v>
      </c>
      <c r="G207" s="38"/>
      <c r="H207" s="38"/>
      <c r="I207" s="212"/>
      <c r="J207" s="38"/>
      <c r="K207" s="38"/>
      <c r="L207" s="42"/>
      <c r="M207" s="213"/>
      <c r="N207" s="214"/>
      <c r="O207" s="89"/>
      <c r="P207" s="89"/>
      <c r="Q207" s="89"/>
      <c r="R207" s="89"/>
      <c r="S207" s="89"/>
      <c r="T207" s="90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5" t="s">
        <v>136</v>
      </c>
      <c r="AU207" s="15" t="s">
        <v>78</v>
      </c>
    </row>
    <row r="208" s="2" customFormat="1" ht="16.5" customHeight="1">
      <c r="A208" s="36"/>
      <c r="B208" s="37"/>
      <c r="C208" s="197" t="s">
        <v>299</v>
      </c>
      <c r="D208" s="197" t="s">
        <v>128</v>
      </c>
      <c r="E208" s="198" t="s">
        <v>300</v>
      </c>
      <c r="F208" s="199" t="s">
        <v>301</v>
      </c>
      <c r="G208" s="200" t="s">
        <v>302</v>
      </c>
      <c r="H208" s="201">
        <v>1</v>
      </c>
      <c r="I208" s="202"/>
      <c r="J208" s="203">
        <f>ROUND(I208*H208,2)</f>
        <v>0</v>
      </c>
      <c r="K208" s="199" t="s">
        <v>132</v>
      </c>
      <c r="L208" s="42"/>
      <c r="M208" s="204" t="s">
        <v>1</v>
      </c>
      <c r="N208" s="205" t="s">
        <v>43</v>
      </c>
      <c r="O208" s="89"/>
      <c r="P208" s="206">
        <f>O208*H208</f>
        <v>0</v>
      </c>
      <c r="Q208" s="206">
        <v>0</v>
      </c>
      <c r="R208" s="206">
        <f>Q208*H208</f>
        <v>0</v>
      </c>
      <c r="S208" s="206">
        <v>0</v>
      </c>
      <c r="T208" s="207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08" t="s">
        <v>133</v>
      </c>
      <c r="AT208" s="208" t="s">
        <v>128</v>
      </c>
      <c r="AU208" s="208" t="s">
        <v>78</v>
      </c>
      <c r="AY208" s="15" t="s">
        <v>134</v>
      </c>
      <c r="BE208" s="209">
        <f>IF(N208="základní",J208,0)</f>
        <v>0</v>
      </c>
      <c r="BF208" s="209">
        <f>IF(N208="snížená",J208,0)</f>
        <v>0</v>
      </c>
      <c r="BG208" s="209">
        <f>IF(N208="zákl. přenesená",J208,0)</f>
        <v>0</v>
      </c>
      <c r="BH208" s="209">
        <f>IF(N208="sníž. přenesená",J208,0)</f>
        <v>0</v>
      </c>
      <c r="BI208" s="209">
        <f>IF(N208="nulová",J208,0)</f>
        <v>0</v>
      </c>
      <c r="BJ208" s="15" t="s">
        <v>85</v>
      </c>
      <c r="BK208" s="209">
        <f>ROUND(I208*H208,2)</f>
        <v>0</v>
      </c>
      <c r="BL208" s="15" t="s">
        <v>133</v>
      </c>
      <c r="BM208" s="208" t="s">
        <v>303</v>
      </c>
    </row>
    <row r="209" s="2" customFormat="1">
      <c r="A209" s="36"/>
      <c r="B209" s="37"/>
      <c r="C209" s="38"/>
      <c r="D209" s="210" t="s">
        <v>136</v>
      </c>
      <c r="E209" s="38"/>
      <c r="F209" s="211" t="s">
        <v>304</v>
      </c>
      <c r="G209" s="38"/>
      <c r="H209" s="38"/>
      <c r="I209" s="212"/>
      <c r="J209" s="38"/>
      <c r="K209" s="38"/>
      <c r="L209" s="42"/>
      <c r="M209" s="213"/>
      <c r="N209" s="214"/>
      <c r="O209" s="89"/>
      <c r="P209" s="89"/>
      <c r="Q209" s="89"/>
      <c r="R209" s="89"/>
      <c r="S209" s="89"/>
      <c r="T209" s="90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5" t="s">
        <v>136</v>
      </c>
      <c r="AU209" s="15" t="s">
        <v>78</v>
      </c>
    </row>
    <row r="210" s="2" customFormat="1" ht="16.5" customHeight="1">
      <c r="A210" s="36"/>
      <c r="B210" s="37"/>
      <c r="C210" s="197" t="s">
        <v>305</v>
      </c>
      <c r="D210" s="197" t="s">
        <v>128</v>
      </c>
      <c r="E210" s="198" t="s">
        <v>306</v>
      </c>
      <c r="F210" s="199" t="s">
        <v>307</v>
      </c>
      <c r="G210" s="200" t="s">
        <v>302</v>
      </c>
      <c r="H210" s="201">
        <v>1</v>
      </c>
      <c r="I210" s="202"/>
      <c r="J210" s="203">
        <f>ROUND(I210*H210,2)</f>
        <v>0</v>
      </c>
      <c r="K210" s="199" t="s">
        <v>132</v>
      </c>
      <c r="L210" s="42"/>
      <c r="M210" s="204" t="s">
        <v>1</v>
      </c>
      <c r="N210" s="205" t="s">
        <v>43</v>
      </c>
      <c r="O210" s="89"/>
      <c r="P210" s="206">
        <f>O210*H210</f>
        <v>0</v>
      </c>
      <c r="Q210" s="206">
        <v>0</v>
      </c>
      <c r="R210" s="206">
        <f>Q210*H210</f>
        <v>0</v>
      </c>
      <c r="S210" s="206">
        <v>0</v>
      </c>
      <c r="T210" s="207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08" t="s">
        <v>133</v>
      </c>
      <c r="AT210" s="208" t="s">
        <v>128</v>
      </c>
      <c r="AU210" s="208" t="s">
        <v>78</v>
      </c>
      <c r="AY210" s="15" t="s">
        <v>134</v>
      </c>
      <c r="BE210" s="209">
        <f>IF(N210="základní",J210,0)</f>
        <v>0</v>
      </c>
      <c r="BF210" s="209">
        <f>IF(N210="snížená",J210,0)</f>
        <v>0</v>
      </c>
      <c r="BG210" s="209">
        <f>IF(N210="zákl. přenesená",J210,0)</f>
        <v>0</v>
      </c>
      <c r="BH210" s="209">
        <f>IF(N210="sníž. přenesená",J210,0)</f>
        <v>0</v>
      </c>
      <c r="BI210" s="209">
        <f>IF(N210="nulová",J210,0)</f>
        <v>0</v>
      </c>
      <c r="BJ210" s="15" t="s">
        <v>85</v>
      </c>
      <c r="BK210" s="209">
        <f>ROUND(I210*H210,2)</f>
        <v>0</v>
      </c>
      <c r="BL210" s="15" t="s">
        <v>133</v>
      </c>
      <c r="BM210" s="208" t="s">
        <v>308</v>
      </c>
    </row>
    <row r="211" s="2" customFormat="1">
      <c r="A211" s="36"/>
      <c r="B211" s="37"/>
      <c r="C211" s="38"/>
      <c r="D211" s="210" t="s">
        <v>136</v>
      </c>
      <c r="E211" s="38"/>
      <c r="F211" s="211" t="s">
        <v>309</v>
      </c>
      <c r="G211" s="38"/>
      <c r="H211" s="38"/>
      <c r="I211" s="212"/>
      <c r="J211" s="38"/>
      <c r="K211" s="38"/>
      <c r="L211" s="42"/>
      <c r="M211" s="213"/>
      <c r="N211" s="214"/>
      <c r="O211" s="89"/>
      <c r="P211" s="89"/>
      <c r="Q211" s="89"/>
      <c r="R211" s="89"/>
      <c r="S211" s="89"/>
      <c r="T211" s="90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5" t="s">
        <v>136</v>
      </c>
      <c r="AU211" s="15" t="s">
        <v>78</v>
      </c>
    </row>
    <row r="212" s="2" customFormat="1">
      <c r="A212" s="36"/>
      <c r="B212" s="37"/>
      <c r="C212" s="197" t="s">
        <v>310</v>
      </c>
      <c r="D212" s="197" t="s">
        <v>128</v>
      </c>
      <c r="E212" s="198" t="s">
        <v>311</v>
      </c>
      <c r="F212" s="199" t="s">
        <v>312</v>
      </c>
      <c r="G212" s="200" t="s">
        <v>302</v>
      </c>
      <c r="H212" s="201">
        <v>1</v>
      </c>
      <c r="I212" s="202"/>
      <c r="J212" s="203">
        <f>ROUND(I212*H212,2)</f>
        <v>0</v>
      </c>
      <c r="K212" s="199" t="s">
        <v>132</v>
      </c>
      <c r="L212" s="42"/>
      <c r="M212" s="204" t="s">
        <v>1</v>
      </c>
      <c r="N212" s="205" t="s">
        <v>43</v>
      </c>
      <c r="O212" s="89"/>
      <c r="P212" s="206">
        <f>O212*H212</f>
        <v>0</v>
      </c>
      <c r="Q212" s="206">
        <v>0</v>
      </c>
      <c r="R212" s="206">
        <f>Q212*H212</f>
        <v>0</v>
      </c>
      <c r="S212" s="206">
        <v>0</v>
      </c>
      <c r="T212" s="207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08" t="s">
        <v>133</v>
      </c>
      <c r="AT212" s="208" t="s">
        <v>128</v>
      </c>
      <c r="AU212" s="208" t="s">
        <v>78</v>
      </c>
      <c r="AY212" s="15" t="s">
        <v>134</v>
      </c>
      <c r="BE212" s="209">
        <f>IF(N212="základní",J212,0)</f>
        <v>0</v>
      </c>
      <c r="BF212" s="209">
        <f>IF(N212="snížená",J212,0)</f>
        <v>0</v>
      </c>
      <c r="BG212" s="209">
        <f>IF(N212="zákl. přenesená",J212,0)</f>
        <v>0</v>
      </c>
      <c r="BH212" s="209">
        <f>IF(N212="sníž. přenesená",J212,0)</f>
        <v>0</v>
      </c>
      <c r="BI212" s="209">
        <f>IF(N212="nulová",J212,0)</f>
        <v>0</v>
      </c>
      <c r="BJ212" s="15" t="s">
        <v>85</v>
      </c>
      <c r="BK212" s="209">
        <f>ROUND(I212*H212,2)</f>
        <v>0</v>
      </c>
      <c r="BL212" s="15" t="s">
        <v>133</v>
      </c>
      <c r="BM212" s="208" t="s">
        <v>313</v>
      </c>
    </row>
    <row r="213" s="2" customFormat="1">
      <c r="A213" s="36"/>
      <c r="B213" s="37"/>
      <c r="C213" s="38"/>
      <c r="D213" s="210" t="s">
        <v>136</v>
      </c>
      <c r="E213" s="38"/>
      <c r="F213" s="211" t="s">
        <v>314</v>
      </c>
      <c r="G213" s="38"/>
      <c r="H213" s="38"/>
      <c r="I213" s="212"/>
      <c r="J213" s="38"/>
      <c r="K213" s="38"/>
      <c r="L213" s="42"/>
      <c r="M213" s="213"/>
      <c r="N213" s="214"/>
      <c r="O213" s="89"/>
      <c r="P213" s="89"/>
      <c r="Q213" s="89"/>
      <c r="R213" s="89"/>
      <c r="S213" s="89"/>
      <c r="T213" s="90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5" t="s">
        <v>136</v>
      </c>
      <c r="AU213" s="15" t="s">
        <v>78</v>
      </c>
    </row>
    <row r="214" s="2" customFormat="1">
      <c r="A214" s="36"/>
      <c r="B214" s="37"/>
      <c r="C214" s="38"/>
      <c r="D214" s="210" t="s">
        <v>138</v>
      </c>
      <c r="E214" s="38"/>
      <c r="F214" s="215" t="s">
        <v>315</v>
      </c>
      <c r="G214" s="38"/>
      <c r="H214" s="38"/>
      <c r="I214" s="212"/>
      <c r="J214" s="38"/>
      <c r="K214" s="38"/>
      <c r="L214" s="42"/>
      <c r="M214" s="213"/>
      <c r="N214" s="214"/>
      <c r="O214" s="89"/>
      <c r="P214" s="89"/>
      <c r="Q214" s="89"/>
      <c r="R214" s="89"/>
      <c r="S214" s="89"/>
      <c r="T214" s="90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5" t="s">
        <v>138</v>
      </c>
      <c r="AU214" s="15" t="s">
        <v>78</v>
      </c>
    </row>
    <row r="215" s="2" customFormat="1" ht="16.5" customHeight="1">
      <c r="A215" s="36"/>
      <c r="B215" s="37"/>
      <c r="C215" s="197" t="s">
        <v>316</v>
      </c>
      <c r="D215" s="197" t="s">
        <v>128</v>
      </c>
      <c r="E215" s="198" t="s">
        <v>317</v>
      </c>
      <c r="F215" s="199" t="s">
        <v>318</v>
      </c>
      <c r="G215" s="200" t="s">
        <v>158</v>
      </c>
      <c r="H215" s="201">
        <v>77</v>
      </c>
      <c r="I215" s="202"/>
      <c r="J215" s="203">
        <f>ROUND(I215*H215,2)</f>
        <v>0</v>
      </c>
      <c r="K215" s="199" t="s">
        <v>132</v>
      </c>
      <c r="L215" s="42"/>
      <c r="M215" s="204" t="s">
        <v>1</v>
      </c>
      <c r="N215" s="205" t="s">
        <v>43</v>
      </c>
      <c r="O215" s="89"/>
      <c r="P215" s="206">
        <f>O215*H215</f>
        <v>0</v>
      </c>
      <c r="Q215" s="206">
        <v>0</v>
      </c>
      <c r="R215" s="206">
        <f>Q215*H215</f>
        <v>0</v>
      </c>
      <c r="S215" s="206">
        <v>0</v>
      </c>
      <c r="T215" s="207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08" t="s">
        <v>133</v>
      </c>
      <c r="AT215" s="208" t="s">
        <v>128</v>
      </c>
      <c r="AU215" s="208" t="s">
        <v>78</v>
      </c>
      <c r="AY215" s="15" t="s">
        <v>134</v>
      </c>
      <c r="BE215" s="209">
        <f>IF(N215="základní",J215,0)</f>
        <v>0</v>
      </c>
      <c r="BF215" s="209">
        <f>IF(N215="snížená",J215,0)</f>
        <v>0</v>
      </c>
      <c r="BG215" s="209">
        <f>IF(N215="zákl. přenesená",J215,0)</f>
        <v>0</v>
      </c>
      <c r="BH215" s="209">
        <f>IF(N215="sníž. přenesená",J215,0)</f>
        <v>0</v>
      </c>
      <c r="BI215" s="209">
        <f>IF(N215="nulová",J215,0)</f>
        <v>0</v>
      </c>
      <c r="BJ215" s="15" t="s">
        <v>85</v>
      </c>
      <c r="BK215" s="209">
        <f>ROUND(I215*H215,2)</f>
        <v>0</v>
      </c>
      <c r="BL215" s="15" t="s">
        <v>133</v>
      </c>
      <c r="BM215" s="208" t="s">
        <v>319</v>
      </c>
    </row>
    <row r="216" s="2" customFormat="1">
      <c r="A216" s="36"/>
      <c r="B216" s="37"/>
      <c r="C216" s="38"/>
      <c r="D216" s="210" t="s">
        <v>136</v>
      </c>
      <c r="E216" s="38"/>
      <c r="F216" s="211" t="s">
        <v>320</v>
      </c>
      <c r="G216" s="38"/>
      <c r="H216" s="38"/>
      <c r="I216" s="212"/>
      <c r="J216" s="38"/>
      <c r="K216" s="38"/>
      <c r="L216" s="42"/>
      <c r="M216" s="213"/>
      <c r="N216" s="214"/>
      <c r="O216" s="89"/>
      <c r="P216" s="89"/>
      <c r="Q216" s="89"/>
      <c r="R216" s="89"/>
      <c r="S216" s="89"/>
      <c r="T216" s="90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5" t="s">
        <v>136</v>
      </c>
      <c r="AU216" s="15" t="s">
        <v>78</v>
      </c>
    </row>
    <row r="217" s="2" customFormat="1">
      <c r="A217" s="36"/>
      <c r="B217" s="37"/>
      <c r="C217" s="38"/>
      <c r="D217" s="210" t="s">
        <v>138</v>
      </c>
      <c r="E217" s="38"/>
      <c r="F217" s="215" t="s">
        <v>321</v>
      </c>
      <c r="G217" s="38"/>
      <c r="H217" s="38"/>
      <c r="I217" s="212"/>
      <c r="J217" s="38"/>
      <c r="K217" s="38"/>
      <c r="L217" s="42"/>
      <c r="M217" s="213"/>
      <c r="N217" s="214"/>
      <c r="O217" s="89"/>
      <c r="P217" s="89"/>
      <c r="Q217" s="89"/>
      <c r="R217" s="89"/>
      <c r="S217" s="89"/>
      <c r="T217" s="90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5" t="s">
        <v>138</v>
      </c>
      <c r="AU217" s="15" t="s">
        <v>78</v>
      </c>
    </row>
    <row r="218" s="2" customFormat="1" ht="16.5" customHeight="1">
      <c r="A218" s="36"/>
      <c r="B218" s="37"/>
      <c r="C218" s="197" t="s">
        <v>322</v>
      </c>
      <c r="D218" s="197" t="s">
        <v>128</v>
      </c>
      <c r="E218" s="198" t="s">
        <v>323</v>
      </c>
      <c r="F218" s="199" t="s">
        <v>324</v>
      </c>
      <c r="G218" s="200" t="s">
        <v>158</v>
      </c>
      <c r="H218" s="201">
        <v>77</v>
      </c>
      <c r="I218" s="202"/>
      <c r="J218" s="203">
        <f>ROUND(I218*H218,2)</f>
        <v>0</v>
      </c>
      <c r="K218" s="199" t="s">
        <v>132</v>
      </c>
      <c r="L218" s="42"/>
      <c r="M218" s="204" t="s">
        <v>1</v>
      </c>
      <c r="N218" s="205" t="s">
        <v>43</v>
      </c>
      <c r="O218" s="89"/>
      <c r="P218" s="206">
        <f>O218*H218</f>
        <v>0</v>
      </c>
      <c r="Q218" s="206">
        <v>0</v>
      </c>
      <c r="R218" s="206">
        <f>Q218*H218</f>
        <v>0</v>
      </c>
      <c r="S218" s="206">
        <v>0</v>
      </c>
      <c r="T218" s="207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08" t="s">
        <v>133</v>
      </c>
      <c r="AT218" s="208" t="s">
        <v>128</v>
      </c>
      <c r="AU218" s="208" t="s">
        <v>78</v>
      </c>
      <c r="AY218" s="15" t="s">
        <v>134</v>
      </c>
      <c r="BE218" s="209">
        <f>IF(N218="základní",J218,0)</f>
        <v>0</v>
      </c>
      <c r="BF218" s="209">
        <f>IF(N218="snížená",J218,0)</f>
        <v>0</v>
      </c>
      <c r="BG218" s="209">
        <f>IF(N218="zákl. přenesená",J218,0)</f>
        <v>0</v>
      </c>
      <c r="BH218" s="209">
        <f>IF(N218="sníž. přenesená",J218,0)</f>
        <v>0</v>
      </c>
      <c r="BI218" s="209">
        <f>IF(N218="nulová",J218,0)</f>
        <v>0</v>
      </c>
      <c r="BJ218" s="15" t="s">
        <v>85</v>
      </c>
      <c r="BK218" s="209">
        <f>ROUND(I218*H218,2)</f>
        <v>0</v>
      </c>
      <c r="BL218" s="15" t="s">
        <v>133</v>
      </c>
      <c r="BM218" s="208" t="s">
        <v>325</v>
      </c>
    </row>
    <row r="219" s="2" customFormat="1">
      <c r="A219" s="36"/>
      <c r="B219" s="37"/>
      <c r="C219" s="38"/>
      <c r="D219" s="210" t="s">
        <v>136</v>
      </c>
      <c r="E219" s="38"/>
      <c r="F219" s="211" t="s">
        <v>326</v>
      </c>
      <c r="G219" s="38"/>
      <c r="H219" s="38"/>
      <c r="I219" s="212"/>
      <c r="J219" s="38"/>
      <c r="K219" s="38"/>
      <c r="L219" s="42"/>
      <c r="M219" s="213"/>
      <c r="N219" s="214"/>
      <c r="O219" s="89"/>
      <c r="P219" s="89"/>
      <c r="Q219" s="89"/>
      <c r="R219" s="89"/>
      <c r="S219" s="89"/>
      <c r="T219" s="90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5" t="s">
        <v>136</v>
      </c>
      <c r="AU219" s="15" t="s">
        <v>78</v>
      </c>
    </row>
    <row r="220" s="2" customFormat="1">
      <c r="A220" s="36"/>
      <c r="B220" s="37"/>
      <c r="C220" s="38"/>
      <c r="D220" s="210" t="s">
        <v>138</v>
      </c>
      <c r="E220" s="38"/>
      <c r="F220" s="215" t="s">
        <v>321</v>
      </c>
      <c r="G220" s="38"/>
      <c r="H220" s="38"/>
      <c r="I220" s="212"/>
      <c r="J220" s="38"/>
      <c r="K220" s="38"/>
      <c r="L220" s="42"/>
      <c r="M220" s="213"/>
      <c r="N220" s="214"/>
      <c r="O220" s="89"/>
      <c r="P220" s="89"/>
      <c r="Q220" s="89"/>
      <c r="R220" s="89"/>
      <c r="S220" s="89"/>
      <c r="T220" s="90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5" t="s">
        <v>138</v>
      </c>
      <c r="AU220" s="15" t="s">
        <v>78</v>
      </c>
    </row>
    <row r="221" s="2" customFormat="1">
      <c r="A221" s="36"/>
      <c r="B221" s="37"/>
      <c r="C221" s="197" t="s">
        <v>327</v>
      </c>
      <c r="D221" s="197" t="s">
        <v>128</v>
      </c>
      <c r="E221" s="198" t="s">
        <v>328</v>
      </c>
      <c r="F221" s="199" t="s">
        <v>329</v>
      </c>
      <c r="G221" s="200" t="s">
        <v>302</v>
      </c>
      <c r="H221" s="201">
        <v>1</v>
      </c>
      <c r="I221" s="202"/>
      <c r="J221" s="203">
        <f>ROUND(I221*H221,2)</f>
        <v>0</v>
      </c>
      <c r="K221" s="199" t="s">
        <v>132</v>
      </c>
      <c r="L221" s="42"/>
      <c r="M221" s="204" t="s">
        <v>1</v>
      </c>
      <c r="N221" s="205" t="s">
        <v>43</v>
      </c>
      <c r="O221" s="89"/>
      <c r="P221" s="206">
        <f>O221*H221</f>
        <v>0</v>
      </c>
      <c r="Q221" s="206">
        <v>0</v>
      </c>
      <c r="R221" s="206">
        <f>Q221*H221</f>
        <v>0</v>
      </c>
      <c r="S221" s="206">
        <v>0</v>
      </c>
      <c r="T221" s="207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08" t="s">
        <v>133</v>
      </c>
      <c r="AT221" s="208" t="s">
        <v>128</v>
      </c>
      <c r="AU221" s="208" t="s">
        <v>78</v>
      </c>
      <c r="AY221" s="15" t="s">
        <v>134</v>
      </c>
      <c r="BE221" s="209">
        <f>IF(N221="základní",J221,0)</f>
        <v>0</v>
      </c>
      <c r="BF221" s="209">
        <f>IF(N221="snížená",J221,0)</f>
        <v>0</v>
      </c>
      <c r="BG221" s="209">
        <f>IF(N221="zákl. přenesená",J221,0)</f>
        <v>0</v>
      </c>
      <c r="BH221" s="209">
        <f>IF(N221="sníž. přenesená",J221,0)</f>
        <v>0</v>
      </c>
      <c r="BI221" s="209">
        <f>IF(N221="nulová",J221,0)</f>
        <v>0</v>
      </c>
      <c r="BJ221" s="15" t="s">
        <v>85</v>
      </c>
      <c r="BK221" s="209">
        <f>ROUND(I221*H221,2)</f>
        <v>0</v>
      </c>
      <c r="BL221" s="15" t="s">
        <v>133</v>
      </c>
      <c r="BM221" s="208" t="s">
        <v>330</v>
      </c>
    </row>
    <row r="222" s="2" customFormat="1">
      <c r="A222" s="36"/>
      <c r="B222" s="37"/>
      <c r="C222" s="38"/>
      <c r="D222" s="210" t="s">
        <v>136</v>
      </c>
      <c r="E222" s="38"/>
      <c r="F222" s="211" t="s">
        <v>331</v>
      </c>
      <c r="G222" s="38"/>
      <c r="H222" s="38"/>
      <c r="I222" s="212"/>
      <c r="J222" s="38"/>
      <c r="K222" s="38"/>
      <c r="L222" s="42"/>
      <c r="M222" s="213"/>
      <c r="N222" s="214"/>
      <c r="O222" s="89"/>
      <c r="P222" s="89"/>
      <c r="Q222" s="89"/>
      <c r="R222" s="89"/>
      <c r="S222" s="89"/>
      <c r="T222" s="90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5" t="s">
        <v>136</v>
      </c>
      <c r="AU222" s="15" t="s">
        <v>78</v>
      </c>
    </row>
    <row r="223" s="2" customFormat="1">
      <c r="A223" s="36"/>
      <c r="B223" s="37"/>
      <c r="C223" s="38"/>
      <c r="D223" s="210" t="s">
        <v>138</v>
      </c>
      <c r="E223" s="38"/>
      <c r="F223" s="215" t="s">
        <v>315</v>
      </c>
      <c r="G223" s="38"/>
      <c r="H223" s="38"/>
      <c r="I223" s="212"/>
      <c r="J223" s="38"/>
      <c r="K223" s="38"/>
      <c r="L223" s="42"/>
      <c r="M223" s="213"/>
      <c r="N223" s="214"/>
      <c r="O223" s="89"/>
      <c r="P223" s="89"/>
      <c r="Q223" s="89"/>
      <c r="R223" s="89"/>
      <c r="S223" s="89"/>
      <c r="T223" s="90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5" t="s">
        <v>138</v>
      </c>
      <c r="AU223" s="15" t="s">
        <v>78</v>
      </c>
    </row>
    <row r="224" s="2" customFormat="1">
      <c r="A224" s="36"/>
      <c r="B224" s="37"/>
      <c r="C224" s="197" t="s">
        <v>332</v>
      </c>
      <c r="D224" s="197" t="s">
        <v>128</v>
      </c>
      <c r="E224" s="198" t="s">
        <v>333</v>
      </c>
      <c r="F224" s="199" t="s">
        <v>334</v>
      </c>
      <c r="G224" s="200" t="s">
        <v>302</v>
      </c>
      <c r="H224" s="201">
        <v>1</v>
      </c>
      <c r="I224" s="202"/>
      <c r="J224" s="203">
        <f>ROUND(I224*H224,2)</f>
        <v>0</v>
      </c>
      <c r="K224" s="199" t="s">
        <v>132</v>
      </c>
      <c r="L224" s="42"/>
      <c r="M224" s="204" t="s">
        <v>1</v>
      </c>
      <c r="N224" s="205" t="s">
        <v>43</v>
      </c>
      <c r="O224" s="89"/>
      <c r="P224" s="206">
        <f>O224*H224</f>
        <v>0</v>
      </c>
      <c r="Q224" s="206">
        <v>0</v>
      </c>
      <c r="R224" s="206">
        <f>Q224*H224</f>
        <v>0</v>
      </c>
      <c r="S224" s="206">
        <v>0</v>
      </c>
      <c r="T224" s="207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08" t="s">
        <v>133</v>
      </c>
      <c r="AT224" s="208" t="s">
        <v>128</v>
      </c>
      <c r="AU224" s="208" t="s">
        <v>78</v>
      </c>
      <c r="AY224" s="15" t="s">
        <v>134</v>
      </c>
      <c r="BE224" s="209">
        <f>IF(N224="základní",J224,0)</f>
        <v>0</v>
      </c>
      <c r="BF224" s="209">
        <f>IF(N224="snížená",J224,0)</f>
        <v>0</v>
      </c>
      <c r="BG224" s="209">
        <f>IF(N224="zákl. přenesená",J224,0)</f>
        <v>0</v>
      </c>
      <c r="BH224" s="209">
        <f>IF(N224="sníž. přenesená",J224,0)</f>
        <v>0</v>
      </c>
      <c r="BI224" s="209">
        <f>IF(N224="nulová",J224,0)</f>
        <v>0</v>
      </c>
      <c r="BJ224" s="15" t="s">
        <v>85</v>
      </c>
      <c r="BK224" s="209">
        <f>ROUND(I224*H224,2)</f>
        <v>0</v>
      </c>
      <c r="BL224" s="15" t="s">
        <v>133</v>
      </c>
      <c r="BM224" s="208" t="s">
        <v>335</v>
      </c>
    </row>
    <row r="225" s="2" customFormat="1">
      <c r="A225" s="36"/>
      <c r="B225" s="37"/>
      <c r="C225" s="38"/>
      <c r="D225" s="210" t="s">
        <v>136</v>
      </c>
      <c r="E225" s="38"/>
      <c r="F225" s="211" t="s">
        <v>336</v>
      </c>
      <c r="G225" s="38"/>
      <c r="H225" s="38"/>
      <c r="I225" s="212"/>
      <c r="J225" s="38"/>
      <c r="K225" s="38"/>
      <c r="L225" s="42"/>
      <c r="M225" s="213"/>
      <c r="N225" s="214"/>
      <c r="O225" s="89"/>
      <c r="P225" s="89"/>
      <c r="Q225" s="89"/>
      <c r="R225" s="89"/>
      <c r="S225" s="89"/>
      <c r="T225" s="90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5" t="s">
        <v>136</v>
      </c>
      <c r="AU225" s="15" t="s">
        <v>78</v>
      </c>
    </row>
    <row r="226" s="2" customFormat="1">
      <c r="A226" s="36"/>
      <c r="B226" s="37"/>
      <c r="C226" s="38"/>
      <c r="D226" s="210" t="s">
        <v>138</v>
      </c>
      <c r="E226" s="38"/>
      <c r="F226" s="215" t="s">
        <v>315</v>
      </c>
      <c r="G226" s="38"/>
      <c r="H226" s="38"/>
      <c r="I226" s="212"/>
      <c r="J226" s="38"/>
      <c r="K226" s="38"/>
      <c r="L226" s="42"/>
      <c r="M226" s="213"/>
      <c r="N226" s="214"/>
      <c r="O226" s="89"/>
      <c r="P226" s="89"/>
      <c r="Q226" s="89"/>
      <c r="R226" s="89"/>
      <c r="S226" s="89"/>
      <c r="T226" s="90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5" t="s">
        <v>138</v>
      </c>
      <c r="AU226" s="15" t="s">
        <v>78</v>
      </c>
    </row>
    <row r="227" s="2" customFormat="1" ht="16.5" customHeight="1">
      <c r="A227" s="36"/>
      <c r="B227" s="37"/>
      <c r="C227" s="197" t="s">
        <v>337</v>
      </c>
      <c r="D227" s="197" t="s">
        <v>128</v>
      </c>
      <c r="E227" s="198" t="s">
        <v>338</v>
      </c>
      <c r="F227" s="199" t="s">
        <v>339</v>
      </c>
      <c r="G227" s="200" t="s">
        <v>302</v>
      </c>
      <c r="H227" s="201">
        <v>941</v>
      </c>
      <c r="I227" s="202"/>
      <c r="J227" s="203">
        <f>ROUND(I227*H227,2)</f>
        <v>0</v>
      </c>
      <c r="K227" s="199" t="s">
        <v>132</v>
      </c>
      <c r="L227" s="42"/>
      <c r="M227" s="204" t="s">
        <v>1</v>
      </c>
      <c r="N227" s="205" t="s">
        <v>43</v>
      </c>
      <c r="O227" s="89"/>
      <c r="P227" s="206">
        <f>O227*H227</f>
        <v>0</v>
      </c>
      <c r="Q227" s="206">
        <v>0</v>
      </c>
      <c r="R227" s="206">
        <f>Q227*H227</f>
        <v>0</v>
      </c>
      <c r="S227" s="206">
        <v>0</v>
      </c>
      <c r="T227" s="207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08" t="s">
        <v>133</v>
      </c>
      <c r="AT227" s="208" t="s">
        <v>128</v>
      </c>
      <c r="AU227" s="208" t="s">
        <v>78</v>
      </c>
      <c r="AY227" s="15" t="s">
        <v>134</v>
      </c>
      <c r="BE227" s="209">
        <f>IF(N227="základní",J227,0)</f>
        <v>0</v>
      </c>
      <c r="BF227" s="209">
        <f>IF(N227="snížená",J227,0)</f>
        <v>0</v>
      </c>
      <c r="BG227" s="209">
        <f>IF(N227="zákl. přenesená",J227,0)</f>
        <v>0</v>
      </c>
      <c r="BH227" s="209">
        <f>IF(N227="sníž. přenesená",J227,0)</f>
        <v>0</v>
      </c>
      <c r="BI227" s="209">
        <f>IF(N227="nulová",J227,0)</f>
        <v>0</v>
      </c>
      <c r="BJ227" s="15" t="s">
        <v>85</v>
      </c>
      <c r="BK227" s="209">
        <f>ROUND(I227*H227,2)</f>
        <v>0</v>
      </c>
      <c r="BL227" s="15" t="s">
        <v>133</v>
      </c>
      <c r="BM227" s="208" t="s">
        <v>340</v>
      </c>
    </row>
    <row r="228" s="2" customFormat="1">
      <c r="A228" s="36"/>
      <c r="B228" s="37"/>
      <c r="C228" s="38"/>
      <c r="D228" s="210" t="s">
        <v>136</v>
      </c>
      <c r="E228" s="38"/>
      <c r="F228" s="211" t="s">
        <v>341</v>
      </c>
      <c r="G228" s="38"/>
      <c r="H228" s="38"/>
      <c r="I228" s="212"/>
      <c r="J228" s="38"/>
      <c r="K228" s="38"/>
      <c r="L228" s="42"/>
      <c r="M228" s="213"/>
      <c r="N228" s="214"/>
      <c r="O228" s="89"/>
      <c r="P228" s="89"/>
      <c r="Q228" s="89"/>
      <c r="R228" s="89"/>
      <c r="S228" s="89"/>
      <c r="T228" s="90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5" t="s">
        <v>136</v>
      </c>
      <c r="AU228" s="15" t="s">
        <v>78</v>
      </c>
    </row>
    <row r="229" s="2" customFormat="1">
      <c r="A229" s="36"/>
      <c r="B229" s="37"/>
      <c r="C229" s="38"/>
      <c r="D229" s="210" t="s">
        <v>138</v>
      </c>
      <c r="E229" s="38"/>
      <c r="F229" s="215" t="s">
        <v>342</v>
      </c>
      <c r="G229" s="38"/>
      <c r="H229" s="38"/>
      <c r="I229" s="212"/>
      <c r="J229" s="38"/>
      <c r="K229" s="38"/>
      <c r="L229" s="42"/>
      <c r="M229" s="213"/>
      <c r="N229" s="214"/>
      <c r="O229" s="89"/>
      <c r="P229" s="89"/>
      <c r="Q229" s="89"/>
      <c r="R229" s="89"/>
      <c r="S229" s="89"/>
      <c r="T229" s="90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5" t="s">
        <v>138</v>
      </c>
      <c r="AU229" s="15" t="s">
        <v>78</v>
      </c>
    </row>
    <row r="230" s="10" customFormat="1">
      <c r="A230" s="10"/>
      <c r="B230" s="216"/>
      <c r="C230" s="217"/>
      <c r="D230" s="210" t="s">
        <v>144</v>
      </c>
      <c r="E230" s="218" t="s">
        <v>1</v>
      </c>
      <c r="F230" s="219" t="s">
        <v>343</v>
      </c>
      <c r="G230" s="217"/>
      <c r="H230" s="220">
        <v>941</v>
      </c>
      <c r="I230" s="221"/>
      <c r="J230" s="217"/>
      <c r="K230" s="217"/>
      <c r="L230" s="222"/>
      <c r="M230" s="223"/>
      <c r="N230" s="224"/>
      <c r="O230" s="224"/>
      <c r="P230" s="224"/>
      <c r="Q230" s="224"/>
      <c r="R230" s="224"/>
      <c r="S230" s="224"/>
      <c r="T230" s="225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T230" s="226" t="s">
        <v>144</v>
      </c>
      <c r="AU230" s="226" t="s">
        <v>78</v>
      </c>
      <c r="AV230" s="10" t="s">
        <v>87</v>
      </c>
      <c r="AW230" s="10" t="s">
        <v>34</v>
      </c>
      <c r="AX230" s="10" t="s">
        <v>85</v>
      </c>
      <c r="AY230" s="226" t="s">
        <v>134</v>
      </c>
    </row>
    <row r="231" s="2" customFormat="1" ht="16.5" customHeight="1">
      <c r="A231" s="36"/>
      <c r="B231" s="37"/>
      <c r="C231" s="197" t="s">
        <v>344</v>
      </c>
      <c r="D231" s="197" t="s">
        <v>128</v>
      </c>
      <c r="E231" s="198" t="s">
        <v>345</v>
      </c>
      <c r="F231" s="199" t="s">
        <v>346</v>
      </c>
      <c r="G231" s="200" t="s">
        <v>302</v>
      </c>
      <c r="H231" s="201">
        <v>700</v>
      </c>
      <c r="I231" s="202"/>
      <c r="J231" s="203">
        <f>ROUND(I231*H231,2)</f>
        <v>0</v>
      </c>
      <c r="K231" s="199" t="s">
        <v>132</v>
      </c>
      <c r="L231" s="42"/>
      <c r="M231" s="204" t="s">
        <v>1</v>
      </c>
      <c r="N231" s="205" t="s">
        <v>43</v>
      </c>
      <c r="O231" s="89"/>
      <c r="P231" s="206">
        <f>O231*H231</f>
        <v>0</v>
      </c>
      <c r="Q231" s="206">
        <v>0</v>
      </c>
      <c r="R231" s="206">
        <f>Q231*H231</f>
        <v>0</v>
      </c>
      <c r="S231" s="206">
        <v>0</v>
      </c>
      <c r="T231" s="207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08" t="s">
        <v>133</v>
      </c>
      <c r="AT231" s="208" t="s">
        <v>128</v>
      </c>
      <c r="AU231" s="208" t="s">
        <v>78</v>
      </c>
      <c r="AY231" s="15" t="s">
        <v>134</v>
      </c>
      <c r="BE231" s="209">
        <f>IF(N231="základní",J231,0)</f>
        <v>0</v>
      </c>
      <c r="BF231" s="209">
        <f>IF(N231="snížená",J231,0)</f>
        <v>0</v>
      </c>
      <c r="BG231" s="209">
        <f>IF(N231="zákl. přenesená",J231,0)</f>
        <v>0</v>
      </c>
      <c r="BH231" s="209">
        <f>IF(N231="sníž. přenesená",J231,0)</f>
        <v>0</v>
      </c>
      <c r="BI231" s="209">
        <f>IF(N231="nulová",J231,0)</f>
        <v>0</v>
      </c>
      <c r="BJ231" s="15" t="s">
        <v>85</v>
      </c>
      <c r="BK231" s="209">
        <f>ROUND(I231*H231,2)</f>
        <v>0</v>
      </c>
      <c r="BL231" s="15" t="s">
        <v>133</v>
      </c>
      <c r="BM231" s="208" t="s">
        <v>347</v>
      </c>
    </row>
    <row r="232" s="2" customFormat="1">
      <c r="A232" s="36"/>
      <c r="B232" s="37"/>
      <c r="C232" s="38"/>
      <c r="D232" s="210" t="s">
        <v>136</v>
      </c>
      <c r="E232" s="38"/>
      <c r="F232" s="211" t="s">
        <v>348</v>
      </c>
      <c r="G232" s="38"/>
      <c r="H232" s="38"/>
      <c r="I232" s="212"/>
      <c r="J232" s="38"/>
      <c r="K232" s="38"/>
      <c r="L232" s="42"/>
      <c r="M232" s="213"/>
      <c r="N232" s="214"/>
      <c r="O232" s="89"/>
      <c r="P232" s="89"/>
      <c r="Q232" s="89"/>
      <c r="R232" s="89"/>
      <c r="S232" s="89"/>
      <c r="T232" s="90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5" t="s">
        <v>136</v>
      </c>
      <c r="AU232" s="15" t="s">
        <v>78</v>
      </c>
    </row>
    <row r="233" s="2" customFormat="1">
      <c r="A233" s="36"/>
      <c r="B233" s="37"/>
      <c r="C233" s="197" t="s">
        <v>349</v>
      </c>
      <c r="D233" s="197" t="s">
        <v>128</v>
      </c>
      <c r="E233" s="198" t="s">
        <v>350</v>
      </c>
      <c r="F233" s="199" t="s">
        <v>351</v>
      </c>
      <c r="G233" s="200" t="s">
        <v>171</v>
      </c>
      <c r="H233" s="201">
        <v>266.5</v>
      </c>
      <c r="I233" s="202"/>
      <c r="J233" s="203">
        <f>ROUND(I233*H233,2)</f>
        <v>0</v>
      </c>
      <c r="K233" s="199" t="s">
        <v>132</v>
      </c>
      <c r="L233" s="42"/>
      <c r="M233" s="204" t="s">
        <v>1</v>
      </c>
      <c r="N233" s="205" t="s">
        <v>43</v>
      </c>
      <c r="O233" s="89"/>
      <c r="P233" s="206">
        <f>O233*H233</f>
        <v>0</v>
      </c>
      <c r="Q233" s="206">
        <v>0</v>
      </c>
      <c r="R233" s="206">
        <f>Q233*H233</f>
        <v>0</v>
      </c>
      <c r="S233" s="206">
        <v>0</v>
      </c>
      <c r="T233" s="207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08" t="s">
        <v>133</v>
      </c>
      <c r="AT233" s="208" t="s">
        <v>128</v>
      </c>
      <c r="AU233" s="208" t="s">
        <v>78</v>
      </c>
      <c r="AY233" s="15" t="s">
        <v>134</v>
      </c>
      <c r="BE233" s="209">
        <f>IF(N233="základní",J233,0)</f>
        <v>0</v>
      </c>
      <c r="BF233" s="209">
        <f>IF(N233="snížená",J233,0)</f>
        <v>0</v>
      </c>
      <c r="BG233" s="209">
        <f>IF(N233="zákl. přenesená",J233,0)</f>
        <v>0</v>
      </c>
      <c r="BH233" s="209">
        <f>IF(N233="sníž. přenesená",J233,0)</f>
        <v>0</v>
      </c>
      <c r="BI233" s="209">
        <f>IF(N233="nulová",J233,0)</f>
        <v>0</v>
      </c>
      <c r="BJ233" s="15" t="s">
        <v>85</v>
      </c>
      <c r="BK233" s="209">
        <f>ROUND(I233*H233,2)</f>
        <v>0</v>
      </c>
      <c r="BL233" s="15" t="s">
        <v>133</v>
      </c>
      <c r="BM233" s="208" t="s">
        <v>352</v>
      </c>
    </row>
    <row r="234" s="2" customFormat="1">
      <c r="A234" s="36"/>
      <c r="B234" s="37"/>
      <c r="C234" s="38"/>
      <c r="D234" s="210" t="s">
        <v>136</v>
      </c>
      <c r="E234" s="38"/>
      <c r="F234" s="211" t="s">
        <v>353</v>
      </c>
      <c r="G234" s="38"/>
      <c r="H234" s="38"/>
      <c r="I234" s="212"/>
      <c r="J234" s="38"/>
      <c r="K234" s="38"/>
      <c r="L234" s="42"/>
      <c r="M234" s="213"/>
      <c r="N234" s="214"/>
      <c r="O234" s="89"/>
      <c r="P234" s="89"/>
      <c r="Q234" s="89"/>
      <c r="R234" s="89"/>
      <c r="S234" s="89"/>
      <c r="T234" s="90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5" t="s">
        <v>136</v>
      </c>
      <c r="AU234" s="15" t="s">
        <v>78</v>
      </c>
    </row>
    <row r="235" s="2" customFormat="1" ht="16.5" customHeight="1">
      <c r="A235" s="36"/>
      <c r="B235" s="37"/>
      <c r="C235" s="197" t="s">
        <v>354</v>
      </c>
      <c r="D235" s="197" t="s">
        <v>128</v>
      </c>
      <c r="E235" s="198" t="s">
        <v>355</v>
      </c>
      <c r="F235" s="199" t="s">
        <v>356</v>
      </c>
      <c r="G235" s="200" t="s">
        <v>187</v>
      </c>
      <c r="H235" s="201">
        <v>453.39999999999998</v>
      </c>
      <c r="I235" s="202"/>
      <c r="J235" s="203">
        <f>ROUND(I235*H235,2)</f>
        <v>0</v>
      </c>
      <c r="K235" s="199" t="s">
        <v>132</v>
      </c>
      <c r="L235" s="42"/>
      <c r="M235" s="204" t="s">
        <v>1</v>
      </c>
      <c r="N235" s="205" t="s">
        <v>43</v>
      </c>
      <c r="O235" s="89"/>
      <c r="P235" s="206">
        <f>O235*H235</f>
        <v>0</v>
      </c>
      <c r="Q235" s="206">
        <v>0</v>
      </c>
      <c r="R235" s="206">
        <f>Q235*H235</f>
        <v>0</v>
      </c>
      <c r="S235" s="206">
        <v>0</v>
      </c>
      <c r="T235" s="207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08" t="s">
        <v>133</v>
      </c>
      <c r="AT235" s="208" t="s">
        <v>128</v>
      </c>
      <c r="AU235" s="208" t="s">
        <v>78</v>
      </c>
      <c r="AY235" s="15" t="s">
        <v>134</v>
      </c>
      <c r="BE235" s="209">
        <f>IF(N235="základní",J235,0)</f>
        <v>0</v>
      </c>
      <c r="BF235" s="209">
        <f>IF(N235="snížená",J235,0)</f>
        <v>0</v>
      </c>
      <c r="BG235" s="209">
        <f>IF(N235="zákl. přenesená",J235,0)</f>
        <v>0</v>
      </c>
      <c r="BH235" s="209">
        <f>IF(N235="sníž. přenesená",J235,0)</f>
        <v>0</v>
      </c>
      <c r="BI235" s="209">
        <f>IF(N235="nulová",J235,0)</f>
        <v>0</v>
      </c>
      <c r="BJ235" s="15" t="s">
        <v>85</v>
      </c>
      <c r="BK235" s="209">
        <f>ROUND(I235*H235,2)</f>
        <v>0</v>
      </c>
      <c r="BL235" s="15" t="s">
        <v>133</v>
      </c>
      <c r="BM235" s="208" t="s">
        <v>357</v>
      </c>
    </row>
    <row r="236" s="2" customFormat="1">
      <c r="A236" s="36"/>
      <c r="B236" s="37"/>
      <c r="C236" s="38"/>
      <c r="D236" s="210" t="s">
        <v>136</v>
      </c>
      <c r="E236" s="38"/>
      <c r="F236" s="211" t="s">
        <v>358</v>
      </c>
      <c r="G236" s="38"/>
      <c r="H236" s="38"/>
      <c r="I236" s="212"/>
      <c r="J236" s="38"/>
      <c r="K236" s="38"/>
      <c r="L236" s="42"/>
      <c r="M236" s="213"/>
      <c r="N236" s="214"/>
      <c r="O236" s="89"/>
      <c r="P236" s="89"/>
      <c r="Q236" s="89"/>
      <c r="R236" s="89"/>
      <c r="S236" s="89"/>
      <c r="T236" s="90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5" t="s">
        <v>136</v>
      </c>
      <c r="AU236" s="15" t="s">
        <v>78</v>
      </c>
    </row>
    <row r="237" s="2" customFormat="1">
      <c r="A237" s="36"/>
      <c r="B237" s="37"/>
      <c r="C237" s="38"/>
      <c r="D237" s="210" t="s">
        <v>138</v>
      </c>
      <c r="E237" s="38"/>
      <c r="F237" s="215" t="s">
        <v>359</v>
      </c>
      <c r="G237" s="38"/>
      <c r="H237" s="38"/>
      <c r="I237" s="212"/>
      <c r="J237" s="38"/>
      <c r="K237" s="38"/>
      <c r="L237" s="42"/>
      <c r="M237" s="213"/>
      <c r="N237" s="214"/>
      <c r="O237" s="89"/>
      <c r="P237" s="89"/>
      <c r="Q237" s="89"/>
      <c r="R237" s="89"/>
      <c r="S237" s="89"/>
      <c r="T237" s="90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5" t="s">
        <v>138</v>
      </c>
      <c r="AU237" s="15" t="s">
        <v>78</v>
      </c>
    </row>
    <row r="238" s="10" customFormat="1">
      <c r="A238" s="10"/>
      <c r="B238" s="216"/>
      <c r="C238" s="217"/>
      <c r="D238" s="210" t="s">
        <v>144</v>
      </c>
      <c r="E238" s="218" t="s">
        <v>1</v>
      </c>
      <c r="F238" s="219" t="s">
        <v>360</v>
      </c>
      <c r="G238" s="217"/>
      <c r="H238" s="220">
        <v>453.39999999999998</v>
      </c>
      <c r="I238" s="221"/>
      <c r="J238" s="217"/>
      <c r="K238" s="217"/>
      <c r="L238" s="222"/>
      <c r="M238" s="223"/>
      <c r="N238" s="224"/>
      <c r="O238" s="224"/>
      <c r="P238" s="224"/>
      <c r="Q238" s="224"/>
      <c r="R238" s="224"/>
      <c r="S238" s="224"/>
      <c r="T238" s="225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T238" s="226" t="s">
        <v>144</v>
      </c>
      <c r="AU238" s="226" t="s">
        <v>78</v>
      </c>
      <c r="AV238" s="10" t="s">
        <v>87</v>
      </c>
      <c r="AW238" s="10" t="s">
        <v>34</v>
      </c>
      <c r="AX238" s="10" t="s">
        <v>85</v>
      </c>
      <c r="AY238" s="226" t="s">
        <v>134</v>
      </c>
    </row>
    <row r="239" s="2" customFormat="1">
      <c r="A239" s="36"/>
      <c r="B239" s="37"/>
      <c r="C239" s="197" t="s">
        <v>361</v>
      </c>
      <c r="D239" s="197" t="s">
        <v>128</v>
      </c>
      <c r="E239" s="198" t="s">
        <v>362</v>
      </c>
      <c r="F239" s="199" t="s">
        <v>363</v>
      </c>
      <c r="G239" s="200" t="s">
        <v>187</v>
      </c>
      <c r="H239" s="201">
        <v>70.381</v>
      </c>
      <c r="I239" s="202"/>
      <c r="J239" s="203">
        <f>ROUND(I239*H239,2)</f>
        <v>0</v>
      </c>
      <c r="K239" s="199" t="s">
        <v>132</v>
      </c>
      <c r="L239" s="42"/>
      <c r="M239" s="204" t="s">
        <v>1</v>
      </c>
      <c r="N239" s="205" t="s">
        <v>43</v>
      </c>
      <c r="O239" s="89"/>
      <c r="P239" s="206">
        <f>O239*H239</f>
        <v>0</v>
      </c>
      <c r="Q239" s="206">
        <v>0</v>
      </c>
      <c r="R239" s="206">
        <f>Q239*H239</f>
        <v>0</v>
      </c>
      <c r="S239" s="206">
        <v>0</v>
      </c>
      <c r="T239" s="207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08" t="s">
        <v>133</v>
      </c>
      <c r="AT239" s="208" t="s">
        <v>128</v>
      </c>
      <c r="AU239" s="208" t="s">
        <v>78</v>
      </c>
      <c r="AY239" s="15" t="s">
        <v>134</v>
      </c>
      <c r="BE239" s="209">
        <f>IF(N239="základní",J239,0)</f>
        <v>0</v>
      </c>
      <c r="BF239" s="209">
        <f>IF(N239="snížená",J239,0)</f>
        <v>0</v>
      </c>
      <c r="BG239" s="209">
        <f>IF(N239="zákl. přenesená",J239,0)</f>
        <v>0</v>
      </c>
      <c r="BH239" s="209">
        <f>IF(N239="sníž. přenesená",J239,0)</f>
        <v>0</v>
      </c>
      <c r="BI239" s="209">
        <f>IF(N239="nulová",J239,0)</f>
        <v>0</v>
      </c>
      <c r="BJ239" s="15" t="s">
        <v>85</v>
      </c>
      <c r="BK239" s="209">
        <f>ROUND(I239*H239,2)</f>
        <v>0</v>
      </c>
      <c r="BL239" s="15" t="s">
        <v>133</v>
      </c>
      <c r="BM239" s="208" t="s">
        <v>364</v>
      </c>
    </row>
    <row r="240" s="2" customFormat="1">
      <c r="A240" s="36"/>
      <c r="B240" s="37"/>
      <c r="C240" s="38"/>
      <c r="D240" s="210" t="s">
        <v>136</v>
      </c>
      <c r="E240" s="38"/>
      <c r="F240" s="211" t="s">
        <v>365</v>
      </c>
      <c r="G240" s="38"/>
      <c r="H240" s="38"/>
      <c r="I240" s="212"/>
      <c r="J240" s="38"/>
      <c r="K240" s="38"/>
      <c r="L240" s="42"/>
      <c r="M240" s="213"/>
      <c r="N240" s="214"/>
      <c r="O240" s="89"/>
      <c r="P240" s="89"/>
      <c r="Q240" s="89"/>
      <c r="R240" s="89"/>
      <c r="S240" s="89"/>
      <c r="T240" s="90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5" t="s">
        <v>136</v>
      </c>
      <c r="AU240" s="15" t="s">
        <v>78</v>
      </c>
    </row>
    <row r="241" s="10" customFormat="1">
      <c r="A241" s="10"/>
      <c r="B241" s="216"/>
      <c r="C241" s="217"/>
      <c r="D241" s="210" t="s">
        <v>144</v>
      </c>
      <c r="E241" s="218" t="s">
        <v>1</v>
      </c>
      <c r="F241" s="219" t="s">
        <v>366</v>
      </c>
      <c r="G241" s="217"/>
      <c r="H241" s="220">
        <v>70.381</v>
      </c>
      <c r="I241" s="221"/>
      <c r="J241" s="217"/>
      <c r="K241" s="217"/>
      <c r="L241" s="222"/>
      <c r="M241" s="223"/>
      <c r="N241" s="224"/>
      <c r="O241" s="224"/>
      <c r="P241" s="224"/>
      <c r="Q241" s="224"/>
      <c r="R241" s="224"/>
      <c r="S241" s="224"/>
      <c r="T241" s="225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T241" s="226" t="s">
        <v>144</v>
      </c>
      <c r="AU241" s="226" t="s">
        <v>78</v>
      </c>
      <c r="AV241" s="10" t="s">
        <v>87</v>
      </c>
      <c r="AW241" s="10" t="s">
        <v>34</v>
      </c>
      <c r="AX241" s="10" t="s">
        <v>85</v>
      </c>
      <c r="AY241" s="226" t="s">
        <v>134</v>
      </c>
    </row>
    <row r="242" s="2" customFormat="1" ht="16.5" customHeight="1">
      <c r="A242" s="36"/>
      <c r="B242" s="37"/>
      <c r="C242" s="197" t="s">
        <v>367</v>
      </c>
      <c r="D242" s="197" t="s">
        <v>128</v>
      </c>
      <c r="E242" s="198" t="s">
        <v>368</v>
      </c>
      <c r="F242" s="199" t="s">
        <v>369</v>
      </c>
      <c r="G242" s="200" t="s">
        <v>171</v>
      </c>
      <c r="H242" s="201">
        <v>266.5</v>
      </c>
      <c r="I242" s="202"/>
      <c r="J242" s="203">
        <f>ROUND(I242*H242,2)</f>
        <v>0</v>
      </c>
      <c r="K242" s="199" t="s">
        <v>132</v>
      </c>
      <c r="L242" s="42"/>
      <c r="M242" s="204" t="s">
        <v>1</v>
      </c>
      <c r="N242" s="205" t="s">
        <v>43</v>
      </c>
      <c r="O242" s="89"/>
      <c r="P242" s="206">
        <f>O242*H242</f>
        <v>0</v>
      </c>
      <c r="Q242" s="206">
        <v>0</v>
      </c>
      <c r="R242" s="206">
        <f>Q242*H242</f>
        <v>0</v>
      </c>
      <c r="S242" s="206">
        <v>0</v>
      </c>
      <c r="T242" s="207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08" t="s">
        <v>133</v>
      </c>
      <c r="AT242" s="208" t="s">
        <v>128</v>
      </c>
      <c r="AU242" s="208" t="s">
        <v>78</v>
      </c>
      <c r="AY242" s="15" t="s">
        <v>134</v>
      </c>
      <c r="BE242" s="209">
        <f>IF(N242="základní",J242,0)</f>
        <v>0</v>
      </c>
      <c r="BF242" s="209">
        <f>IF(N242="snížená",J242,0)</f>
        <v>0</v>
      </c>
      <c r="BG242" s="209">
        <f>IF(N242="zákl. přenesená",J242,0)</f>
        <v>0</v>
      </c>
      <c r="BH242" s="209">
        <f>IF(N242="sníž. přenesená",J242,0)</f>
        <v>0</v>
      </c>
      <c r="BI242" s="209">
        <f>IF(N242="nulová",J242,0)</f>
        <v>0</v>
      </c>
      <c r="BJ242" s="15" t="s">
        <v>85</v>
      </c>
      <c r="BK242" s="209">
        <f>ROUND(I242*H242,2)</f>
        <v>0</v>
      </c>
      <c r="BL242" s="15" t="s">
        <v>133</v>
      </c>
      <c r="BM242" s="208" t="s">
        <v>370</v>
      </c>
    </row>
    <row r="243" s="2" customFormat="1">
      <c r="A243" s="36"/>
      <c r="B243" s="37"/>
      <c r="C243" s="38"/>
      <c r="D243" s="210" t="s">
        <v>136</v>
      </c>
      <c r="E243" s="38"/>
      <c r="F243" s="211" t="s">
        <v>371</v>
      </c>
      <c r="G243" s="38"/>
      <c r="H243" s="38"/>
      <c r="I243" s="212"/>
      <c r="J243" s="38"/>
      <c r="K243" s="38"/>
      <c r="L243" s="42"/>
      <c r="M243" s="213"/>
      <c r="N243" s="214"/>
      <c r="O243" s="89"/>
      <c r="P243" s="89"/>
      <c r="Q243" s="89"/>
      <c r="R243" s="89"/>
      <c r="S243" s="89"/>
      <c r="T243" s="90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5" t="s">
        <v>136</v>
      </c>
      <c r="AU243" s="15" t="s">
        <v>78</v>
      </c>
    </row>
    <row r="244" s="2" customFormat="1">
      <c r="A244" s="36"/>
      <c r="B244" s="37"/>
      <c r="C244" s="38"/>
      <c r="D244" s="210" t="s">
        <v>138</v>
      </c>
      <c r="E244" s="38"/>
      <c r="F244" s="215" t="s">
        <v>283</v>
      </c>
      <c r="G244" s="38"/>
      <c r="H244" s="38"/>
      <c r="I244" s="212"/>
      <c r="J244" s="38"/>
      <c r="K244" s="38"/>
      <c r="L244" s="42"/>
      <c r="M244" s="213"/>
      <c r="N244" s="214"/>
      <c r="O244" s="89"/>
      <c r="P244" s="89"/>
      <c r="Q244" s="89"/>
      <c r="R244" s="89"/>
      <c r="S244" s="89"/>
      <c r="T244" s="90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5" t="s">
        <v>138</v>
      </c>
      <c r="AU244" s="15" t="s">
        <v>78</v>
      </c>
    </row>
    <row r="245" s="10" customFormat="1">
      <c r="A245" s="10"/>
      <c r="B245" s="216"/>
      <c r="C245" s="217"/>
      <c r="D245" s="210" t="s">
        <v>144</v>
      </c>
      <c r="E245" s="218" t="s">
        <v>1</v>
      </c>
      <c r="F245" s="219" t="s">
        <v>372</v>
      </c>
      <c r="G245" s="217"/>
      <c r="H245" s="220">
        <v>266.5</v>
      </c>
      <c r="I245" s="221"/>
      <c r="J245" s="217"/>
      <c r="K245" s="217"/>
      <c r="L245" s="222"/>
      <c r="M245" s="223"/>
      <c r="N245" s="224"/>
      <c r="O245" s="224"/>
      <c r="P245" s="224"/>
      <c r="Q245" s="224"/>
      <c r="R245" s="224"/>
      <c r="S245" s="224"/>
      <c r="T245" s="225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T245" s="226" t="s">
        <v>144</v>
      </c>
      <c r="AU245" s="226" t="s">
        <v>78</v>
      </c>
      <c r="AV245" s="10" t="s">
        <v>87</v>
      </c>
      <c r="AW245" s="10" t="s">
        <v>34</v>
      </c>
      <c r="AX245" s="10" t="s">
        <v>85</v>
      </c>
      <c r="AY245" s="226" t="s">
        <v>134</v>
      </c>
    </row>
    <row r="246" s="2" customFormat="1">
      <c r="A246" s="36"/>
      <c r="B246" s="37"/>
      <c r="C246" s="197" t="s">
        <v>373</v>
      </c>
      <c r="D246" s="197" t="s">
        <v>128</v>
      </c>
      <c r="E246" s="198" t="s">
        <v>374</v>
      </c>
      <c r="F246" s="199" t="s">
        <v>375</v>
      </c>
      <c r="G246" s="200" t="s">
        <v>158</v>
      </c>
      <c r="H246" s="201">
        <v>266.5</v>
      </c>
      <c r="I246" s="202"/>
      <c r="J246" s="203">
        <f>ROUND(I246*H246,2)</f>
        <v>0</v>
      </c>
      <c r="K246" s="199" t="s">
        <v>132</v>
      </c>
      <c r="L246" s="42"/>
      <c r="M246" s="204" t="s">
        <v>1</v>
      </c>
      <c r="N246" s="205" t="s">
        <v>43</v>
      </c>
      <c r="O246" s="89"/>
      <c r="P246" s="206">
        <f>O246*H246</f>
        <v>0</v>
      </c>
      <c r="Q246" s="206">
        <v>0</v>
      </c>
      <c r="R246" s="206">
        <f>Q246*H246</f>
        <v>0</v>
      </c>
      <c r="S246" s="206">
        <v>0</v>
      </c>
      <c r="T246" s="207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08" t="s">
        <v>133</v>
      </c>
      <c r="AT246" s="208" t="s">
        <v>128</v>
      </c>
      <c r="AU246" s="208" t="s">
        <v>78</v>
      </c>
      <c r="AY246" s="15" t="s">
        <v>134</v>
      </c>
      <c r="BE246" s="209">
        <f>IF(N246="základní",J246,0)</f>
        <v>0</v>
      </c>
      <c r="BF246" s="209">
        <f>IF(N246="snížená",J246,0)</f>
        <v>0</v>
      </c>
      <c r="BG246" s="209">
        <f>IF(N246="zákl. přenesená",J246,0)</f>
        <v>0</v>
      </c>
      <c r="BH246" s="209">
        <f>IF(N246="sníž. přenesená",J246,0)</f>
        <v>0</v>
      </c>
      <c r="BI246" s="209">
        <f>IF(N246="nulová",J246,0)</f>
        <v>0</v>
      </c>
      <c r="BJ246" s="15" t="s">
        <v>85</v>
      </c>
      <c r="BK246" s="209">
        <f>ROUND(I246*H246,2)</f>
        <v>0</v>
      </c>
      <c r="BL246" s="15" t="s">
        <v>133</v>
      </c>
      <c r="BM246" s="208" t="s">
        <v>376</v>
      </c>
    </row>
    <row r="247" s="2" customFormat="1">
      <c r="A247" s="36"/>
      <c r="B247" s="37"/>
      <c r="C247" s="38"/>
      <c r="D247" s="210" t="s">
        <v>136</v>
      </c>
      <c r="E247" s="38"/>
      <c r="F247" s="211" t="s">
        <v>377</v>
      </c>
      <c r="G247" s="38"/>
      <c r="H247" s="38"/>
      <c r="I247" s="212"/>
      <c r="J247" s="38"/>
      <c r="K247" s="38"/>
      <c r="L247" s="42"/>
      <c r="M247" s="213"/>
      <c r="N247" s="214"/>
      <c r="O247" s="89"/>
      <c r="P247" s="89"/>
      <c r="Q247" s="89"/>
      <c r="R247" s="89"/>
      <c r="S247" s="89"/>
      <c r="T247" s="90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5" t="s">
        <v>136</v>
      </c>
      <c r="AU247" s="15" t="s">
        <v>78</v>
      </c>
    </row>
    <row r="248" s="2" customFormat="1">
      <c r="A248" s="36"/>
      <c r="B248" s="37"/>
      <c r="C248" s="38"/>
      <c r="D248" s="210" t="s">
        <v>138</v>
      </c>
      <c r="E248" s="38"/>
      <c r="F248" s="215" t="s">
        <v>378</v>
      </c>
      <c r="G248" s="38"/>
      <c r="H248" s="38"/>
      <c r="I248" s="212"/>
      <c r="J248" s="38"/>
      <c r="K248" s="38"/>
      <c r="L248" s="42"/>
      <c r="M248" s="213"/>
      <c r="N248" s="214"/>
      <c r="O248" s="89"/>
      <c r="P248" s="89"/>
      <c r="Q248" s="89"/>
      <c r="R248" s="89"/>
      <c r="S248" s="89"/>
      <c r="T248" s="90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5" t="s">
        <v>138</v>
      </c>
      <c r="AU248" s="15" t="s">
        <v>78</v>
      </c>
    </row>
    <row r="249" s="2" customFormat="1">
      <c r="A249" s="36"/>
      <c r="B249" s="37"/>
      <c r="C249" s="197" t="s">
        <v>379</v>
      </c>
      <c r="D249" s="197" t="s">
        <v>128</v>
      </c>
      <c r="E249" s="198" t="s">
        <v>380</v>
      </c>
      <c r="F249" s="199" t="s">
        <v>381</v>
      </c>
      <c r="G249" s="200" t="s">
        <v>302</v>
      </c>
      <c r="H249" s="201">
        <v>10</v>
      </c>
      <c r="I249" s="202"/>
      <c r="J249" s="203">
        <f>ROUND(I249*H249,2)</f>
        <v>0</v>
      </c>
      <c r="K249" s="199" t="s">
        <v>132</v>
      </c>
      <c r="L249" s="42"/>
      <c r="M249" s="204" t="s">
        <v>1</v>
      </c>
      <c r="N249" s="205" t="s">
        <v>43</v>
      </c>
      <c r="O249" s="89"/>
      <c r="P249" s="206">
        <f>O249*H249</f>
        <v>0</v>
      </c>
      <c r="Q249" s="206">
        <v>0</v>
      </c>
      <c r="R249" s="206">
        <f>Q249*H249</f>
        <v>0</v>
      </c>
      <c r="S249" s="206">
        <v>0</v>
      </c>
      <c r="T249" s="207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08" t="s">
        <v>133</v>
      </c>
      <c r="AT249" s="208" t="s">
        <v>128</v>
      </c>
      <c r="AU249" s="208" t="s">
        <v>78</v>
      </c>
      <c r="AY249" s="15" t="s">
        <v>134</v>
      </c>
      <c r="BE249" s="209">
        <f>IF(N249="základní",J249,0)</f>
        <v>0</v>
      </c>
      <c r="BF249" s="209">
        <f>IF(N249="snížená",J249,0)</f>
        <v>0</v>
      </c>
      <c r="BG249" s="209">
        <f>IF(N249="zákl. přenesená",J249,0)</f>
        <v>0</v>
      </c>
      <c r="BH249" s="209">
        <f>IF(N249="sníž. přenesená",J249,0)</f>
        <v>0</v>
      </c>
      <c r="BI249" s="209">
        <f>IF(N249="nulová",J249,0)</f>
        <v>0</v>
      </c>
      <c r="BJ249" s="15" t="s">
        <v>85</v>
      </c>
      <c r="BK249" s="209">
        <f>ROUND(I249*H249,2)</f>
        <v>0</v>
      </c>
      <c r="BL249" s="15" t="s">
        <v>133</v>
      </c>
      <c r="BM249" s="208" t="s">
        <v>382</v>
      </c>
    </row>
    <row r="250" s="2" customFormat="1">
      <c r="A250" s="36"/>
      <c r="B250" s="37"/>
      <c r="C250" s="38"/>
      <c r="D250" s="210" t="s">
        <v>136</v>
      </c>
      <c r="E250" s="38"/>
      <c r="F250" s="211" t="s">
        <v>383</v>
      </c>
      <c r="G250" s="38"/>
      <c r="H250" s="38"/>
      <c r="I250" s="212"/>
      <c r="J250" s="38"/>
      <c r="K250" s="38"/>
      <c r="L250" s="42"/>
      <c r="M250" s="213"/>
      <c r="N250" s="214"/>
      <c r="O250" s="89"/>
      <c r="P250" s="89"/>
      <c r="Q250" s="89"/>
      <c r="R250" s="89"/>
      <c r="S250" s="89"/>
      <c r="T250" s="90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5" t="s">
        <v>136</v>
      </c>
      <c r="AU250" s="15" t="s">
        <v>78</v>
      </c>
    </row>
    <row r="251" s="2" customFormat="1">
      <c r="A251" s="36"/>
      <c r="B251" s="37"/>
      <c r="C251" s="38"/>
      <c r="D251" s="210" t="s">
        <v>138</v>
      </c>
      <c r="E251" s="38"/>
      <c r="F251" s="215" t="s">
        <v>384</v>
      </c>
      <c r="G251" s="38"/>
      <c r="H251" s="38"/>
      <c r="I251" s="212"/>
      <c r="J251" s="38"/>
      <c r="K251" s="38"/>
      <c r="L251" s="42"/>
      <c r="M251" s="213"/>
      <c r="N251" s="214"/>
      <c r="O251" s="89"/>
      <c r="P251" s="89"/>
      <c r="Q251" s="89"/>
      <c r="R251" s="89"/>
      <c r="S251" s="89"/>
      <c r="T251" s="90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5" t="s">
        <v>138</v>
      </c>
      <c r="AU251" s="15" t="s">
        <v>78</v>
      </c>
    </row>
    <row r="252" s="2" customFormat="1">
      <c r="A252" s="36"/>
      <c r="B252" s="37"/>
      <c r="C252" s="197" t="s">
        <v>385</v>
      </c>
      <c r="D252" s="197" t="s">
        <v>128</v>
      </c>
      <c r="E252" s="198" t="s">
        <v>386</v>
      </c>
      <c r="F252" s="199" t="s">
        <v>387</v>
      </c>
      <c r="G252" s="200" t="s">
        <v>131</v>
      </c>
      <c r="H252" s="201">
        <v>1.7130000000000001</v>
      </c>
      <c r="I252" s="202"/>
      <c r="J252" s="203">
        <f>ROUND(I252*H252,2)</f>
        <v>0</v>
      </c>
      <c r="K252" s="199" t="s">
        <v>132</v>
      </c>
      <c r="L252" s="42"/>
      <c r="M252" s="204" t="s">
        <v>1</v>
      </c>
      <c r="N252" s="205" t="s">
        <v>43</v>
      </c>
      <c r="O252" s="89"/>
      <c r="P252" s="206">
        <f>O252*H252</f>
        <v>0</v>
      </c>
      <c r="Q252" s="206">
        <v>0</v>
      </c>
      <c r="R252" s="206">
        <f>Q252*H252</f>
        <v>0</v>
      </c>
      <c r="S252" s="206">
        <v>0</v>
      </c>
      <c r="T252" s="207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208" t="s">
        <v>133</v>
      </c>
      <c r="AT252" s="208" t="s">
        <v>128</v>
      </c>
      <c r="AU252" s="208" t="s">
        <v>78</v>
      </c>
      <c r="AY252" s="15" t="s">
        <v>134</v>
      </c>
      <c r="BE252" s="209">
        <f>IF(N252="základní",J252,0)</f>
        <v>0</v>
      </c>
      <c r="BF252" s="209">
        <f>IF(N252="snížená",J252,0)</f>
        <v>0</v>
      </c>
      <c r="BG252" s="209">
        <f>IF(N252="zákl. přenesená",J252,0)</f>
        <v>0</v>
      </c>
      <c r="BH252" s="209">
        <f>IF(N252="sníž. přenesená",J252,0)</f>
        <v>0</v>
      </c>
      <c r="BI252" s="209">
        <f>IF(N252="nulová",J252,0)</f>
        <v>0</v>
      </c>
      <c r="BJ252" s="15" t="s">
        <v>85</v>
      </c>
      <c r="BK252" s="209">
        <f>ROUND(I252*H252,2)</f>
        <v>0</v>
      </c>
      <c r="BL252" s="15" t="s">
        <v>133</v>
      </c>
      <c r="BM252" s="208" t="s">
        <v>388</v>
      </c>
    </row>
    <row r="253" s="2" customFormat="1">
      <c r="A253" s="36"/>
      <c r="B253" s="37"/>
      <c r="C253" s="38"/>
      <c r="D253" s="210" t="s">
        <v>136</v>
      </c>
      <c r="E253" s="38"/>
      <c r="F253" s="211" t="s">
        <v>389</v>
      </c>
      <c r="G253" s="38"/>
      <c r="H253" s="38"/>
      <c r="I253" s="212"/>
      <c r="J253" s="38"/>
      <c r="K253" s="38"/>
      <c r="L253" s="42"/>
      <c r="M253" s="213"/>
      <c r="N253" s="214"/>
      <c r="O253" s="89"/>
      <c r="P253" s="89"/>
      <c r="Q253" s="89"/>
      <c r="R253" s="89"/>
      <c r="S253" s="89"/>
      <c r="T253" s="90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5" t="s">
        <v>136</v>
      </c>
      <c r="AU253" s="15" t="s">
        <v>78</v>
      </c>
    </row>
    <row r="254" s="2" customFormat="1">
      <c r="A254" s="36"/>
      <c r="B254" s="37"/>
      <c r="C254" s="38"/>
      <c r="D254" s="210" t="s">
        <v>390</v>
      </c>
      <c r="E254" s="38"/>
      <c r="F254" s="215" t="s">
        <v>391</v>
      </c>
      <c r="G254" s="38"/>
      <c r="H254" s="38"/>
      <c r="I254" s="212"/>
      <c r="J254" s="38"/>
      <c r="K254" s="38"/>
      <c r="L254" s="42"/>
      <c r="M254" s="213"/>
      <c r="N254" s="214"/>
      <c r="O254" s="89"/>
      <c r="P254" s="89"/>
      <c r="Q254" s="89"/>
      <c r="R254" s="89"/>
      <c r="S254" s="89"/>
      <c r="T254" s="90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5" t="s">
        <v>390</v>
      </c>
      <c r="AU254" s="15" t="s">
        <v>78</v>
      </c>
    </row>
    <row r="255" s="10" customFormat="1">
      <c r="A255" s="10"/>
      <c r="B255" s="216"/>
      <c r="C255" s="217"/>
      <c r="D255" s="210" t="s">
        <v>144</v>
      </c>
      <c r="E255" s="218" t="s">
        <v>1</v>
      </c>
      <c r="F255" s="219" t="s">
        <v>392</v>
      </c>
      <c r="G255" s="217"/>
      <c r="H255" s="220">
        <v>1.7130000000000001</v>
      </c>
      <c r="I255" s="221"/>
      <c r="J255" s="217"/>
      <c r="K255" s="217"/>
      <c r="L255" s="222"/>
      <c r="M255" s="223"/>
      <c r="N255" s="224"/>
      <c r="O255" s="224"/>
      <c r="P255" s="224"/>
      <c r="Q255" s="224"/>
      <c r="R255" s="224"/>
      <c r="S255" s="224"/>
      <c r="T255" s="225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T255" s="226" t="s">
        <v>144</v>
      </c>
      <c r="AU255" s="226" t="s">
        <v>78</v>
      </c>
      <c r="AV255" s="10" t="s">
        <v>87</v>
      </c>
      <c r="AW255" s="10" t="s">
        <v>34</v>
      </c>
      <c r="AX255" s="10" t="s">
        <v>78</v>
      </c>
      <c r="AY255" s="226" t="s">
        <v>134</v>
      </c>
    </row>
    <row r="256" s="11" customFormat="1">
      <c r="A256" s="11"/>
      <c r="B256" s="227"/>
      <c r="C256" s="228"/>
      <c r="D256" s="210" t="s">
        <v>144</v>
      </c>
      <c r="E256" s="229" t="s">
        <v>1</v>
      </c>
      <c r="F256" s="230" t="s">
        <v>147</v>
      </c>
      <c r="G256" s="228"/>
      <c r="H256" s="231">
        <v>1.7130000000000001</v>
      </c>
      <c r="I256" s="232"/>
      <c r="J256" s="228"/>
      <c r="K256" s="228"/>
      <c r="L256" s="233"/>
      <c r="M256" s="234"/>
      <c r="N256" s="235"/>
      <c r="O256" s="235"/>
      <c r="P256" s="235"/>
      <c r="Q256" s="235"/>
      <c r="R256" s="235"/>
      <c r="S256" s="235"/>
      <c r="T256" s="236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T256" s="237" t="s">
        <v>144</v>
      </c>
      <c r="AU256" s="237" t="s">
        <v>78</v>
      </c>
      <c r="AV256" s="11" t="s">
        <v>133</v>
      </c>
      <c r="AW256" s="11" t="s">
        <v>34</v>
      </c>
      <c r="AX256" s="11" t="s">
        <v>85</v>
      </c>
      <c r="AY256" s="237" t="s">
        <v>134</v>
      </c>
    </row>
    <row r="257" s="2" customFormat="1">
      <c r="A257" s="36"/>
      <c r="B257" s="37"/>
      <c r="C257" s="197" t="s">
        <v>393</v>
      </c>
      <c r="D257" s="197" t="s">
        <v>128</v>
      </c>
      <c r="E257" s="198" t="s">
        <v>394</v>
      </c>
      <c r="F257" s="199" t="s">
        <v>395</v>
      </c>
      <c r="G257" s="200" t="s">
        <v>158</v>
      </c>
      <c r="H257" s="201">
        <v>49.850000000000001</v>
      </c>
      <c r="I257" s="202"/>
      <c r="J257" s="203">
        <f>ROUND(I257*H257,2)</f>
        <v>0</v>
      </c>
      <c r="K257" s="199" t="s">
        <v>132</v>
      </c>
      <c r="L257" s="42"/>
      <c r="M257" s="204" t="s">
        <v>1</v>
      </c>
      <c r="N257" s="205" t="s">
        <v>43</v>
      </c>
      <c r="O257" s="89"/>
      <c r="P257" s="206">
        <f>O257*H257</f>
        <v>0</v>
      </c>
      <c r="Q257" s="206">
        <v>0</v>
      </c>
      <c r="R257" s="206">
        <f>Q257*H257</f>
        <v>0</v>
      </c>
      <c r="S257" s="206">
        <v>0</v>
      </c>
      <c r="T257" s="207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08" t="s">
        <v>133</v>
      </c>
      <c r="AT257" s="208" t="s">
        <v>128</v>
      </c>
      <c r="AU257" s="208" t="s">
        <v>78</v>
      </c>
      <c r="AY257" s="15" t="s">
        <v>134</v>
      </c>
      <c r="BE257" s="209">
        <f>IF(N257="základní",J257,0)</f>
        <v>0</v>
      </c>
      <c r="BF257" s="209">
        <f>IF(N257="snížená",J257,0)</f>
        <v>0</v>
      </c>
      <c r="BG257" s="209">
        <f>IF(N257="zákl. přenesená",J257,0)</f>
        <v>0</v>
      </c>
      <c r="BH257" s="209">
        <f>IF(N257="sníž. přenesená",J257,0)</f>
        <v>0</v>
      </c>
      <c r="BI257" s="209">
        <f>IF(N257="nulová",J257,0)</f>
        <v>0</v>
      </c>
      <c r="BJ257" s="15" t="s">
        <v>85</v>
      </c>
      <c r="BK257" s="209">
        <f>ROUND(I257*H257,2)</f>
        <v>0</v>
      </c>
      <c r="BL257" s="15" t="s">
        <v>133</v>
      </c>
      <c r="BM257" s="208" t="s">
        <v>396</v>
      </c>
    </row>
    <row r="258" s="2" customFormat="1">
      <c r="A258" s="36"/>
      <c r="B258" s="37"/>
      <c r="C258" s="38"/>
      <c r="D258" s="210" t="s">
        <v>136</v>
      </c>
      <c r="E258" s="38"/>
      <c r="F258" s="211" t="s">
        <v>397</v>
      </c>
      <c r="G258" s="38"/>
      <c r="H258" s="38"/>
      <c r="I258" s="212"/>
      <c r="J258" s="38"/>
      <c r="K258" s="38"/>
      <c r="L258" s="42"/>
      <c r="M258" s="213"/>
      <c r="N258" s="214"/>
      <c r="O258" s="89"/>
      <c r="P258" s="89"/>
      <c r="Q258" s="89"/>
      <c r="R258" s="89"/>
      <c r="S258" s="89"/>
      <c r="T258" s="90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5" t="s">
        <v>136</v>
      </c>
      <c r="AU258" s="15" t="s">
        <v>78</v>
      </c>
    </row>
    <row r="259" s="2" customFormat="1">
      <c r="A259" s="36"/>
      <c r="B259" s="37"/>
      <c r="C259" s="38"/>
      <c r="D259" s="210" t="s">
        <v>390</v>
      </c>
      <c r="E259" s="38"/>
      <c r="F259" s="215" t="s">
        <v>391</v>
      </c>
      <c r="G259" s="38"/>
      <c r="H259" s="38"/>
      <c r="I259" s="212"/>
      <c r="J259" s="38"/>
      <c r="K259" s="38"/>
      <c r="L259" s="42"/>
      <c r="M259" s="213"/>
      <c r="N259" s="214"/>
      <c r="O259" s="89"/>
      <c r="P259" s="89"/>
      <c r="Q259" s="89"/>
      <c r="R259" s="89"/>
      <c r="S259" s="89"/>
      <c r="T259" s="90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5" t="s">
        <v>390</v>
      </c>
      <c r="AU259" s="15" t="s">
        <v>78</v>
      </c>
    </row>
    <row r="260" s="2" customFormat="1">
      <c r="A260" s="36"/>
      <c r="B260" s="37"/>
      <c r="C260" s="197" t="s">
        <v>398</v>
      </c>
      <c r="D260" s="197" t="s">
        <v>128</v>
      </c>
      <c r="E260" s="198" t="s">
        <v>399</v>
      </c>
      <c r="F260" s="199" t="s">
        <v>400</v>
      </c>
      <c r="G260" s="200" t="s">
        <v>131</v>
      </c>
      <c r="H260" s="201">
        <v>1.7130000000000001</v>
      </c>
      <c r="I260" s="202"/>
      <c r="J260" s="203">
        <f>ROUND(I260*H260,2)</f>
        <v>0</v>
      </c>
      <c r="K260" s="199" t="s">
        <v>132</v>
      </c>
      <c r="L260" s="42"/>
      <c r="M260" s="204" t="s">
        <v>1</v>
      </c>
      <c r="N260" s="205" t="s">
        <v>43</v>
      </c>
      <c r="O260" s="89"/>
      <c r="P260" s="206">
        <f>O260*H260</f>
        <v>0</v>
      </c>
      <c r="Q260" s="206">
        <v>0</v>
      </c>
      <c r="R260" s="206">
        <f>Q260*H260</f>
        <v>0</v>
      </c>
      <c r="S260" s="206">
        <v>0</v>
      </c>
      <c r="T260" s="207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208" t="s">
        <v>133</v>
      </c>
      <c r="AT260" s="208" t="s">
        <v>128</v>
      </c>
      <c r="AU260" s="208" t="s">
        <v>78</v>
      </c>
      <c r="AY260" s="15" t="s">
        <v>134</v>
      </c>
      <c r="BE260" s="209">
        <f>IF(N260="základní",J260,0)</f>
        <v>0</v>
      </c>
      <c r="BF260" s="209">
        <f>IF(N260="snížená",J260,0)</f>
        <v>0</v>
      </c>
      <c r="BG260" s="209">
        <f>IF(N260="zákl. přenesená",J260,0)</f>
        <v>0</v>
      </c>
      <c r="BH260" s="209">
        <f>IF(N260="sníž. přenesená",J260,0)</f>
        <v>0</v>
      </c>
      <c r="BI260" s="209">
        <f>IF(N260="nulová",J260,0)</f>
        <v>0</v>
      </c>
      <c r="BJ260" s="15" t="s">
        <v>85</v>
      </c>
      <c r="BK260" s="209">
        <f>ROUND(I260*H260,2)</f>
        <v>0</v>
      </c>
      <c r="BL260" s="15" t="s">
        <v>133</v>
      </c>
      <c r="BM260" s="208" t="s">
        <v>401</v>
      </c>
    </row>
    <row r="261" s="2" customFormat="1">
      <c r="A261" s="36"/>
      <c r="B261" s="37"/>
      <c r="C261" s="38"/>
      <c r="D261" s="210" t="s">
        <v>136</v>
      </c>
      <c r="E261" s="38"/>
      <c r="F261" s="211" t="s">
        <v>402</v>
      </c>
      <c r="G261" s="38"/>
      <c r="H261" s="38"/>
      <c r="I261" s="212"/>
      <c r="J261" s="38"/>
      <c r="K261" s="38"/>
      <c r="L261" s="42"/>
      <c r="M261" s="213"/>
      <c r="N261" s="214"/>
      <c r="O261" s="89"/>
      <c r="P261" s="89"/>
      <c r="Q261" s="89"/>
      <c r="R261" s="89"/>
      <c r="S261" s="89"/>
      <c r="T261" s="90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5" t="s">
        <v>136</v>
      </c>
      <c r="AU261" s="15" t="s">
        <v>78</v>
      </c>
    </row>
    <row r="262" s="2" customFormat="1">
      <c r="A262" s="36"/>
      <c r="B262" s="37"/>
      <c r="C262" s="38"/>
      <c r="D262" s="210" t="s">
        <v>390</v>
      </c>
      <c r="E262" s="38"/>
      <c r="F262" s="215" t="s">
        <v>403</v>
      </c>
      <c r="G262" s="38"/>
      <c r="H262" s="38"/>
      <c r="I262" s="212"/>
      <c r="J262" s="38"/>
      <c r="K262" s="38"/>
      <c r="L262" s="42"/>
      <c r="M262" s="213"/>
      <c r="N262" s="214"/>
      <c r="O262" s="89"/>
      <c r="P262" s="89"/>
      <c r="Q262" s="89"/>
      <c r="R262" s="89"/>
      <c r="S262" s="89"/>
      <c r="T262" s="90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5" t="s">
        <v>390</v>
      </c>
      <c r="AU262" s="15" t="s">
        <v>78</v>
      </c>
    </row>
    <row r="263" s="2" customFormat="1">
      <c r="A263" s="36"/>
      <c r="B263" s="37"/>
      <c r="C263" s="197" t="s">
        <v>404</v>
      </c>
      <c r="D263" s="197" t="s">
        <v>128</v>
      </c>
      <c r="E263" s="198" t="s">
        <v>405</v>
      </c>
      <c r="F263" s="199" t="s">
        <v>406</v>
      </c>
      <c r="G263" s="200" t="s">
        <v>158</v>
      </c>
      <c r="H263" s="201">
        <v>49.850000000000001</v>
      </c>
      <c r="I263" s="202"/>
      <c r="J263" s="203">
        <f>ROUND(I263*H263,2)</f>
        <v>0</v>
      </c>
      <c r="K263" s="199" t="s">
        <v>132</v>
      </c>
      <c r="L263" s="42"/>
      <c r="M263" s="204" t="s">
        <v>1</v>
      </c>
      <c r="N263" s="205" t="s">
        <v>43</v>
      </c>
      <c r="O263" s="89"/>
      <c r="P263" s="206">
        <f>O263*H263</f>
        <v>0</v>
      </c>
      <c r="Q263" s="206">
        <v>0</v>
      </c>
      <c r="R263" s="206">
        <f>Q263*H263</f>
        <v>0</v>
      </c>
      <c r="S263" s="206">
        <v>0</v>
      </c>
      <c r="T263" s="207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208" t="s">
        <v>133</v>
      </c>
      <c r="AT263" s="208" t="s">
        <v>128</v>
      </c>
      <c r="AU263" s="208" t="s">
        <v>78</v>
      </c>
      <c r="AY263" s="15" t="s">
        <v>134</v>
      </c>
      <c r="BE263" s="209">
        <f>IF(N263="základní",J263,0)</f>
        <v>0</v>
      </c>
      <c r="BF263" s="209">
        <f>IF(N263="snížená",J263,0)</f>
        <v>0</v>
      </c>
      <c r="BG263" s="209">
        <f>IF(N263="zákl. přenesená",J263,0)</f>
        <v>0</v>
      </c>
      <c r="BH263" s="209">
        <f>IF(N263="sníž. přenesená",J263,0)</f>
        <v>0</v>
      </c>
      <c r="BI263" s="209">
        <f>IF(N263="nulová",J263,0)</f>
        <v>0</v>
      </c>
      <c r="BJ263" s="15" t="s">
        <v>85</v>
      </c>
      <c r="BK263" s="209">
        <f>ROUND(I263*H263,2)</f>
        <v>0</v>
      </c>
      <c r="BL263" s="15" t="s">
        <v>133</v>
      </c>
      <c r="BM263" s="208" t="s">
        <v>407</v>
      </c>
    </row>
    <row r="264" s="2" customFormat="1">
      <c r="A264" s="36"/>
      <c r="B264" s="37"/>
      <c r="C264" s="38"/>
      <c r="D264" s="210" t="s">
        <v>136</v>
      </c>
      <c r="E264" s="38"/>
      <c r="F264" s="211" t="s">
        <v>408</v>
      </c>
      <c r="G264" s="38"/>
      <c r="H264" s="38"/>
      <c r="I264" s="212"/>
      <c r="J264" s="38"/>
      <c r="K264" s="38"/>
      <c r="L264" s="42"/>
      <c r="M264" s="213"/>
      <c r="N264" s="214"/>
      <c r="O264" s="89"/>
      <c r="P264" s="89"/>
      <c r="Q264" s="89"/>
      <c r="R264" s="89"/>
      <c r="S264" s="89"/>
      <c r="T264" s="90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5" t="s">
        <v>136</v>
      </c>
      <c r="AU264" s="15" t="s">
        <v>78</v>
      </c>
    </row>
    <row r="265" s="2" customFormat="1">
      <c r="A265" s="36"/>
      <c r="B265" s="37"/>
      <c r="C265" s="38"/>
      <c r="D265" s="210" t="s">
        <v>390</v>
      </c>
      <c r="E265" s="38"/>
      <c r="F265" s="215" t="s">
        <v>403</v>
      </c>
      <c r="G265" s="38"/>
      <c r="H265" s="38"/>
      <c r="I265" s="212"/>
      <c r="J265" s="38"/>
      <c r="K265" s="38"/>
      <c r="L265" s="42"/>
      <c r="M265" s="213"/>
      <c r="N265" s="214"/>
      <c r="O265" s="89"/>
      <c r="P265" s="89"/>
      <c r="Q265" s="89"/>
      <c r="R265" s="89"/>
      <c r="S265" s="89"/>
      <c r="T265" s="90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5" t="s">
        <v>390</v>
      </c>
      <c r="AU265" s="15" t="s">
        <v>78</v>
      </c>
    </row>
    <row r="266" s="2" customFormat="1">
      <c r="A266" s="36"/>
      <c r="B266" s="37"/>
      <c r="C266" s="197" t="s">
        <v>409</v>
      </c>
      <c r="D266" s="197" t="s">
        <v>128</v>
      </c>
      <c r="E266" s="198" t="s">
        <v>410</v>
      </c>
      <c r="F266" s="199" t="s">
        <v>411</v>
      </c>
      <c r="G266" s="200" t="s">
        <v>187</v>
      </c>
      <c r="H266" s="201">
        <v>162.90299999999999</v>
      </c>
      <c r="I266" s="202"/>
      <c r="J266" s="203">
        <f>ROUND(I266*H266,2)</f>
        <v>0</v>
      </c>
      <c r="K266" s="199" t="s">
        <v>132</v>
      </c>
      <c r="L266" s="42"/>
      <c r="M266" s="204" t="s">
        <v>1</v>
      </c>
      <c r="N266" s="205" t="s">
        <v>43</v>
      </c>
      <c r="O266" s="89"/>
      <c r="P266" s="206">
        <f>O266*H266</f>
        <v>0</v>
      </c>
      <c r="Q266" s="206">
        <v>0</v>
      </c>
      <c r="R266" s="206">
        <f>Q266*H266</f>
        <v>0</v>
      </c>
      <c r="S266" s="206">
        <v>0</v>
      </c>
      <c r="T266" s="207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208" t="s">
        <v>263</v>
      </c>
      <c r="AT266" s="208" t="s">
        <v>128</v>
      </c>
      <c r="AU266" s="208" t="s">
        <v>78</v>
      </c>
      <c r="AY266" s="15" t="s">
        <v>134</v>
      </c>
      <c r="BE266" s="209">
        <f>IF(N266="základní",J266,0)</f>
        <v>0</v>
      </c>
      <c r="BF266" s="209">
        <f>IF(N266="snížená",J266,0)</f>
        <v>0</v>
      </c>
      <c r="BG266" s="209">
        <f>IF(N266="zákl. přenesená",J266,0)</f>
        <v>0</v>
      </c>
      <c r="BH266" s="209">
        <f>IF(N266="sníž. přenesená",J266,0)</f>
        <v>0</v>
      </c>
      <c r="BI266" s="209">
        <f>IF(N266="nulová",J266,0)</f>
        <v>0</v>
      </c>
      <c r="BJ266" s="15" t="s">
        <v>85</v>
      </c>
      <c r="BK266" s="209">
        <f>ROUND(I266*H266,2)</f>
        <v>0</v>
      </c>
      <c r="BL266" s="15" t="s">
        <v>263</v>
      </c>
      <c r="BM266" s="208" t="s">
        <v>412</v>
      </c>
    </row>
    <row r="267" s="2" customFormat="1">
      <c r="A267" s="36"/>
      <c r="B267" s="37"/>
      <c r="C267" s="38"/>
      <c r="D267" s="210" t="s">
        <v>136</v>
      </c>
      <c r="E267" s="38"/>
      <c r="F267" s="211" t="s">
        <v>413</v>
      </c>
      <c r="G267" s="38"/>
      <c r="H267" s="38"/>
      <c r="I267" s="212"/>
      <c r="J267" s="38"/>
      <c r="K267" s="38"/>
      <c r="L267" s="42"/>
      <c r="M267" s="213"/>
      <c r="N267" s="214"/>
      <c r="O267" s="89"/>
      <c r="P267" s="89"/>
      <c r="Q267" s="89"/>
      <c r="R267" s="89"/>
      <c r="S267" s="89"/>
      <c r="T267" s="90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5" t="s">
        <v>136</v>
      </c>
      <c r="AU267" s="15" t="s">
        <v>78</v>
      </c>
    </row>
    <row r="268" s="2" customFormat="1">
      <c r="A268" s="36"/>
      <c r="B268" s="37"/>
      <c r="C268" s="38"/>
      <c r="D268" s="210" t="s">
        <v>390</v>
      </c>
      <c r="E268" s="38"/>
      <c r="F268" s="215" t="s">
        <v>414</v>
      </c>
      <c r="G268" s="38"/>
      <c r="H268" s="38"/>
      <c r="I268" s="212"/>
      <c r="J268" s="38"/>
      <c r="K268" s="38"/>
      <c r="L268" s="42"/>
      <c r="M268" s="213"/>
      <c r="N268" s="214"/>
      <c r="O268" s="89"/>
      <c r="P268" s="89"/>
      <c r="Q268" s="89"/>
      <c r="R268" s="89"/>
      <c r="S268" s="89"/>
      <c r="T268" s="90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5" t="s">
        <v>390</v>
      </c>
      <c r="AU268" s="15" t="s">
        <v>78</v>
      </c>
    </row>
    <row r="269" s="2" customFormat="1">
      <c r="A269" s="36"/>
      <c r="B269" s="37"/>
      <c r="C269" s="38"/>
      <c r="D269" s="210" t="s">
        <v>138</v>
      </c>
      <c r="E269" s="38"/>
      <c r="F269" s="215" t="s">
        <v>415</v>
      </c>
      <c r="G269" s="38"/>
      <c r="H269" s="38"/>
      <c r="I269" s="212"/>
      <c r="J269" s="38"/>
      <c r="K269" s="38"/>
      <c r="L269" s="42"/>
      <c r="M269" s="213"/>
      <c r="N269" s="214"/>
      <c r="O269" s="89"/>
      <c r="P269" s="89"/>
      <c r="Q269" s="89"/>
      <c r="R269" s="89"/>
      <c r="S269" s="89"/>
      <c r="T269" s="90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5" t="s">
        <v>138</v>
      </c>
      <c r="AU269" s="15" t="s">
        <v>78</v>
      </c>
    </row>
    <row r="270" s="10" customFormat="1">
      <c r="A270" s="10"/>
      <c r="B270" s="216"/>
      <c r="C270" s="217"/>
      <c r="D270" s="210" t="s">
        <v>144</v>
      </c>
      <c r="E270" s="218" t="s">
        <v>1</v>
      </c>
      <c r="F270" s="219" t="s">
        <v>416</v>
      </c>
      <c r="G270" s="217"/>
      <c r="H270" s="220">
        <v>162.90299999999999</v>
      </c>
      <c r="I270" s="221"/>
      <c r="J270" s="217"/>
      <c r="K270" s="217"/>
      <c r="L270" s="222"/>
      <c r="M270" s="223"/>
      <c r="N270" s="224"/>
      <c r="O270" s="224"/>
      <c r="P270" s="224"/>
      <c r="Q270" s="224"/>
      <c r="R270" s="224"/>
      <c r="S270" s="224"/>
      <c r="T270" s="225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T270" s="226" t="s">
        <v>144</v>
      </c>
      <c r="AU270" s="226" t="s">
        <v>78</v>
      </c>
      <c r="AV270" s="10" t="s">
        <v>87</v>
      </c>
      <c r="AW270" s="10" t="s">
        <v>34</v>
      </c>
      <c r="AX270" s="10" t="s">
        <v>85</v>
      </c>
      <c r="AY270" s="226" t="s">
        <v>134</v>
      </c>
    </row>
    <row r="271" s="2" customFormat="1" ht="16.5" customHeight="1">
      <c r="A271" s="36"/>
      <c r="B271" s="37"/>
      <c r="C271" s="238" t="s">
        <v>417</v>
      </c>
      <c r="D271" s="238" t="s">
        <v>418</v>
      </c>
      <c r="E271" s="239" t="s">
        <v>419</v>
      </c>
      <c r="F271" s="240" t="s">
        <v>420</v>
      </c>
      <c r="G271" s="241" t="s">
        <v>187</v>
      </c>
      <c r="H271" s="242">
        <v>1473.6199999999999</v>
      </c>
      <c r="I271" s="243"/>
      <c r="J271" s="244">
        <f>ROUND(I271*H271,2)</f>
        <v>0</v>
      </c>
      <c r="K271" s="240" t="s">
        <v>132</v>
      </c>
      <c r="L271" s="245"/>
      <c r="M271" s="246" t="s">
        <v>1</v>
      </c>
      <c r="N271" s="247" t="s">
        <v>43</v>
      </c>
      <c r="O271" s="89"/>
      <c r="P271" s="206">
        <f>O271*H271</f>
        <v>0</v>
      </c>
      <c r="Q271" s="206">
        <v>1</v>
      </c>
      <c r="R271" s="206">
        <f>Q271*H271</f>
        <v>1473.6199999999999</v>
      </c>
      <c r="S271" s="206">
        <v>0</v>
      </c>
      <c r="T271" s="207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208" t="s">
        <v>184</v>
      </c>
      <c r="AT271" s="208" t="s">
        <v>418</v>
      </c>
      <c r="AU271" s="208" t="s">
        <v>78</v>
      </c>
      <c r="AY271" s="15" t="s">
        <v>134</v>
      </c>
      <c r="BE271" s="209">
        <f>IF(N271="základní",J271,0)</f>
        <v>0</v>
      </c>
      <c r="BF271" s="209">
        <f>IF(N271="snížená",J271,0)</f>
        <v>0</v>
      </c>
      <c r="BG271" s="209">
        <f>IF(N271="zákl. přenesená",J271,0)</f>
        <v>0</v>
      </c>
      <c r="BH271" s="209">
        <f>IF(N271="sníž. přenesená",J271,0)</f>
        <v>0</v>
      </c>
      <c r="BI271" s="209">
        <f>IF(N271="nulová",J271,0)</f>
        <v>0</v>
      </c>
      <c r="BJ271" s="15" t="s">
        <v>85</v>
      </c>
      <c r="BK271" s="209">
        <f>ROUND(I271*H271,2)</f>
        <v>0</v>
      </c>
      <c r="BL271" s="15" t="s">
        <v>133</v>
      </c>
      <c r="BM271" s="208" t="s">
        <v>421</v>
      </c>
    </row>
    <row r="272" s="2" customFormat="1">
      <c r="A272" s="36"/>
      <c r="B272" s="37"/>
      <c r="C272" s="38"/>
      <c r="D272" s="210" t="s">
        <v>136</v>
      </c>
      <c r="E272" s="38"/>
      <c r="F272" s="211" t="s">
        <v>420</v>
      </c>
      <c r="G272" s="38"/>
      <c r="H272" s="38"/>
      <c r="I272" s="212"/>
      <c r="J272" s="38"/>
      <c r="K272" s="38"/>
      <c r="L272" s="42"/>
      <c r="M272" s="213"/>
      <c r="N272" s="214"/>
      <c r="O272" s="89"/>
      <c r="P272" s="89"/>
      <c r="Q272" s="89"/>
      <c r="R272" s="89"/>
      <c r="S272" s="89"/>
      <c r="T272" s="90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5" t="s">
        <v>136</v>
      </c>
      <c r="AU272" s="15" t="s">
        <v>78</v>
      </c>
    </row>
    <row r="273" s="10" customFormat="1">
      <c r="A273" s="10"/>
      <c r="B273" s="216"/>
      <c r="C273" s="217"/>
      <c r="D273" s="210" t="s">
        <v>144</v>
      </c>
      <c r="E273" s="218" t="s">
        <v>1</v>
      </c>
      <c r="F273" s="219" t="s">
        <v>422</v>
      </c>
      <c r="G273" s="217"/>
      <c r="H273" s="220">
        <v>1473.6199999999999</v>
      </c>
      <c r="I273" s="221"/>
      <c r="J273" s="217"/>
      <c r="K273" s="217"/>
      <c r="L273" s="222"/>
      <c r="M273" s="223"/>
      <c r="N273" s="224"/>
      <c r="O273" s="224"/>
      <c r="P273" s="224"/>
      <c r="Q273" s="224"/>
      <c r="R273" s="224"/>
      <c r="S273" s="224"/>
      <c r="T273" s="225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T273" s="226" t="s">
        <v>144</v>
      </c>
      <c r="AU273" s="226" t="s">
        <v>78</v>
      </c>
      <c r="AV273" s="10" t="s">
        <v>87</v>
      </c>
      <c r="AW273" s="10" t="s">
        <v>34</v>
      </c>
      <c r="AX273" s="10" t="s">
        <v>85</v>
      </c>
      <c r="AY273" s="226" t="s">
        <v>134</v>
      </c>
    </row>
    <row r="274" s="2" customFormat="1" ht="16.5" customHeight="1">
      <c r="A274" s="36"/>
      <c r="B274" s="37"/>
      <c r="C274" s="238" t="s">
        <v>423</v>
      </c>
      <c r="D274" s="238" t="s">
        <v>418</v>
      </c>
      <c r="E274" s="239" t="s">
        <v>424</v>
      </c>
      <c r="F274" s="240" t="s">
        <v>425</v>
      </c>
      <c r="G274" s="241" t="s">
        <v>187</v>
      </c>
      <c r="H274" s="242">
        <v>56.075000000000003</v>
      </c>
      <c r="I274" s="243"/>
      <c r="J274" s="244">
        <f>ROUND(I274*H274,2)</f>
        <v>0</v>
      </c>
      <c r="K274" s="240" t="s">
        <v>132</v>
      </c>
      <c r="L274" s="245"/>
      <c r="M274" s="246" t="s">
        <v>1</v>
      </c>
      <c r="N274" s="247" t="s">
        <v>43</v>
      </c>
      <c r="O274" s="89"/>
      <c r="P274" s="206">
        <f>O274*H274</f>
        <v>0</v>
      </c>
      <c r="Q274" s="206">
        <v>1</v>
      </c>
      <c r="R274" s="206">
        <f>Q274*H274</f>
        <v>56.075000000000003</v>
      </c>
      <c r="S274" s="206">
        <v>0</v>
      </c>
      <c r="T274" s="207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208" t="s">
        <v>184</v>
      </c>
      <c r="AT274" s="208" t="s">
        <v>418</v>
      </c>
      <c r="AU274" s="208" t="s">
        <v>78</v>
      </c>
      <c r="AY274" s="15" t="s">
        <v>134</v>
      </c>
      <c r="BE274" s="209">
        <f>IF(N274="základní",J274,0)</f>
        <v>0</v>
      </c>
      <c r="BF274" s="209">
        <f>IF(N274="snížená",J274,0)</f>
        <v>0</v>
      </c>
      <c r="BG274" s="209">
        <f>IF(N274="zákl. přenesená",J274,0)</f>
        <v>0</v>
      </c>
      <c r="BH274" s="209">
        <f>IF(N274="sníž. přenesená",J274,0)</f>
        <v>0</v>
      </c>
      <c r="BI274" s="209">
        <f>IF(N274="nulová",J274,0)</f>
        <v>0</v>
      </c>
      <c r="BJ274" s="15" t="s">
        <v>85</v>
      </c>
      <c r="BK274" s="209">
        <f>ROUND(I274*H274,2)</f>
        <v>0</v>
      </c>
      <c r="BL274" s="15" t="s">
        <v>133</v>
      </c>
      <c r="BM274" s="208" t="s">
        <v>426</v>
      </c>
    </row>
    <row r="275" s="2" customFormat="1">
      <c r="A275" s="36"/>
      <c r="B275" s="37"/>
      <c r="C275" s="38"/>
      <c r="D275" s="210" t="s">
        <v>136</v>
      </c>
      <c r="E275" s="38"/>
      <c r="F275" s="211" t="s">
        <v>425</v>
      </c>
      <c r="G275" s="38"/>
      <c r="H275" s="38"/>
      <c r="I275" s="212"/>
      <c r="J275" s="38"/>
      <c r="K275" s="38"/>
      <c r="L275" s="42"/>
      <c r="M275" s="213"/>
      <c r="N275" s="214"/>
      <c r="O275" s="89"/>
      <c r="P275" s="89"/>
      <c r="Q275" s="89"/>
      <c r="R275" s="89"/>
      <c r="S275" s="89"/>
      <c r="T275" s="90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5" t="s">
        <v>136</v>
      </c>
      <c r="AU275" s="15" t="s">
        <v>78</v>
      </c>
    </row>
    <row r="276" s="10" customFormat="1">
      <c r="A276" s="10"/>
      <c r="B276" s="216"/>
      <c r="C276" s="217"/>
      <c r="D276" s="210" t="s">
        <v>144</v>
      </c>
      <c r="E276" s="218" t="s">
        <v>1</v>
      </c>
      <c r="F276" s="219" t="s">
        <v>427</v>
      </c>
      <c r="G276" s="217"/>
      <c r="H276" s="220">
        <v>56.075000000000003</v>
      </c>
      <c r="I276" s="221"/>
      <c r="J276" s="217"/>
      <c r="K276" s="217"/>
      <c r="L276" s="222"/>
      <c r="M276" s="223"/>
      <c r="N276" s="224"/>
      <c r="O276" s="224"/>
      <c r="P276" s="224"/>
      <c r="Q276" s="224"/>
      <c r="R276" s="224"/>
      <c r="S276" s="224"/>
      <c r="T276" s="225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T276" s="226" t="s">
        <v>144</v>
      </c>
      <c r="AU276" s="226" t="s">
        <v>78</v>
      </c>
      <c r="AV276" s="10" t="s">
        <v>87</v>
      </c>
      <c r="AW276" s="10" t="s">
        <v>34</v>
      </c>
      <c r="AX276" s="10" t="s">
        <v>85</v>
      </c>
      <c r="AY276" s="226" t="s">
        <v>134</v>
      </c>
    </row>
    <row r="277" s="2" customFormat="1">
      <c r="A277" s="36"/>
      <c r="B277" s="37"/>
      <c r="C277" s="238" t="s">
        <v>428</v>
      </c>
      <c r="D277" s="238" t="s">
        <v>418</v>
      </c>
      <c r="E277" s="239" t="s">
        <v>429</v>
      </c>
      <c r="F277" s="240" t="s">
        <v>430</v>
      </c>
      <c r="G277" s="241" t="s">
        <v>180</v>
      </c>
      <c r="H277" s="242">
        <v>20</v>
      </c>
      <c r="I277" s="243"/>
      <c r="J277" s="244">
        <f>ROUND(I277*H277,2)</f>
        <v>0</v>
      </c>
      <c r="K277" s="240" t="s">
        <v>132</v>
      </c>
      <c r="L277" s="245"/>
      <c r="M277" s="246" t="s">
        <v>1</v>
      </c>
      <c r="N277" s="247" t="s">
        <v>43</v>
      </c>
      <c r="O277" s="89"/>
      <c r="P277" s="206">
        <f>O277*H277</f>
        <v>0</v>
      </c>
      <c r="Q277" s="206">
        <v>2.4289999999999998</v>
      </c>
      <c r="R277" s="206">
        <f>Q277*H277</f>
        <v>48.579999999999998</v>
      </c>
      <c r="S277" s="206">
        <v>0</v>
      </c>
      <c r="T277" s="207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208" t="s">
        <v>184</v>
      </c>
      <c r="AT277" s="208" t="s">
        <v>418</v>
      </c>
      <c r="AU277" s="208" t="s">
        <v>78</v>
      </c>
      <c r="AY277" s="15" t="s">
        <v>134</v>
      </c>
      <c r="BE277" s="209">
        <f>IF(N277="základní",J277,0)</f>
        <v>0</v>
      </c>
      <c r="BF277" s="209">
        <f>IF(N277="snížená",J277,0)</f>
        <v>0</v>
      </c>
      <c r="BG277" s="209">
        <f>IF(N277="zákl. přenesená",J277,0)</f>
        <v>0</v>
      </c>
      <c r="BH277" s="209">
        <f>IF(N277="sníž. přenesená",J277,0)</f>
        <v>0</v>
      </c>
      <c r="BI277" s="209">
        <f>IF(N277="nulová",J277,0)</f>
        <v>0</v>
      </c>
      <c r="BJ277" s="15" t="s">
        <v>85</v>
      </c>
      <c r="BK277" s="209">
        <f>ROUND(I277*H277,2)</f>
        <v>0</v>
      </c>
      <c r="BL277" s="15" t="s">
        <v>133</v>
      </c>
      <c r="BM277" s="208" t="s">
        <v>431</v>
      </c>
    </row>
    <row r="278" s="2" customFormat="1">
      <c r="A278" s="36"/>
      <c r="B278" s="37"/>
      <c r="C278" s="38"/>
      <c r="D278" s="210" t="s">
        <v>136</v>
      </c>
      <c r="E278" s="38"/>
      <c r="F278" s="211" t="s">
        <v>430</v>
      </c>
      <c r="G278" s="38"/>
      <c r="H278" s="38"/>
      <c r="I278" s="212"/>
      <c r="J278" s="38"/>
      <c r="K278" s="38"/>
      <c r="L278" s="42"/>
      <c r="M278" s="213"/>
      <c r="N278" s="214"/>
      <c r="O278" s="89"/>
      <c r="P278" s="89"/>
      <c r="Q278" s="89"/>
      <c r="R278" s="89"/>
      <c r="S278" s="89"/>
      <c r="T278" s="90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5" t="s">
        <v>136</v>
      </c>
      <c r="AU278" s="15" t="s">
        <v>78</v>
      </c>
    </row>
    <row r="279" s="2" customFormat="1">
      <c r="A279" s="36"/>
      <c r="B279" s="37"/>
      <c r="C279" s="38"/>
      <c r="D279" s="210" t="s">
        <v>138</v>
      </c>
      <c r="E279" s="38"/>
      <c r="F279" s="215" t="s">
        <v>432</v>
      </c>
      <c r="G279" s="38"/>
      <c r="H279" s="38"/>
      <c r="I279" s="212"/>
      <c r="J279" s="38"/>
      <c r="K279" s="38"/>
      <c r="L279" s="42"/>
      <c r="M279" s="213"/>
      <c r="N279" s="214"/>
      <c r="O279" s="89"/>
      <c r="P279" s="89"/>
      <c r="Q279" s="89"/>
      <c r="R279" s="89"/>
      <c r="S279" s="89"/>
      <c r="T279" s="90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5" t="s">
        <v>138</v>
      </c>
      <c r="AU279" s="15" t="s">
        <v>78</v>
      </c>
    </row>
    <row r="280" s="2" customFormat="1" ht="16.5" customHeight="1">
      <c r="A280" s="36"/>
      <c r="B280" s="37"/>
      <c r="C280" s="238" t="s">
        <v>433</v>
      </c>
      <c r="D280" s="238" t="s">
        <v>418</v>
      </c>
      <c r="E280" s="239" t="s">
        <v>434</v>
      </c>
      <c r="F280" s="240" t="s">
        <v>435</v>
      </c>
      <c r="G280" s="241" t="s">
        <v>187</v>
      </c>
      <c r="H280" s="242">
        <v>19.187999999999999</v>
      </c>
      <c r="I280" s="243"/>
      <c r="J280" s="244">
        <f>ROUND(I280*H280,2)</f>
        <v>0</v>
      </c>
      <c r="K280" s="240" t="s">
        <v>132</v>
      </c>
      <c r="L280" s="245"/>
      <c r="M280" s="246" t="s">
        <v>1</v>
      </c>
      <c r="N280" s="247" t="s">
        <v>43</v>
      </c>
      <c r="O280" s="89"/>
      <c r="P280" s="206">
        <f>O280*H280</f>
        <v>0</v>
      </c>
      <c r="Q280" s="206">
        <v>1</v>
      </c>
      <c r="R280" s="206">
        <f>Q280*H280</f>
        <v>19.187999999999999</v>
      </c>
      <c r="S280" s="206">
        <v>0</v>
      </c>
      <c r="T280" s="207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208" t="s">
        <v>184</v>
      </c>
      <c r="AT280" s="208" t="s">
        <v>418</v>
      </c>
      <c r="AU280" s="208" t="s">
        <v>78</v>
      </c>
      <c r="AY280" s="15" t="s">
        <v>134</v>
      </c>
      <c r="BE280" s="209">
        <f>IF(N280="základní",J280,0)</f>
        <v>0</v>
      </c>
      <c r="BF280" s="209">
        <f>IF(N280="snížená",J280,0)</f>
        <v>0</v>
      </c>
      <c r="BG280" s="209">
        <f>IF(N280="zákl. přenesená",J280,0)</f>
        <v>0</v>
      </c>
      <c r="BH280" s="209">
        <f>IF(N280="sníž. přenesená",J280,0)</f>
        <v>0</v>
      </c>
      <c r="BI280" s="209">
        <f>IF(N280="nulová",J280,0)</f>
        <v>0</v>
      </c>
      <c r="BJ280" s="15" t="s">
        <v>85</v>
      </c>
      <c r="BK280" s="209">
        <f>ROUND(I280*H280,2)</f>
        <v>0</v>
      </c>
      <c r="BL280" s="15" t="s">
        <v>133</v>
      </c>
      <c r="BM280" s="208" t="s">
        <v>436</v>
      </c>
    </row>
    <row r="281" s="2" customFormat="1">
      <c r="A281" s="36"/>
      <c r="B281" s="37"/>
      <c r="C281" s="38"/>
      <c r="D281" s="210" t="s">
        <v>136</v>
      </c>
      <c r="E281" s="38"/>
      <c r="F281" s="211" t="s">
        <v>435</v>
      </c>
      <c r="G281" s="38"/>
      <c r="H281" s="38"/>
      <c r="I281" s="212"/>
      <c r="J281" s="38"/>
      <c r="K281" s="38"/>
      <c r="L281" s="42"/>
      <c r="M281" s="213"/>
      <c r="N281" s="214"/>
      <c r="O281" s="89"/>
      <c r="P281" s="89"/>
      <c r="Q281" s="89"/>
      <c r="R281" s="89"/>
      <c r="S281" s="89"/>
      <c r="T281" s="90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5" t="s">
        <v>136</v>
      </c>
      <c r="AU281" s="15" t="s">
        <v>78</v>
      </c>
    </row>
    <row r="282" s="10" customFormat="1">
      <c r="A282" s="10"/>
      <c r="B282" s="216"/>
      <c r="C282" s="217"/>
      <c r="D282" s="210" t="s">
        <v>144</v>
      </c>
      <c r="E282" s="218" t="s">
        <v>1</v>
      </c>
      <c r="F282" s="219" t="s">
        <v>437</v>
      </c>
      <c r="G282" s="217"/>
      <c r="H282" s="220">
        <v>19.187999999999999</v>
      </c>
      <c r="I282" s="221"/>
      <c r="J282" s="217"/>
      <c r="K282" s="217"/>
      <c r="L282" s="222"/>
      <c r="M282" s="223"/>
      <c r="N282" s="224"/>
      <c r="O282" s="224"/>
      <c r="P282" s="224"/>
      <c r="Q282" s="224"/>
      <c r="R282" s="224"/>
      <c r="S282" s="224"/>
      <c r="T282" s="225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T282" s="226" t="s">
        <v>144</v>
      </c>
      <c r="AU282" s="226" t="s">
        <v>78</v>
      </c>
      <c r="AV282" s="10" t="s">
        <v>87</v>
      </c>
      <c r="AW282" s="10" t="s">
        <v>34</v>
      </c>
      <c r="AX282" s="10" t="s">
        <v>85</v>
      </c>
      <c r="AY282" s="226" t="s">
        <v>134</v>
      </c>
    </row>
    <row r="283" s="2" customFormat="1">
      <c r="A283" s="36"/>
      <c r="B283" s="37"/>
      <c r="C283" s="238" t="s">
        <v>438</v>
      </c>
      <c r="D283" s="238" t="s">
        <v>418</v>
      </c>
      <c r="E283" s="239" t="s">
        <v>439</v>
      </c>
      <c r="F283" s="240" t="s">
        <v>440</v>
      </c>
      <c r="G283" s="241" t="s">
        <v>187</v>
      </c>
      <c r="H283" s="242">
        <v>19.187999999999999</v>
      </c>
      <c r="I283" s="243"/>
      <c r="J283" s="244">
        <f>ROUND(I283*H283,2)</f>
        <v>0</v>
      </c>
      <c r="K283" s="240" t="s">
        <v>132</v>
      </c>
      <c r="L283" s="245"/>
      <c r="M283" s="246" t="s">
        <v>1</v>
      </c>
      <c r="N283" s="247" t="s">
        <v>43</v>
      </c>
      <c r="O283" s="89"/>
      <c r="P283" s="206">
        <f>O283*H283</f>
        <v>0</v>
      </c>
      <c r="Q283" s="206">
        <v>1</v>
      </c>
      <c r="R283" s="206">
        <f>Q283*H283</f>
        <v>19.187999999999999</v>
      </c>
      <c r="S283" s="206">
        <v>0</v>
      </c>
      <c r="T283" s="207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208" t="s">
        <v>184</v>
      </c>
      <c r="AT283" s="208" t="s">
        <v>418</v>
      </c>
      <c r="AU283" s="208" t="s">
        <v>78</v>
      </c>
      <c r="AY283" s="15" t="s">
        <v>134</v>
      </c>
      <c r="BE283" s="209">
        <f>IF(N283="základní",J283,0)</f>
        <v>0</v>
      </c>
      <c r="BF283" s="209">
        <f>IF(N283="snížená",J283,0)</f>
        <v>0</v>
      </c>
      <c r="BG283" s="209">
        <f>IF(N283="zákl. přenesená",J283,0)</f>
        <v>0</v>
      </c>
      <c r="BH283" s="209">
        <f>IF(N283="sníž. přenesená",J283,0)</f>
        <v>0</v>
      </c>
      <c r="BI283" s="209">
        <f>IF(N283="nulová",J283,0)</f>
        <v>0</v>
      </c>
      <c r="BJ283" s="15" t="s">
        <v>85</v>
      </c>
      <c r="BK283" s="209">
        <f>ROUND(I283*H283,2)</f>
        <v>0</v>
      </c>
      <c r="BL283" s="15" t="s">
        <v>133</v>
      </c>
      <c r="BM283" s="208" t="s">
        <v>441</v>
      </c>
    </row>
    <row r="284" s="2" customFormat="1">
      <c r="A284" s="36"/>
      <c r="B284" s="37"/>
      <c r="C284" s="38"/>
      <c r="D284" s="210" t="s">
        <v>136</v>
      </c>
      <c r="E284" s="38"/>
      <c r="F284" s="211" t="s">
        <v>440</v>
      </c>
      <c r="G284" s="38"/>
      <c r="H284" s="38"/>
      <c r="I284" s="212"/>
      <c r="J284" s="38"/>
      <c r="K284" s="38"/>
      <c r="L284" s="42"/>
      <c r="M284" s="213"/>
      <c r="N284" s="214"/>
      <c r="O284" s="89"/>
      <c r="P284" s="89"/>
      <c r="Q284" s="89"/>
      <c r="R284" s="89"/>
      <c r="S284" s="89"/>
      <c r="T284" s="90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5" t="s">
        <v>136</v>
      </c>
      <c r="AU284" s="15" t="s">
        <v>78</v>
      </c>
    </row>
    <row r="285" s="2" customFormat="1" ht="16.5" customHeight="1">
      <c r="A285" s="36"/>
      <c r="B285" s="37"/>
      <c r="C285" s="238" t="s">
        <v>442</v>
      </c>
      <c r="D285" s="238" t="s">
        <v>418</v>
      </c>
      <c r="E285" s="239" t="s">
        <v>443</v>
      </c>
      <c r="F285" s="240" t="s">
        <v>444</v>
      </c>
      <c r="G285" s="241" t="s">
        <v>302</v>
      </c>
      <c r="H285" s="242">
        <v>10</v>
      </c>
      <c r="I285" s="243"/>
      <c r="J285" s="244">
        <f>ROUND(I285*H285,2)</f>
        <v>0</v>
      </c>
      <c r="K285" s="240" t="s">
        <v>132</v>
      </c>
      <c r="L285" s="245"/>
      <c r="M285" s="246" t="s">
        <v>1</v>
      </c>
      <c r="N285" s="247" t="s">
        <v>43</v>
      </c>
      <c r="O285" s="89"/>
      <c r="P285" s="206">
        <f>O285*H285</f>
        <v>0</v>
      </c>
      <c r="Q285" s="206">
        <v>0</v>
      </c>
      <c r="R285" s="206">
        <f>Q285*H285</f>
        <v>0</v>
      </c>
      <c r="S285" s="206">
        <v>0</v>
      </c>
      <c r="T285" s="207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208" t="s">
        <v>184</v>
      </c>
      <c r="AT285" s="208" t="s">
        <v>418</v>
      </c>
      <c r="AU285" s="208" t="s">
        <v>78</v>
      </c>
      <c r="AY285" s="15" t="s">
        <v>134</v>
      </c>
      <c r="BE285" s="209">
        <f>IF(N285="základní",J285,0)</f>
        <v>0</v>
      </c>
      <c r="BF285" s="209">
        <f>IF(N285="snížená",J285,0)</f>
        <v>0</v>
      </c>
      <c r="BG285" s="209">
        <f>IF(N285="zákl. přenesená",J285,0)</f>
        <v>0</v>
      </c>
      <c r="BH285" s="209">
        <f>IF(N285="sníž. přenesená",J285,0)</f>
        <v>0</v>
      </c>
      <c r="BI285" s="209">
        <f>IF(N285="nulová",J285,0)</f>
        <v>0</v>
      </c>
      <c r="BJ285" s="15" t="s">
        <v>85</v>
      </c>
      <c r="BK285" s="209">
        <f>ROUND(I285*H285,2)</f>
        <v>0</v>
      </c>
      <c r="BL285" s="15" t="s">
        <v>133</v>
      </c>
      <c r="BM285" s="208" t="s">
        <v>445</v>
      </c>
    </row>
    <row r="286" s="2" customFormat="1">
      <c r="A286" s="36"/>
      <c r="B286" s="37"/>
      <c r="C286" s="38"/>
      <c r="D286" s="210" t="s">
        <v>136</v>
      </c>
      <c r="E286" s="38"/>
      <c r="F286" s="211" t="s">
        <v>444</v>
      </c>
      <c r="G286" s="38"/>
      <c r="H286" s="38"/>
      <c r="I286" s="212"/>
      <c r="J286" s="38"/>
      <c r="K286" s="38"/>
      <c r="L286" s="42"/>
      <c r="M286" s="213"/>
      <c r="N286" s="214"/>
      <c r="O286" s="89"/>
      <c r="P286" s="89"/>
      <c r="Q286" s="89"/>
      <c r="R286" s="89"/>
      <c r="S286" s="89"/>
      <c r="T286" s="90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5" t="s">
        <v>136</v>
      </c>
      <c r="AU286" s="15" t="s">
        <v>78</v>
      </c>
    </row>
    <row r="287" s="2" customFormat="1" ht="16.5" customHeight="1">
      <c r="A287" s="36"/>
      <c r="B287" s="37"/>
      <c r="C287" s="238" t="s">
        <v>446</v>
      </c>
      <c r="D287" s="238" t="s">
        <v>418</v>
      </c>
      <c r="E287" s="239" t="s">
        <v>447</v>
      </c>
      <c r="F287" s="240" t="s">
        <v>448</v>
      </c>
      <c r="G287" s="241" t="s">
        <v>302</v>
      </c>
      <c r="H287" s="242">
        <v>10</v>
      </c>
      <c r="I287" s="243"/>
      <c r="J287" s="244">
        <f>ROUND(I287*H287,2)</f>
        <v>0</v>
      </c>
      <c r="K287" s="240" t="s">
        <v>132</v>
      </c>
      <c r="L287" s="245"/>
      <c r="M287" s="246" t="s">
        <v>1</v>
      </c>
      <c r="N287" s="247" t="s">
        <v>43</v>
      </c>
      <c r="O287" s="89"/>
      <c r="P287" s="206">
        <f>O287*H287</f>
        <v>0</v>
      </c>
      <c r="Q287" s="206">
        <v>0.29999999999999999</v>
      </c>
      <c r="R287" s="206">
        <f>Q287*H287</f>
        <v>3</v>
      </c>
      <c r="S287" s="206">
        <v>0</v>
      </c>
      <c r="T287" s="207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208" t="s">
        <v>184</v>
      </c>
      <c r="AT287" s="208" t="s">
        <v>418</v>
      </c>
      <c r="AU287" s="208" t="s">
        <v>78</v>
      </c>
      <c r="AY287" s="15" t="s">
        <v>134</v>
      </c>
      <c r="BE287" s="209">
        <f>IF(N287="základní",J287,0)</f>
        <v>0</v>
      </c>
      <c r="BF287" s="209">
        <f>IF(N287="snížená",J287,0)</f>
        <v>0</v>
      </c>
      <c r="BG287" s="209">
        <f>IF(N287="zákl. přenesená",J287,0)</f>
        <v>0</v>
      </c>
      <c r="BH287" s="209">
        <f>IF(N287="sníž. přenesená",J287,0)</f>
        <v>0</v>
      </c>
      <c r="BI287" s="209">
        <f>IF(N287="nulová",J287,0)</f>
        <v>0</v>
      </c>
      <c r="BJ287" s="15" t="s">
        <v>85</v>
      </c>
      <c r="BK287" s="209">
        <f>ROUND(I287*H287,2)</f>
        <v>0</v>
      </c>
      <c r="BL287" s="15" t="s">
        <v>133</v>
      </c>
      <c r="BM287" s="208" t="s">
        <v>449</v>
      </c>
    </row>
    <row r="288" s="2" customFormat="1">
      <c r="A288" s="36"/>
      <c r="B288" s="37"/>
      <c r="C288" s="38"/>
      <c r="D288" s="210" t="s">
        <v>136</v>
      </c>
      <c r="E288" s="38"/>
      <c r="F288" s="211" t="s">
        <v>448</v>
      </c>
      <c r="G288" s="38"/>
      <c r="H288" s="38"/>
      <c r="I288" s="212"/>
      <c r="J288" s="38"/>
      <c r="K288" s="38"/>
      <c r="L288" s="42"/>
      <c r="M288" s="213"/>
      <c r="N288" s="214"/>
      <c r="O288" s="89"/>
      <c r="P288" s="89"/>
      <c r="Q288" s="89"/>
      <c r="R288" s="89"/>
      <c r="S288" s="89"/>
      <c r="T288" s="90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5" t="s">
        <v>136</v>
      </c>
      <c r="AU288" s="15" t="s">
        <v>78</v>
      </c>
    </row>
    <row r="289" s="2" customFormat="1" ht="16.5" customHeight="1">
      <c r="A289" s="36"/>
      <c r="B289" s="37"/>
      <c r="C289" s="238" t="s">
        <v>450</v>
      </c>
      <c r="D289" s="238" t="s">
        <v>418</v>
      </c>
      <c r="E289" s="239" t="s">
        <v>451</v>
      </c>
      <c r="F289" s="240" t="s">
        <v>452</v>
      </c>
      <c r="G289" s="241" t="s">
        <v>302</v>
      </c>
      <c r="H289" s="242">
        <v>10</v>
      </c>
      <c r="I289" s="243"/>
      <c r="J289" s="244">
        <f>ROUND(I289*H289,2)</f>
        <v>0</v>
      </c>
      <c r="K289" s="240" t="s">
        <v>132</v>
      </c>
      <c r="L289" s="245"/>
      <c r="M289" s="246" t="s">
        <v>1</v>
      </c>
      <c r="N289" s="247" t="s">
        <v>43</v>
      </c>
      <c r="O289" s="89"/>
      <c r="P289" s="206">
        <f>O289*H289</f>
        <v>0</v>
      </c>
      <c r="Q289" s="206">
        <v>0</v>
      </c>
      <c r="R289" s="206">
        <f>Q289*H289</f>
        <v>0</v>
      </c>
      <c r="S289" s="206">
        <v>0</v>
      </c>
      <c r="T289" s="207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208" t="s">
        <v>184</v>
      </c>
      <c r="AT289" s="208" t="s">
        <v>418</v>
      </c>
      <c r="AU289" s="208" t="s">
        <v>78</v>
      </c>
      <c r="AY289" s="15" t="s">
        <v>134</v>
      </c>
      <c r="BE289" s="209">
        <f>IF(N289="základní",J289,0)</f>
        <v>0</v>
      </c>
      <c r="BF289" s="209">
        <f>IF(N289="snížená",J289,0)</f>
        <v>0</v>
      </c>
      <c r="BG289" s="209">
        <f>IF(N289="zákl. přenesená",J289,0)</f>
        <v>0</v>
      </c>
      <c r="BH289" s="209">
        <f>IF(N289="sníž. přenesená",J289,0)</f>
        <v>0</v>
      </c>
      <c r="BI289" s="209">
        <f>IF(N289="nulová",J289,0)</f>
        <v>0</v>
      </c>
      <c r="BJ289" s="15" t="s">
        <v>85</v>
      </c>
      <c r="BK289" s="209">
        <f>ROUND(I289*H289,2)</f>
        <v>0</v>
      </c>
      <c r="BL289" s="15" t="s">
        <v>133</v>
      </c>
      <c r="BM289" s="208" t="s">
        <v>453</v>
      </c>
    </row>
    <row r="290" s="2" customFormat="1">
      <c r="A290" s="36"/>
      <c r="B290" s="37"/>
      <c r="C290" s="38"/>
      <c r="D290" s="210" t="s">
        <v>136</v>
      </c>
      <c r="E290" s="38"/>
      <c r="F290" s="211" t="s">
        <v>452</v>
      </c>
      <c r="G290" s="38"/>
      <c r="H290" s="38"/>
      <c r="I290" s="212"/>
      <c r="J290" s="38"/>
      <c r="K290" s="38"/>
      <c r="L290" s="42"/>
      <c r="M290" s="248"/>
      <c r="N290" s="249"/>
      <c r="O290" s="250"/>
      <c r="P290" s="250"/>
      <c r="Q290" s="250"/>
      <c r="R290" s="250"/>
      <c r="S290" s="250"/>
      <c r="T290" s="251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5" t="s">
        <v>136</v>
      </c>
      <c r="AU290" s="15" t="s">
        <v>78</v>
      </c>
    </row>
    <row r="291" s="2" customFormat="1" ht="6.96" customHeight="1">
      <c r="A291" s="36"/>
      <c r="B291" s="64"/>
      <c r="C291" s="65"/>
      <c r="D291" s="65"/>
      <c r="E291" s="65"/>
      <c r="F291" s="65"/>
      <c r="G291" s="65"/>
      <c r="H291" s="65"/>
      <c r="I291" s="65"/>
      <c r="J291" s="65"/>
      <c r="K291" s="65"/>
      <c r="L291" s="42"/>
      <c r="M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</row>
  </sheetData>
  <sheetProtection sheet="1" autoFilter="0" formatColumns="0" formatRows="0" objects="1" scenarios="1" spinCount="100000" saltValue="+2pBaXvEikrVEJsERZu3OBVwRMjchN7fTlX4kwa8xJRhEB0Pffyl2Tfpogrf32ccucPfAexrx4hd7joyt3BttQ==" hashValue="/7F+RjGEZfLAuVydbIictsSLLoKzX3ZCSEt7vygIhuZHnw78hd8hTJ+DlDUqC20xEw320ZewV4Nkd5TPDnL68g==" algorithmName="SHA-512" password="CC35"/>
  <autoFilter ref="C119:K29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95</v>
      </c>
    </row>
    <row r="3" hidden="1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8"/>
      <c r="AT3" s="15" t="s">
        <v>87</v>
      </c>
    </row>
    <row r="4" hidden="1" s="1" customFormat="1" ht="24.96" customHeight="1">
      <c r="B4" s="18"/>
      <c r="D4" s="146" t="s">
        <v>105</v>
      </c>
      <c r="L4" s="18"/>
      <c r="M4" s="147" t="s">
        <v>10</v>
      </c>
      <c r="AT4" s="15" t="s">
        <v>4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148" t="s">
        <v>16</v>
      </c>
      <c r="L6" s="18"/>
    </row>
    <row r="7" hidden="1" s="1" customFormat="1" ht="16.5" customHeight="1">
      <c r="B7" s="18"/>
      <c r="E7" s="149" t="str">
        <f>'Rekapitulace stavby'!K6</f>
        <v>Oprava staničních kolejí a výhybek v ŽST Petrohrad - oprava č.1</v>
      </c>
      <c r="F7" s="148"/>
      <c r="G7" s="148"/>
      <c r="H7" s="148"/>
      <c r="L7" s="18"/>
    </row>
    <row r="8" hidden="1" s="1" customFormat="1" ht="12" customHeight="1">
      <c r="B8" s="18"/>
      <c r="D8" s="148" t="s">
        <v>106</v>
      </c>
      <c r="L8" s="18"/>
    </row>
    <row r="9" hidden="1" s="2" customFormat="1" ht="23.25" customHeight="1">
      <c r="A9" s="36"/>
      <c r="B9" s="42"/>
      <c r="C9" s="36"/>
      <c r="D9" s="36"/>
      <c r="E9" s="149" t="s">
        <v>107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 ht="12" customHeight="1">
      <c r="A10" s="36"/>
      <c r="B10" s="42"/>
      <c r="C10" s="36"/>
      <c r="D10" s="148" t="s">
        <v>108</v>
      </c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6.5" customHeight="1">
      <c r="A11" s="36"/>
      <c r="B11" s="42"/>
      <c r="C11" s="36"/>
      <c r="D11" s="36"/>
      <c r="E11" s="150" t="s">
        <v>454</v>
      </c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>
      <c r="A12" s="36"/>
      <c r="B12" s="42"/>
      <c r="C12" s="36"/>
      <c r="D12" s="36"/>
      <c r="E12" s="36"/>
      <c r="F12" s="36"/>
      <c r="G12" s="36"/>
      <c r="H12" s="36"/>
      <c r="I12" s="36"/>
      <c r="J12" s="36"/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2" customHeight="1">
      <c r="A13" s="36"/>
      <c r="B13" s="42"/>
      <c r="C13" s="36"/>
      <c r="D13" s="148" t="s">
        <v>18</v>
      </c>
      <c r="E13" s="36"/>
      <c r="F13" s="139" t="s">
        <v>1</v>
      </c>
      <c r="G13" s="36"/>
      <c r="H13" s="36"/>
      <c r="I13" s="148" t="s">
        <v>19</v>
      </c>
      <c r="J13" s="139" t="s">
        <v>1</v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12" customHeight="1">
      <c r="A14" s="36"/>
      <c r="B14" s="42"/>
      <c r="C14" s="36"/>
      <c r="D14" s="148" t="s">
        <v>20</v>
      </c>
      <c r="E14" s="36"/>
      <c r="F14" s="139" t="s">
        <v>21</v>
      </c>
      <c r="G14" s="36"/>
      <c r="H14" s="36"/>
      <c r="I14" s="148" t="s">
        <v>22</v>
      </c>
      <c r="J14" s="151" t="str">
        <f>'Rekapitulace stavby'!AN8</f>
        <v>6. 1. 2021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0.8" customHeight="1">
      <c r="A15" s="36"/>
      <c r="B15" s="42"/>
      <c r="C15" s="36"/>
      <c r="D15" s="36"/>
      <c r="E15" s="36"/>
      <c r="F15" s="36"/>
      <c r="G15" s="36"/>
      <c r="H15" s="36"/>
      <c r="I15" s="36"/>
      <c r="J15" s="36"/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12" customHeight="1">
      <c r="A16" s="36"/>
      <c r="B16" s="42"/>
      <c r="C16" s="36"/>
      <c r="D16" s="148" t="s">
        <v>24</v>
      </c>
      <c r="E16" s="36"/>
      <c r="F16" s="36"/>
      <c r="G16" s="36"/>
      <c r="H16" s="36"/>
      <c r="I16" s="148" t="s">
        <v>25</v>
      </c>
      <c r="J16" s="139" t="s">
        <v>26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18" customHeight="1">
      <c r="A17" s="36"/>
      <c r="B17" s="42"/>
      <c r="C17" s="36"/>
      <c r="D17" s="36"/>
      <c r="E17" s="139" t="s">
        <v>27</v>
      </c>
      <c r="F17" s="36"/>
      <c r="G17" s="36"/>
      <c r="H17" s="36"/>
      <c r="I17" s="148" t="s">
        <v>28</v>
      </c>
      <c r="J17" s="139" t="s">
        <v>29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6.96" customHeight="1">
      <c r="A18" s="36"/>
      <c r="B18" s="42"/>
      <c r="C18" s="36"/>
      <c r="D18" s="36"/>
      <c r="E18" s="36"/>
      <c r="F18" s="36"/>
      <c r="G18" s="36"/>
      <c r="H18" s="36"/>
      <c r="I18" s="36"/>
      <c r="J18" s="36"/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12" customHeight="1">
      <c r="A19" s="36"/>
      <c r="B19" s="42"/>
      <c r="C19" s="36"/>
      <c r="D19" s="148" t="s">
        <v>30</v>
      </c>
      <c r="E19" s="36"/>
      <c r="F19" s="36"/>
      <c r="G19" s="36"/>
      <c r="H19" s="36"/>
      <c r="I19" s="148" t="s">
        <v>25</v>
      </c>
      <c r="J19" s="31" t="str">
        <f>'Rekapitulace stavby'!AN13</f>
        <v>Vyplň údaj</v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18" customHeight="1">
      <c r="A20" s="36"/>
      <c r="B20" s="42"/>
      <c r="C20" s="36"/>
      <c r="D20" s="36"/>
      <c r="E20" s="31" t="str">
        <f>'Rekapitulace stavby'!E14</f>
        <v>Vyplň údaj</v>
      </c>
      <c r="F20" s="139"/>
      <c r="G20" s="139"/>
      <c r="H20" s="139"/>
      <c r="I20" s="148" t="s">
        <v>28</v>
      </c>
      <c r="J20" s="31" t="str">
        <f>'Rekapitulace stavby'!AN14</f>
        <v>Vyplň údaj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6.96" customHeight="1">
      <c r="A21" s="36"/>
      <c r="B21" s="42"/>
      <c r="C21" s="36"/>
      <c r="D21" s="36"/>
      <c r="E21" s="36"/>
      <c r="F21" s="36"/>
      <c r="G21" s="36"/>
      <c r="H21" s="36"/>
      <c r="I21" s="36"/>
      <c r="J21" s="36"/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12" customHeight="1">
      <c r="A22" s="36"/>
      <c r="B22" s="42"/>
      <c r="C22" s="36"/>
      <c r="D22" s="148" t="s">
        <v>32</v>
      </c>
      <c r="E22" s="36"/>
      <c r="F22" s="36"/>
      <c r="G22" s="36"/>
      <c r="H22" s="36"/>
      <c r="I22" s="148" t="s">
        <v>25</v>
      </c>
      <c r="J22" s="139" t="str">
        <f>IF('Rekapitulace stavby'!AN16="","",'Rekapitulace stavby'!AN16)</f>
        <v/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18" customHeight="1">
      <c r="A23" s="36"/>
      <c r="B23" s="42"/>
      <c r="C23" s="36"/>
      <c r="D23" s="36"/>
      <c r="E23" s="139" t="str">
        <f>IF('Rekapitulace stavby'!E17="","",'Rekapitulace stavby'!E17)</f>
        <v xml:space="preserve"> </v>
      </c>
      <c r="F23" s="36"/>
      <c r="G23" s="36"/>
      <c r="H23" s="36"/>
      <c r="I23" s="148" t="s">
        <v>28</v>
      </c>
      <c r="J23" s="139" t="str">
        <f>IF('Rekapitulace stavby'!AN17="","",'Rekapitulace stavby'!AN17)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6.96" customHeight="1">
      <c r="A24" s="36"/>
      <c r="B24" s="42"/>
      <c r="C24" s="36"/>
      <c r="D24" s="36"/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2" customFormat="1" ht="12" customHeight="1">
      <c r="A25" s="36"/>
      <c r="B25" s="42"/>
      <c r="C25" s="36"/>
      <c r="D25" s="148" t="s">
        <v>35</v>
      </c>
      <c r="E25" s="36"/>
      <c r="F25" s="36"/>
      <c r="G25" s="36"/>
      <c r="H25" s="36"/>
      <c r="I25" s="148" t="s">
        <v>25</v>
      </c>
      <c r="J25" s="139" t="s">
        <v>1</v>
      </c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idden="1" s="2" customFormat="1" ht="18" customHeight="1">
      <c r="A26" s="36"/>
      <c r="B26" s="42"/>
      <c r="C26" s="36"/>
      <c r="D26" s="36"/>
      <c r="E26" s="139" t="s">
        <v>36</v>
      </c>
      <c r="F26" s="36"/>
      <c r="G26" s="36"/>
      <c r="H26" s="36"/>
      <c r="I26" s="148" t="s">
        <v>28</v>
      </c>
      <c r="J26" s="139" t="s">
        <v>1</v>
      </c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2" customFormat="1" ht="6.96" customHeight="1">
      <c r="A27" s="36"/>
      <c r="B27" s="42"/>
      <c r="C27" s="36"/>
      <c r="D27" s="36"/>
      <c r="E27" s="36"/>
      <c r="F27" s="36"/>
      <c r="G27" s="36"/>
      <c r="H27" s="36"/>
      <c r="I27" s="36"/>
      <c r="J27" s="36"/>
      <c r="K27" s="36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hidden="1" s="2" customFormat="1" ht="12" customHeight="1">
      <c r="A28" s="36"/>
      <c r="B28" s="42"/>
      <c r="C28" s="36"/>
      <c r="D28" s="148" t="s">
        <v>37</v>
      </c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8" customFormat="1" ht="16.5" customHeight="1">
      <c r="A29" s="152"/>
      <c r="B29" s="153"/>
      <c r="C29" s="152"/>
      <c r="D29" s="152"/>
      <c r="E29" s="154" t="s">
        <v>1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hidden="1" s="2" customFormat="1" ht="6.96" customHeight="1">
      <c r="A30" s="36"/>
      <c r="B30" s="42"/>
      <c r="C30" s="36"/>
      <c r="D30" s="36"/>
      <c r="E30" s="36"/>
      <c r="F30" s="36"/>
      <c r="G30" s="36"/>
      <c r="H30" s="36"/>
      <c r="I30" s="36"/>
      <c r="J30" s="36"/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6.96" customHeight="1">
      <c r="A31" s="36"/>
      <c r="B31" s="42"/>
      <c r="C31" s="36"/>
      <c r="D31" s="156"/>
      <c r="E31" s="156"/>
      <c r="F31" s="156"/>
      <c r="G31" s="156"/>
      <c r="H31" s="156"/>
      <c r="I31" s="156"/>
      <c r="J31" s="156"/>
      <c r="K31" s="15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25.44" customHeight="1">
      <c r="A32" s="36"/>
      <c r="B32" s="42"/>
      <c r="C32" s="36"/>
      <c r="D32" s="157" t="s">
        <v>38</v>
      </c>
      <c r="E32" s="36"/>
      <c r="F32" s="36"/>
      <c r="G32" s="36"/>
      <c r="H32" s="36"/>
      <c r="I32" s="36"/>
      <c r="J32" s="158">
        <f>ROUND(J120,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6.96" customHeight="1">
      <c r="A33" s="36"/>
      <c r="B33" s="42"/>
      <c r="C33" s="36"/>
      <c r="D33" s="156"/>
      <c r="E33" s="156"/>
      <c r="F33" s="156"/>
      <c r="G33" s="156"/>
      <c r="H33" s="156"/>
      <c r="I33" s="156"/>
      <c r="J33" s="156"/>
      <c r="K33" s="15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36"/>
      <c r="F34" s="159" t="s">
        <v>40</v>
      </c>
      <c r="G34" s="36"/>
      <c r="H34" s="36"/>
      <c r="I34" s="159" t="s">
        <v>39</v>
      </c>
      <c r="J34" s="159" t="s">
        <v>41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160" t="s">
        <v>42</v>
      </c>
      <c r="E35" s="148" t="s">
        <v>43</v>
      </c>
      <c r="F35" s="161">
        <f>ROUND((SUM(BE120:BE172)),  2)</f>
        <v>0</v>
      </c>
      <c r="G35" s="36"/>
      <c r="H35" s="36"/>
      <c r="I35" s="162">
        <v>0.20999999999999999</v>
      </c>
      <c r="J35" s="161">
        <f>ROUND(((SUM(BE120:BE172))*I35),  2)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8" t="s">
        <v>44</v>
      </c>
      <c r="F36" s="161">
        <f>ROUND((SUM(BF120:BF172)),  2)</f>
        <v>0</v>
      </c>
      <c r="G36" s="36"/>
      <c r="H36" s="36"/>
      <c r="I36" s="162">
        <v>0.14999999999999999</v>
      </c>
      <c r="J36" s="161">
        <f>ROUND(((SUM(BF120:BF172))*I36),  2)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8" t="s">
        <v>45</v>
      </c>
      <c r="F37" s="161">
        <f>ROUND((SUM(BG120:BG172)),  2)</f>
        <v>0</v>
      </c>
      <c r="G37" s="36"/>
      <c r="H37" s="36"/>
      <c r="I37" s="162">
        <v>0.20999999999999999</v>
      </c>
      <c r="J37" s="161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48" t="s">
        <v>46</v>
      </c>
      <c r="F38" s="161">
        <f>ROUND((SUM(BH120:BH172)),  2)</f>
        <v>0</v>
      </c>
      <c r="G38" s="36"/>
      <c r="H38" s="36"/>
      <c r="I38" s="162">
        <v>0.14999999999999999</v>
      </c>
      <c r="J38" s="161">
        <f>0</f>
        <v>0</v>
      </c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48" t="s">
        <v>47</v>
      </c>
      <c r="F39" s="161">
        <f>ROUND((SUM(BI120:BI172)),  2)</f>
        <v>0</v>
      </c>
      <c r="G39" s="36"/>
      <c r="H39" s="36"/>
      <c r="I39" s="162">
        <v>0</v>
      </c>
      <c r="J39" s="161">
        <f>0</f>
        <v>0</v>
      </c>
      <c r="K39" s="3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2" customFormat="1" ht="25.44" customHeight="1">
      <c r="A41" s="36"/>
      <c r="B41" s="42"/>
      <c r="C41" s="163"/>
      <c r="D41" s="164" t="s">
        <v>48</v>
      </c>
      <c r="E41" s="165"/>
      <c r="F41" s="165"/>
      <c r="G41" s="166" t="s">
        <v>49</v>
      </c>
      <c r="H41" s="167" t="s">
        <v>50</v>
      </c>
      <c r="I41" s="165"/>
      <c r="J41" s="168">
        <f>SUM(J32:J39)</f>
        <v>0</v>
      </c>
      <c r="K41" s="169"/>
      <c r="L41" s="6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hidden="1" s="2" customFormat="1" ht="14.4" customHeight="1">
      <c r="A42" s="36"/>
      <c r="B42" s="42"/>
      <c r="C42" s="36"/>
      <c r="D42" s="36"/>
      <c r="E42" s="36"/>
      <c r="F42" s="36"/>
      <c r="G42" s="36"/>
      <c r="H42" s="36"/>
      <c r="I42" s="36"/>
      <c r="J42" s="36"/>
      <c r="K42" s="36"/>
      <c r="L42" s="6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61"/>
      <c r="D50" s="170" t="s">
        <v>51</v>
      </c>
      <c r="E50" s="171"/>
      <c r="F50" s="171"/>
      <c r="G50" s="170" t="s">
        <v>52</v>
      </c>
      <c r="H50" s="171"/>
      <c r="I50" s="171"/>
      <c r="J50" s="171"/>
      <c r="K50" s="171"/>
      <c r="L50" s="6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6"/>
      <c r="B61" s="42"/>
      <c r="C61" s="36"/>
      <c r="D61" s="172" t="s">
        <v>53</v>
      </c>
      <c r="E61" s="173"/>
      <c r="F61" s="174" t="s">
        <v>54</v>
      </c>
      <c r="G61" s="172" t="s">
        <v>53</v>
      </c>
      <c r="H61" s="173"/>
      <c r="I61" s="173"/>
      <c r="J61" s="175" t="s">
        <v>54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6"/>
      <c r="B65" s="42"/>
      <c r="C65" s="36"/>
      <c r="D65" s="170" t="s">
        <v>55</v>
      </c>
      <c r="E65" s="176"/>
      <c r="F65" s="176"/>
      <c r="G65" s="170" t="s">
        <v>56</v>
      </c>
      <c r="H65" s="176"/>
      <c r="I65" s="176"/>
      <c r="J65" s="176"/>
      <c r="K65" s="176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6"/>
      <c r="B76" s="42"/>
      <c r="C76" s="36"/>
      <c r="D76" s="172" t="s">
        <v>53</v>
      </c>
      <c r="E76" s="173"/>
      <c r="F76" s="174" t="s">
        <v>54</v>
      </c>
      <c r="G76" s="172" t="s">
        <v>53</v>
      </c>
      <c r="H76" s="173"/>
      <c r="I76" s="173"/>
      <c r="J76" s="175" t="s">
        <v>54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hidden="1" s="2" customFormat="1" ht="14.4" customHeight="1">
      <c r="A77" s="36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hidden="1"/>
    <row r="79" hidden="1"/>
    <row r="80" hidden="1"/>
    <row r="81" hidden="1" s="2" customFormat="1" ht="6.96" customHeight="1">
      <c r="A81" s="36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hidden="1" s="2" customFormat="1" ht="24.96" customHeight="1">
      <c r="A82" s="36"/>
      <c r="B82" s="37"/>
      <c r="C82" s="21" t="s">
        <v>110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hidden="1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hidden="1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hidden="1" s="2" customFormat="1" ht="16.5" customHeight="1">
      <c r="A85" s="36"/>
      <c r="B85" s="37"/>
      <c r="C85" s="38"/>
      <c r="D85" s="38"/>
      <c r="E85" s="181" t="str">
        <f>E7</f>
        <v>Oprava staničních kolejí a výhybek v ŽST Petrohrad - oprava č.1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hidden="1" s="1" customFormat="1" ht="12" customHeight="1">
      <c r="B86" s="19"/>
      <c r="C86" s="30" t="s">
        <v>106</v>
      </c>
      <c r="D86" s="20"/>
      <c r="E86" s="20"/>
      <c r="F86" s="20"/>
      <c r="G86" s="20"/>
      <c r="H86" s="20"/>
      <c r="I86" s="20"/>
      <c r="J86" s="20"/>
      <c r="K86" s="20"/>
      <c r="L86" s="18"/>
    </row>
    <row r="87" hidden="1" s="2" customFormat="1" ht="23.25" customHeight="1">
      <c r="A87" s="36"/>
      <c r="B87" s="37"/>
      <c r="C87" s="38"/>
      <c r="D87" s="38"/>
      <c r="E87" s="181" t="s">
        <v>107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hidden="1" s="2" customFormat="1" ht="12" customHeight="1">
      <c r="A88" s="36"/>
      <c r="B88" s="37"/>
      <c r="C88" s="30" t="s">
        <v>108</v>
      </c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hidden="1" s="2" customFormat="1" ht="16.5" customHeight="1">
      <c r="A89" s="36"/>
      <c r="B89" s="37"/>
      <c r="C89" s="38"/>
      <c r="D89" s="38"/>
      <c r="E89" s="74" t="str">
        <f>E11</f>
        <v>A.1.2 - Materiál zajištěný objednatelem - NEOCEŇOVAT</v>
      </c>
      <c r="F89" s="38"/>
      <c r="G89" s="38"/>
      <c r="H89" s="38"/>
      <c r="I89" s="38"/>
      <c r="J89" s="38"/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hidden="1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hidden="1" s="2" customFormat="1" ht="12" customHeight="1">
      <c r="A91" s="36"/>
      <c r="B91" s="37"/>
      <c r="C91" s="30" t="s">
        <v>20</v>
      </c>
      <c r="D91" s="38"/>
      <c r="E91" s="38"/>
      <c r="F91" s="25" t="str">
        <f>F14</f>
        <v>ŽST Petrohrad</v>
      </c>
      <c r="G91" s="38"/>
      <c r="H91" s="38"/>
      <c r="I91" s="30" t="s">
        <v>22</v>
      </c>
      <c r="J91" s="77" t="str">
        <f>IF(J14="","",J14)</f>
        <v>6. 1. 2021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hidden="1" s="2" customFormat="1" ht="6.96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hidden="1" s="2" customFormat="1" ht="15.15" customHeight="1">
      <c r="A93" s="36"/>
      <c r="B93" s="37"/>
      <c r="C93" s="30" t="s">
        <v>24</v>
      </c>
      <c r="D93" s="38"/>
      <c r="E93" s="38"/>
      <c r="F93" s="25" t="str">
        <f>E17</f>
        <v>Správa železnic,s.o.;OŘ ÚNL - ST K.Vary</v>
      </c>
      <c r="G93" s="38"/>
      <c r="H93" s="38"/>
      <c r="I93" s="30" t="s">
        <v>32</v>
      </c>
      <c r="J93" s="34" t="str">
        <f>E23</f>
        <v xml:space="preserve"> </v>
      </c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hidden="1" s="2" customFormat="1" ht="15.15" customHeight="1">
      <c r="A94" s="36"/>
      <c r="B94" s="37"/>
      <c r="C94" s="30" t="s">
        <v>30</v>
      </c>
      <c r="D94" s="38"/>
      <c r="E94" s="38"/>
      <c r="F94" s="25" t="str">
        <f>IF(E20="","",E20)</f>
        <v>Vyplň údaj</v>
      </c>
      <c r="G94" s="38"/>
      <c r="H94" s="38"/>
      <c r="I94" s="30" t="s">
        <v>35</v>
      </c>
      <c r="J94" s="34" t="str">
        <f>E26</f>
        <v>Liprtová Pavlína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hidden="1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hidden="1" s="2" customFormat="1" ht="29.28" customHeight="1">
      <c r="A96" s="36"/>
      <c r="B96" s="37"/>
      <c r="C96" s="182" t="s">
        <v>111</v>
      </c>
      <c r="D96" s="183"/>
      <c r="E96" s="183"/>
      <c r="F96" s="183"/>
      <c r="G96" s="183"/>
      <c r="H96" s="183"/>
      <c r="I96" s="183"/>
      <c r="J96" s="184" t="s">
        <v>112</v>
      </c>
      <c r="K96" s="183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hidden="1" s="2" customFormat="1" ht="10.32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61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hidden="1" s="2" customFormat="1" ht="22.8" customHeight="1">
      <c r="A98" s="36"/>
      <c r="B98" s="37"/>
      <c r="C98" s="185" t="s">
        <v>113</v>
      </c>
      <c r="D98" s="38"/>
      <c r="E98" s="38"/>
      <c r="F98" s="38"/>
      <c r="G98" s="38"/>
      <c r="H98" s="38"/>
      <c r="I98" s="38"/>
      <c r="J98" s="108">
        <f>J120</f>
        <v>0</v>
      </c>
      <c r="K98" s="38"/>
      <c r="L98" s="61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5" t="s">
        <v>114</v>
      </c>
    </row>
    <row r="99" hidden="1" s="2" customFormat="1" ht="21.84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61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hidden="1" s="2" customFormat="1" ht="6.96" customHeight="1">
      <c r="A100" s="36"/>
      <c r="B100" s="64"/>
      <c r="C100" s="65"/>
      <c r="D100" s="65"/>
      <c r="E100" s="65"/>
      <c r="F100" s="65"/>
      <c r="G100" s="65"/>
      <c r="H100" s="65"/>
      <c r="I100" s="65"/>
      <c r="J100" s="65"/>
      <c r="K100" s="65"/>
      <c r="L100" s="6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hidden="1"/>
    <row r="102" hidden="1"/>
    <row r="103" hidden="1"/>
    <row r="104" s="2" customFormat="1" ht="6.96" customHeight="1">
      <c r="A104" s="36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4.96" customHeight="1">
      <c r="A105" s="36"/>
      <c r="B105" s="37"/>
      <c r="C105" s="21" t="s">
        <v>115</v>
      </c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2" customHeight="1">
      <c r="A107" s="36"/>
      <c r="B107" s="37"/>
      <c r="C107" s="30" t="s">
        <v>16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6.5" customHeight="1">
      <c r="A108" s="36"/>
      <c r="B108" s="37"/>
      <c r="C108" s="38"/>
      <c r="D108" s="38"/>
      <c r="E108" s="181" t="str">
        <f>E7</f>
        <v>Oprava staničních kolejí a výhybek v ŽST Petrohrad - oprava č.1</v>
      </c>
      <c r="F108" s="30"/>
      <c r="G108" s="30"/>
      <c r="H108" s="30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1" customFormat="1" ht="12" customHeight="1">
      <c r="B109" s="19"/>
      <c r="C109" s="30" t="s">
        <v>106</v>
      </c>
      <c r="D109" s="20"/>
      <c r="E109" s="20"/>
      <c r="F109" s="20"/>
      <c r="G109" s="20"/>
      <c r="H109" s="20"/>
      <c r="I109" s="20"/>
      <c r="J109" s="20"/>
      <c r="K109" s="20"/>
      <c r="L109" s="18"/>
    </row>
    <row r="110" s="2" customFormat="1" ht="23.25" customHeight="1">
      <c r="A110" s="36"/>
      <c r="B110" s="37"/>
      <c r="C110" s="38"/>
      <c r="D110" s="38"/>
      <c r="E110" s="181" t="s">
        <v>107</v>
      </c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108</v>
      </c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8"/>
      <c r="D112" s="38"/>
      <c r="E112" s="74" t="str">
        <f>E11</f>
        <v>A.1.2 - Materiál zajištěný objednatelem - NEOCEŇOVAT</v>
      </c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20</v>
      </c>
      <c r="D114" s="38"/>
      <c r="E114" s="38"/>
      <c r="F114" s="25" t="str">
        <f>F14</f>
        <v>ŽST Petrohrad</v>
      </c>
      <c r="G114" s="38"/>
      <c r="H114" s="38"/>
      <c r="I114" s="30" t="s">
        <v>22</v>
      </c>
      <c r="J114" s="77" t="str">
        <f>IF(J14="","",J14)</f>
        <v>6. 1. 2021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5.15" customHeight="1">
      <c r="A116" s="36"/>
      <c r="B116" s="37"/>
      <c r="C116" s="30" t="s">
        <v>24</v>
      </c>
      <c r="D116" s="38"/>
      <c r="E116" s="38"/>
      <c r="F116" s="25" t="str">
        <f>E17</f>
        <v>Správa železnic,s.o.;OŘ ÚNL - ST K.Vary</v>
      </c>
      <c r="G116" s="38"/>
      <c r="H116" s="38"/>
      <c r="I116" s="30" t="s">
        <v>32</v>
      </c>
      <c r="J116" s="34" t="str">
        <f>E23</f>
        <v xml:space="preserve"> 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30" t="s">
        <v>30</v>
      </c>
      <c r="D117" s="38"/>
      <c r="E117" s="38"/>
      <c r="F117" s="25" t="str">
        <f>IF(E20="","",E20)</f>
        <v>Vyplň údaj</v>
      </c>
      <c r="G117" s="38"/>
      <c r="H117" s="38"/>
      <c r="I117" s="30" t="s">
        <v>35</v>
      </c>
      <c r="J117" s="34" t="str">
        <f>E26</f>
        <v>Liprtová Pavlína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0.32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9" customFormat="1" ht="29.28" customHeight="1">
      <c r="A119" s="186"/>
      <c r="B119" s="187"/>
      <c r="C119" s="188" t="s">
        <v>116</v>
      </c>
      <c r="D119" s="189" t="s">
        <v>63</v>
      </c>
      <c r="E119" s="189" t="s">
        <v>59</v>
      </c>
      <c r="F119" s="189" t="s">
        <v>60</v>
      </c>
      <c r="G119" s="189" t="s">
        <v>117</v>
      </c>
      <c r="H119" s="189" t="s">
        <v>118</v>
      </c>
      <c r="I119" s="189" t="s">
        <v>119</v>
      </c>
      <c r="J119" s="189" t="s">
        <v>112</v>
      </c>
      <c r="K119" s="190" t="s">
        <v>120</v>
      </c>
      <c r="L119" s="191"/>
      <c r="M119" s="98" t="s">
        <v>1</v>
      </c>
      <c r="N119" s="99" t="s">
        <v>42</v>
      </c>
      <c r="O119" s="99" t="s">
        <v>121</v>
      </c>
      <c r="P119" s="99" t="s">
        <v>122</v>
      </c>
      <c r="Q119" s="99" t="s">
        <v>123</v>
      </c>
      <c r="R119" s="99" t="s">
        <v>124</v>
      </c>
      <c r="S119" s="99" t="s">
        <v>125</v>
      </c>
      <c r="T119" s="100" t="s">
        <v>126</v>
      </c>
      <c r="U119" s="186"/>
      <c r="V119" s="186"/>
      <c r="W119" s="186"/>
      <c r="X119" s="186"/>
      <c r="Y119" s="186"/>
      <c r="Z119" s="186"/>
      <c r="AA119" s="186"/>
      <c r="AB119" s="186"/>
      <c r="AC119" s="186"/>
      <c r="AD119" s="186"/>
      <c r="AE119" s="186"/>
    </row>
    <row r="120" s="2" customFormat="1" ht="22.8" customHeight="1">
      <c r="A120" s="36"/>
      <c r="B120" s="37"/>
      <c r="C120" s="105" t="s">
        <v>127</v>
      </c>
      <c r="D120" s="38"/>
      <c r="E120" s="38"/>
      <c r="F120" s="38"/>
      <c r="G120" s="38"/>
      <c r="H120" s="38"/>
      <c r="I120" s="38"/>
      <c r="J120" s="192">
        <f>BK120</f>
        <v>0</v>
      </c>
      <c r="K120" s="38"/>
      <c r="L120" s="42"/>
      <c r="M120" s="101"/>
      <c r="N120" s="193"/>
      <c r="O120" s="102"/>
      <c r="P120" s="194">
        <f>SUM(P121:P172)</f>
        <v>0</v>
      </c>
      <c r="Q120" s="102"/>
      <c r="R120" s="194">
        <f>SUM(R121:R172)</f>
        <v>446.37671000000012</v>
      </c>
      <c r="S120" s="102"/>
      <c r="T120" s="195">
        <f>SUM(T121:T172)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5" t="s">
        <v>77</v>
      </c>
      <c r="AU120" s="15" t="s">
        <v>114</v>
      </c>
      <c r="BK120" s="196">
        <f>SUM(BK121:BK172)</f>
        <v>0</v>
      </c>
    </row>
    <row r="121" s="2" customFormat="1">
      <c r="A121" s="36"/>
      <c r="B121" s="37"/>
      <c r="C121" s="238" t="s">
        <v>85</v>
      </c>
      <c r="D121" s="238" t="s">
        <v>418</v>
      </c>
      <c r="E121" s="239" t="s">
        <v>455</v>
      </c>
      <c r="F121" s="240" t="s">
        <v>456</v>
      </c>
      <c r="G121" s="241" t="s">
        <v>302</v>
      </c>
      <c r="H121" s="242">
        <v>1120</v>
      </c>
      <c r="I121" s="243"/>
      <c r="J121" s="244">
        <f>ROUND(I121*H121,2)</f>
        <v>0</v>
      </c>
      <c r="K121" s="240" t="s">
        <v>132</v>
      </c>
      <c r="L121" s="245"/>
      <c r="M121" s="246" t="s">
        <v>1</v>
      </c>
      <c r="N121" s="247" t="s">
        <v>43</v>
      </c>
      <c r="O121" s="89"/>
      <c r="P121" s="206">
        <f>O121*H121</f>
        <v>0</v>
      </c>
      <c r="Q121" s="206">
        <v>0.32700000000000001</v>
      </c>
      <c r="R121" s="206">
        <f>Q121*H121</f>
        <v>366.24000000000001</v>
      </c>
      <c r="S121" s="206">
        <v>0</v>
      </c>
      <c r="T121" s="207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08" t="s">
        <v>263</v>
      </c>
      <c r="AT121" s="208" t="s">
        <v>418</v>
      </c>
      <c r="AU121" s="208" t="s">
        <v>78</v>
      </c>
      <c r="AY121" s="15" t="s">
        <v>134</v>
      </c>
      <c r="BE121" s="209">
        <f>IF(N121="základní",J121,0)</f>
        <v>0</v>
      </c>
      <c r="BF121" s="209">
        <f>IF(N121="snížená",J121,0)</f>
        <v>0</v>
      </c>
      <c r="BG121" s="209">
        <f>IF(N121="zákl. přenesená",J121,0)</f>
        <v>0</v>
      </c>
      <c r="BH121" s="209">
        <f>IF(N121="sníž. přenesená",J121,0)</f>
        <v>0</v>
      </c>
      <c r="BI121" s="209">
        <f>IF(N121="nulová",J121,0)</f>
        <v>0</v>
      </c>
      <c r="BJ121" s="15" t="s">
        <v>85</v>
      </c>
      <c r="BK121" s="209">
        <f>ROUND(I121*H121,2)</f>
        <v>0</v>
      </c>
      <c r="BL121" s="15" t="s">
        <v>263</v>
      </c>
      <c r="BM121" s="208" t="s">
        <v>457</v>
      </c>
    </row>
    <row r="122" s="2" customFormat="1">
      <c r="A122" s="36"/>
      <c r="B122" s="37"/>
      <c r="C122" s="38"/>
      <c r="D122" s="210" t="s">
        <v>136</v>
      </c>
      <c r="E122" s="38"/>
      <c r="F122" s="211" t="s">
        <v>456</v>
      </c>
      <c r="G122" s="38"/>
      <c r="H122" s="38"/>
      <c r="I122" s="212"/>
      <c r="J122" s="38"/>
      <c r="K122" s="38"/>
      <c r="L122" s="42"/>
      <c r="M122" s="213"/>
      <c r="N122" s="214"/>
      <c r="O122" s="89"/>
      <c r="P122" s="89"/>
      <c r="Q122" s="89"/>
      <c r="R122" s="89"/>
      <c r="S122" s="89"/>
      <c r="T122" s="90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5" t="s">
        <v>136</v>
      </c>
      <c r="AU122" s="15" t="s">
        <v>78</v>
      </c>
    </row>
    <row r="123" s="2" customFormat="1" ht="21.75" customHeight="1">
      <c r="A123" s="36"/>
      <c r="B123" s="37"/>
      <c r="C123" s="238" t="s">
        <v>87</v>
      </c>
      <c r="D123" s="238" t="s">
        <v>418</v>
      </c>
      <c r="E123" s="239" t="s">
        <v>458</v>
      </c>
      <c r="F123" s="240" t="s">
        <v>459</v>
      </c>
      <c r="G123" s="241" t="s">
        <v>302</v>
      </c>
      <c r="H123" s="242">
        <v>19</v>
      </c>
      <c r="I123" s="243"/>
      <c r="J123" s="244">
        <f>ROUND(I123*H123,2)</f>
        <v>0</v>
      </c>
      <c r="K123" s="240" t="s">
        <v>132</v>
      </c>
      <c r="L123" s="245"/>
      <c r="M123" s="246" t="s">
        <v>1</v>
      </c>
      <c r="N123" s="247" t="s">
        <v>43</v>
      </c>
      <c r="O123" s="89"/>
      <c r="P123" s="206">
        <f>O123*H123</f>
        <v>0</v>
      </c>
      <c r="Q123" s="206">
        <v>3.70425</v>
      </c>
      <c r="R123" s="206">
        <f>Q123*H123</f>
        <v>70.380750000000006</v>
      </c>
      <c r="S123" s="206">
        <v>0</v>
      </c>
      <c r="T123" s="207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8" t="s">
        <v>263</v>
      </c>
      <c r="AT123" s="208" t="s">
        <v>418</v>
      </c>
      <c r="AU123" s="208" t="s">
        <v>78</v>
      </c>
      <c r="AY123" s="15" t="s">
        <v>134</v>
      </c>
      <c r="BE123" s="209">
        <f>IF(N123="základní",J123,0)</f>
        <v>0</v>
      </c>
      <c r="BF123" s="209">
        <f>IF(N123="snížená",J123,0)</f>
        <v>0</v>
      </c>
      <c r="BG123" s="209">
        <f>IF(N123="zákl. přenesená",J123,0)</f>
        <v>0</v>
      </c>
      <c r="BH123" s="209">
        <f>IF(N123="sníž. přenesená",J123,0)</f>
        <v>0</v>
      </c>
      <c r="BI123" s="209">
        <f>IF(N123="nulová",J123,0)</f>
        <v>0</v>
      </c>
      <c r="BJ123" s="15" t="s">
        <v>85</v>
      </c>
      <c r="BK123" s="209">
        <f>ROUND(I123*H123,2)</f>
        <v>0</v>
      </c>
      <c r="BL123" s="15" t="s">
        <v>263</v>
      </c>
      <c r="BM123" s="208" t="s">
        <v>460</v>
      </c>
    </row>
    <row r="124" s="2" customFormat="1">
      <c r="A124" s="36"/>
      <c r="B124" s="37"/>
      <c r="C124" s="38"/>
      <c r="D124" s="210" t="s">
        <v>136</v>
      </c>
      <c r="E124" s="38"/>
      <c r="F124" s="211" t="s">
        <v>459</v>
      </c>
      <c r="G124" s="38"/>
      <c r="H124" s="38"/>
      <c r="I124" s="212"/>
      <c r="J124" s="38"/>
      <c r="K124" s="38"/>
      <c r="L124" s="42"/>
      <c r="M124" s="213"/>
      <c r="N124" s="214"/>
      <c r="O124" s="89"/>
      <c r="P124" s="89"/>
      <c r="Q124" s="89"/>
      <c r="R124" s="89"/>
      <c r="S124" s="89"/>
      <c r="T124" s="90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136</v>
      </c>
      <c r="AU124" s="15" t="s">
        <v>78</v>
      </c>
    </row>
    <row r="125" s="2" customFormat="1" ht="21.75" customHeight="1">
      <c r="A125" s="36"/>
      <c r="B125" s="37"/>
      <c r="C125" s="238" t="s">
        <v>133</v>
      </c>
      <c r="D125" s="238" t="s">
        <v>418</v>
      </c>
      <c r="E125" s="239" t="s">
        <v>461</v>
      </c>
      <c r="F125" s="240" t="s">
        <v>462</v>
      </c>
      <c r="G125" s="241" t="s">
        <v>302</v>
      </c>
      <c r="H125" s="242">
        <v>489</v>
      </c>
      <c r="I125" s="243"/>
      <c r="J125" s="244">
        <f>ROUND(I125*H125,2)</f>
        <v>0</v>
      </c>
      <c r="K125" s="240" t="s">
        <v>132</v>
      </c>
      <c r="L125" s="245"/>
      <c r="M125" s="246" t="s">
        <v>1</v>
      </c>
      <c r="N125" s="247" t="s">
        <v>43</v>
      </c>
      <c r="O125" s="89"/>
      <c r="P125" s="206">
        <f>O125*H125</f>
        <v>0</v>
      </c>
      <c r="Q125" s="206">
        <v>0</v>
      </c>
      <c r="R125" s="206">
        <f>Q125*H125</f>
        <v>0</v>
      </c>
      <c r="S125" s="206">
        <v>0</v>
      </c>
      <c r="T125" s="207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8" t="s">
        <v>263</v>
      </c>
      <c r="AT125" s="208" t="s">
        <v>418</v>
      </c>
      <c r="AU125" s="208" t="s">
        <v>78</v>
      </c>
      <c r="AY125" s="15" t="s">
        <v>134</v>
      </c>
      <c r="BE125" s="209">
        <f>IF(N125="základní",J125,0)</f>
        <v>0</v>
      </c>
      <c r="BF125" s="209">
        <f>IF(N125="snížená",J125,0)</f>
        <v>0</v>
      </c>
      <c r="BG125" s="209">
        <f>IF(N125="zákl. přenesená",J125,0)</f>
        <v>0</v>
      </c>
      <c r="BH125" s="209">
        <f>IF(N125="sníž. přenesená",J125,0)</f>
        <v>0</v>
      </c>
      <c r="BI125" s="209">
        <f>IF(N125="nulová",J125,0)</f>
        <v>0</v>
      </c>
      <c r="BJ125" s="15" t="s">
        <v>85</v>
      </c>
      <c r="BK125" s="209">
        <f>ROUND(I125*H125,2)</f>
        <v>0</v>
      </c>
      <c r="BL125" s="15" t="s">
        <v>263</v>
      </c>
      <c r="BM125" s="208" t="s">
        <v>463</v>
      </c>
    </row>
    <row r="126" s="2" customFormat="1">
      <c r="A126" s="36"/>
      <c r="B126" s="37"/>
      <c r="C126" s="38"/>
      <c r="D126" s="210" t="s">
        <v>136</v>
      </c>
      <c r="E126" s="38"/>
      <c r="F126" s="211" t="s">
        <v>462</v>
      </c>
      <c r="G126" s="38"/>
      <c r="H126" s="38"/>
      <c r="I126" s="212"/>
      <c r="J126" s="38"/>
      <c r="K126" s="38"/>
      <c r="L126" s="42"/>
      <c r="M126" s="213"/>
      <c r="N126" s="214"/>
      <c r="O126" s="89"/>
      <c r="P126" s="89"/>
      <c r="Q126" s="89"/>
      <c r="R126" s="89"/>
      <c r="S126" s="89"/>
      <c r="T126" s="90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136</v>
      </c>
      <c r="AU126" s="15" t="s">
        <v>78</v>
      </c>
    </row>
    <row r="127" s="2" customFormat="1">
      <c r="A127" s="36"/>
      <c r="B127" s="37"/>
      <c r="C127" s="238" t="s">
        <v>163</v>
      </c>
      <c r="D127" s="238" t="s">
        <v>418</v>
      </c>
      <c r="E127" s="239" t="s">
        <v>464</v>
      </c>
      <c r="F127" s="240" t="s">
        <v>465</v>
      </c>
      <c r="G127" s="241" t="s">
        <v>302</v>
      </c>
      <c r="H127" s="242">
        <v>19</v>
      </c>
      <c r="I127" s="243"/>
      <c r="J127" s="244">
        <f>ROUND(I127*H127,2)</f>
        <v>0</v>
      </c>
      <c r="K127" s="240" t="s">
        <v>132</v>
      </c>
      <c r="L127" s="245"/>
      <c r="M127" s="246" t="s">
        <v>1</v>
      </c>
      <c r="N127" s="247" t="s">
        <v>43</v>
      </c>
      <c r="O127" s="89"/>
      <c r="P127" s="206">
        <f>O127*H127</f>
        <v>0</v>
      </c>
      <c r="Q127" s="206">
        <v>0.097000000000000003</v>
      </c>
      <c r="R127" s="206">
        <f>Q127*H127</f>
        <v>1.843</v>
      </c>
      <c r="S127" s="206">
        <v>0</v>
      </c>
      <c r="T127" s="207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8" t="s">
        <v>263</v>
      </c>
      <c r="AT127" s="208" t="s">
        <v>418</v>
      </c>
      <c r="AU127" s="208" t="s">
        <v>78</v>
      </c>
      <c r="AY127" s="15" t="s">
        <v>134</v>
      </c>
      <c r="BE127" s="209">
        <f>IF(N127="základní",J127,0)</f>
        <v>0</v>
      </c>
      <c r="BF127" s="209">
        <f>IF(N127="snížená",J127,0)</f>
        <v>0</v>
      </c>
      <c r="BG127" s="209">
        <f>IF(N127="zákl. přenesená",J127,0)</f>
        <v>0</v>
      </c>
      <c r="BH127" s="209">
        <f>IF(N127="sníž. přenesená",J127,0)</f>
        <v>0</v>
      </c>
      <c r="BI127" s="209">
        <f>IF(N127="nulová",J127,0)</f>
        <v>0</v>
      </c>
      <c r="BJ127" s="15" t="s">
        <v>85</v>
      </c>
      <c r="BK127" s="209">
        <f>ROUND(I127*H127,2)</f>
        <v>0</v>
      </c>
      <c r="BL127" s="15" t="s">
        <v>263</v>
      </c>
      <c r="BM127" s="208" t="s">
        <v>466</v>
      </c>
    </row>
    <row r="128" s="2" customFormat="1">
      <c r="A128" s="36"/>
      <c r="B128" s="37"/>
      <c r="C128" s="38"/>
      <c r="D128" s="210" t="s">
        <v>136</v>
      </c>
      <c r="E128" s="38"/>
      <c r="F128" s="211" t="s">
        <v>465</v>
      </c>
      <c r="G128" s="38"/>
      <c r="H128" s="38"/>
      <c r="I128" s="212"/>
      <c r="J128" s="38"/>
      <c r="K128" s="38"/>
      <c r="L128" s="42"/>
      <c r="M128" s="213"/>
      <c r="N128" s="214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136</v>
      </c>
      <c r="AU128" s="15" t="s">
        <v>78</v>
      </c>
    </row>
    <row r="129" s="2" customFormat="1">
      <c r="A129" s="36"/>
      <c r="B129" s="37"/>
      <c r="C129" s="238" t="s">
        <v>168</v>
      </c>
      <c r="D129" s="238" t="s">
        <v>418</v>
      </c>
      <c r="E129" s="239" t="s">
        <v>467</v>
      </c>
      <c r="F129" s="240" t="s">
        <v>468</v>
      </c>
      <c r="G129" s="241" t="s">
        <v>302</v>
      </c>
      <c r="H129" s="242">
        <v>12</v>
      </c>
      <c r="I129" s="243"/>
      <c r="J129" s="244">
        <f>ROUND(I129*H129,2)</f>
        <v>0</v>
      </c>
      <c r="K129" s="240" t="s">
        <v>132</v>
      </c>
      <c r="L129" s="245"/>
      <c r="M129" s="246" t="s">
        <v>1</v>
      </c>
      <c r="N129" s="247" t="s">
        <v>43</v>
      </c>
      <c r="O129" s="89"/>
      <c r="P129" s="206">
        <f>O129*H129</f>
        <v>0</v>
      </c>
      <c r="Q129" s="206">
        <v>0.097000000000000003</v>
      </c>
      <c r="R129" s="206">
        <f>Q129*H129</f>
        <v>1.1640000000000002</v>
      </c>
      <c r="S129" s="206">
        <v>0</v>
      </c>
      <c r="T129" s="207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8" t="s">
        <v>263</v>
      </c>
      <c r="AT129" s="208" t="s">
        <v>418</v>
      </c>
      <c r="AU129" s="208" t="s">
        <v>78</v>
      </c>
      <c r="AY129" s="15" t="s">
        <v>134</v>
      </c>
      <c r="BE129" s="209">
        <f>IF(N129="základní",J129,0)</f>
        <v>0</v>
      </c>
      <c r="BF129" s="209">
        <f>IF(N129="snížená",J129,0)</f>
        <v>0</v>
      </c>
      <c r="BG129" s="209">
        <f>IF(N129="zákl. přenesená",J129,0)</f>
        <v>0</v>
      </c>
      <c r="BH129" s="209">
        <f>IF(N129="sníž. přenesená",J129,0)</f>
        <v>0</v>
      </c>
      <c r="BI129" s="209">
        <f>IF(N129="nulová",J129,0)</f>
        <v>0</v>
      </c>
      <c r="BJ129" s="15" t="s">
        <v>85</v>
      </c>
      <c r="BK129" s="209">
        <f>ROUND(I129*H129,2)</f>
        <v>0</v>
      </c>
      <c r="BL129" s="15" t="s">
        <v>263</v>
      </c>
      <c r="BM129" s="208" t="s">
        <v>469</v>
      </c>
    </row>
    <row r="130" s="2" customFormat="1">
      <c r="A130" s="36"/>
      <c r="B130" s="37"/>
      <c r="C130" s="38"/>
      <c r="D130" s="210" t="s">
        <v>136</v>
      </c>
      <c r="E130" s="38"/>
      <c r="F130" s="211" t="s">
        <v>468</v>
      </c>
      <c r="G130" s="38"/>
      <c r="H130" s="38"/>
      <c r="I130" s="212"/>
      <c r="J130" s="38"/>
      <c r="K130" s="38"/>
      <c r="L130" s="42"/>
      <c r="M130" s="213"/>
      <c r="N130" s="214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136</v>
      </c>
      <c r="AU130" s="15" t="s">
        <v>78</v>
      </c>
    </row>
    <row r="131" s="2" customFormat="1">
      <c r="A131" s="36"/>
      <c r="B131" s="37"/>
      <c r="C131" s="238" t="s">
        <v>177</v>
      </c>
      <c r="D131" s="238" t="s">
        <v>418</v>
      </c>
      <c r="E131" s="239" t="s">
        <v>470</v>
      </c>
      <c r="F131" s="240" t="s">
        <v>471</v>
      </c>
      <c r="G131" s="241" t="s">
        <v>302</v>
      </c>
      <c r="H131" s="242">
        <v>6</v>
      </c>
      <c r="I131" s="243"/>
      <c r="J131" s="244">
        <f>ROUND(I131*H131,2)</f>
        <v>0</v>
      </c>
      <c r="K131" s="240" t="s">
        <v>132</v>
      </c>
      <c r="L131" s="245"/>
      <c r="M131" s="246" t="s">
        <v>1</v>
      </c>
      <c r="N131" s="247" t="s">
        <v>43</v>
      </c>
      <c r="O131" s="89"/>
      <c r="P131" s="206">
        <f>O131*H131</f>
        <v>0</v>
      </c>
      <c r="Q131" s="206">
        <v>0.10073</v>
      </c>
      <c r="R131" s="206">
        <f>Q131*H131</f>
        <v>0.60438000000000003</v>
      </c>
      <c r="S131" s="206">
        <v>0</v>
      </c>
      <c r="T131" s="207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8" t="s">
        <v>263</v>
      </c>
      <c r="AT131" s="208" t="s">
        <v>418</v>
      </c>
      <c r="AU131" s="208" t="s">
        <v>78</v>
      </c>
      <c r="AY131" s="15" t="s">
        <v>134</v>
      </c>
      <c r="BE131" s="209">
        <f>IF(N131="základní",J131,0)</f>
        <v>0</v>
      </c>
      <c r="BF131" s="209">
        <f>IF(N131="snížená",J131,0)</f>
        <v>0</v>
      </c>
      <c r="BG131" s="209">
        <f>IF(N131="zákl. přenesená",J131,0)</f>
        <v>0</v>
      </c>
      <c r="BH131" s="209">
        <f>IF(N131="sníž. přenesená",J131,0)</f>
        <v>0</v>
      </c>
      <c r="BI131" s="209">
        <f>IF(N131="nulová",J131,0)</f>
        <v>0</v>
      </c>
      <c r="BJ131" s="15" t="s">
        <v>85</v>
      </c>
      <c r="BK131" s="209">
        <f>ROUND(I131*H131,2)</f>
        <v>0</v>
      </c>
      <c r="BL131" s="15" t="s">
        <v>263</v>
      </c>
      <c r="BM131" s="208" t="s">
        <v>472</v>
      </c>
    </row>
    <row r="132" s="2" customFormat="1">
      <c r="A132" s="36"/>
      <c r="B132" s="37"/>
      <c r="C132" s="38"/>
      <c r="D132" s="210" t="s">
        <v>136</v>
      </c>
      <c r="E132" s="38"/>
      <c r="F132" s="211" t="s">
        <v>471</v>
      </c>
      <c r="G132" s="38"/>
      <c r="H132" s="38"/>
      <c r="I132" s="212"/>
      <c r="J132" s="38"/>
      <c r="K132" s="38"/>
      <c r="L132" s="42"/>
      <c r="M132" s="213"/>
      <c r="N132" s="214"/>
      <c r="O132" s="89"/>
      <c r="P132" s="89"/>
      <c r="Q132" s="89"/>
      <c r="R132" s="89"/>
      <c r="S132" s="89"/>
      <c r="T132" s="90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136</v>
      </c>
      <c r="AU132" s="15" t="s">
        <v>78</v>
      </c>
    </row>
    <row r="133" s="2" customFormat="1">
      <c r="A133" s="36"/>
      <c r="B133" s="37"/>
      <c r="C133" s="238" t="s">
        <v>184</v>
      </c>
      <c r="D133" s="238" t="s">
        <v>418</v>
      </c>
      <c r="E133" s="239" t="s">
        <v>473</v>
      </c>
      <c r="F133" s="240" t="s">
        <v>474</v>
      </c>
      <c r="G133" s="241" t="s">
        <v>302</v>
      </c>
      <c r="H133" s="242">
        <v>5</v>
      </c>
      <c r="I133" s="243"/>
      <c r="J133" s="244">
        <f>ROUND(I133*H133,2)</f>
        <v>0</v>
      </c>
      <c r="K133" s="240" t="s">
        <v>132</v>
      </c>
      <c r="L133" s="245"/>
      <c r="M133" s="246" t="s">
        <v>1</v>
      </c>
      <c r="N133" s="247" t="s">
        <v>43</v>
      </c>
      <c r="O133" s="89"/>
      <c r="P133" s="206">
        <f>O133*H133</f>
        <v>0</v>
      </c>
      <c r="Q133" s="206">
        <v>0.10446</v>
      </c>
      <c r="R133" s="206">
        <f>Q133*H133</f>
        <v>0.52229999999999999</v>
      </c>
      <c r="S133" s="206">
        <v>0</v>
      </c>
      <c r="T133" s="207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8" t="s">
        <v>263</v>
      </c>
      <c r="AT133" s="208" t="s">
        <v>418</v>
      </c>
      <c r="AU133" s="208" t="s">
        <v>78</v>
      </c>
      <c r="AY133" s="15" t="s">
        <v>134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5" t="s">
        <v>85</v>
      </c>
      <c r="BK133" s="209">
        <f>ROUND(I133*H133,2)</f>
        <v>0</v>
      </c>
      <c r="BL133" s="15" t="s">
        <v>263</v>
      </c>
      <c r="BM133" s="208" t="s">
        <v>475</v>
      </c>
    </row>
    <row r="134" s="2" customFormat="1">
      <c r="A134" s="36"/>
      <c r="B134" s="37"/>
      <c r="C134" s="38"/>
      <c r="D134" s="210" t="s">
        <v>136</v>
      </c>
      <c r="E134" s="38"/>
      <c r="F134" s="211" t="s">
        <v>474</v>
      </c>
      <c r="G134" s="38"/>
      <c r="H134" s="38"/>
      <c r="I134" s="212"/>
      <c r="J134" s="38"/>
      <c r="K134" s="38"/>
      <c r="L134" s="42"/>
      <c r="M134" s="213"/>
      <c r="N134" s="214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136</v>
      </c>
      <c r="AU134" s="15" t="s">
        <v>78</v>
      </c>
    </row>
    <row r="135" s="2" customFormat="1">
      <c r="A135" s="36"/>
      <c r="B135" s="37"/>
      <c r="C135" s="238" t="s">
        <v>190</v>
      </c>
      <c r="D135" s="238" t="s">
        <v>418</v>
      </c>
      <c r="E135" s="239" t="s">
        <v>476</v>
      </c>
      <c r="F135" s="240" t="s">
        <v>477</v>
      </c>
      <c r="G135" s="241" t="s">
        <v>302</v>
      </c>
      <c r="H135" s="242">
        <v>4</v>
      </c>
      <c r="I135" s="243"/>
      <c r="J135" s="244">
        <f>ROUND(I135*H135,2)</f>
        <v>0</v>
      </c>
      <c r="K135" s="240" t="s">
        <v>132</v>
      </c>
      <c r="L135" s="245"/>
      <c r="M135" s="246" t="s">
        <v>1</v>
      </c>
      <c r="N135" s="247" t="s">
        <v>43</v>
      </c>
      <c r="O135" s="89"/>
      <c r="P135" s="206">
        <f>O135*H135</f>
        <v>0</v>
      </c>
      <c r="Q135" s="206">
        <v>0.10819</v>
      </c>
      <c r="R135" s="206">
        <f>Q135*H135</f>
        <v>0.43275999999999998</v>
      </c>
      <c r="S135" s="206">
        <v>0</v>
      </c>
      <c r="T135" s="207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8" t="s">
        <v>263</v>
      </c>
      <c r="AT135" s="208" t="s">
        <v>418</v>
      </c>
      <c r="AU135" s="208" t="s">
        <v>78</v>
      </c>
      <c r="AY135" s="15" t="s">
        <v>134</v>
      </c>
      <c r="BE135" s="209">
        <f>IF(N135="základní",J135,0)</f>
        <v>0</v>
      </c>
      <c r="BF135" s="209">
        <f>IF(N135="snížená",J135,0)</f>
        <v>0</v>
      </c>
      <c r="BG135" s="209">
        <f>IF(N135="zákl. přenesená",J135,0)</f>
        <v>0</v>
      </c>
      <c r="BH135" s="209">
        <f>IF(N135="sníž. přenesená",J135,0)</f>
        <v>0</v>
      </c>
      <c r="BI135" s="209">
        <f>IF(N135="nulová",J135,0)</f>
        <v>0</v>
      </c>
      <c r="BJ135" s="15" t="s">
        <v>85</v>
      </c>
      <c r="BK135" s="209">
        <f>ROUND(I135*H135,2)</f>
        <v>0</v>
      </c>
      <c r="BL135" s="15" t="s">
        <v>263</v>
      </c>
      <c r="BM135" s="208" t="s">
        <v>478</v>
      </c>
    </row>
    <row r="136" s="2" customFormat="1">
      <c r="A136" s="36"/>
      <c r="B136" s="37"/>
      <c r="C136" s="38"/>
      <c r="D136" s="210" t="s">
        <v>136</v>
      </c>
      <c r="E136" s="38"/>
      <c r="F136" s="211" t="s">
        <v>477</v>
      </c>
      <c r="G136" s="38"/>
      <c r="H136" s="38"/>
      <c r="I136" s="212"/>
      <c r="J136" s="38"/>
      <c r="K136" s="38"/>
      <c r="L136" s="42"/>
      <c r="M136" s="213"/>
      <c r="N136" s="214"/>
      <c r="O136" s="89"/>
      <c r="P136" s="89"/>
      <c r="Q136" s="89"/>
      <c r="R136" s="89"/>
      <c r="S136" s="89"/>
      <c r="T136" s="90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136</v>
      </c>
      <c r="AU136" s="15" t="s">
        <v>78</v>
      </c>
    </row>
    <row r="137" s="2" customFormat="1">
      <c r="A137" s="36"/>
      <c r="B137" s="37"/>
      <c r="C137" s="238" t="s">
        <v>199</v>
      </c>
      <c r="D137" s="238" t="s">
        <v>418</v>
      </c>
      <c r="E137" s="239" t="s">
        <v>479</v>
      </c>
      <c r="F137" s="240" t="s">
        <v>480</v>
      </c>
      <c r="G137" s="241" t="s">
        <v>302</v>
      </c>
      <c r="H137" s="242">
        <v>3</v>
      </c>
      <c r="I137" s="243"/>
      <c r="J137" s="244">
        <f>ROUND(I137*H137,2)</f>
        <v>0</v>
      </c>
      <c r="K137" s="240" t="s">
        <v>132</v>
      </c>
      <c r="L137" s="245"/>
      <c r="M137" s="246" t="s">
        <v>1</v>
      </c>
      <c r="N137" s="247" t="s">
        <v>43</v>
      </c>
      <c r="O137" s="89"/>
      <c r="P137" s="206">
        <f>O137*H137</f>
        <v>0</v>
      </c>
      <c r="Q137" s="206">
        <v>0.11192000000000001</v>
      </c>
      <c r="R137" s="206">
        <f>Q137*H137</f>
        <v>0.33576</v>
      </c>
      <c r="S137" s="206">
        <v>0</v>
      </c>
      <c r="T137" s="207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8" t="s">
        <v>263</v>
      </c>
      <c r="AT137" s="208" t="s">
        <v>418</v>
      </c>
      <c r="AU137" s="208" t="s">
        <v>78</v>
      </c>
      <c r="AY137" s="15" t="s">
        <v>134</v>
      </c>
      <c r="BE137" s="209">
        <f>IF(N137="základní",J137,0)</f>
        <v>0</v>
      </c>
      <c r="BF137" s="209">
        <f>IF(N137="snížená",J137,0)</f>
        <v>0</v>
      </c>
      <c r="BG137" s="209">
        <f>IF(N137="zákl. přenesená",J137,0)</f>
        <v>0</v>
      </c>
      <c r="BH137" s="209">
        <f>IF(N137="sníž. přenesená",J137,0)</f>
        <v>0</v>
      </c>
      <c r="BI137" s="209">
        <f>IF(N137="nulová",J137,0)</f>
        <v>0</v>
      </c>
      <c r="BJ137" s="15" t="s">
        <v>85</v>
      </c>
      <c r="BK137" s="209">
        <f>ROUND(I137*H137,2)</f>
        <v>0</v>
      </c>
      <c r="BL137" s="15" t="s">
        <v>263</v>
      </c>
      <c r="BM137" s="208" t="s">
        <v>481</v>
      </c>
    </row>
    <row r="138" s="2" customFormat="1">
      <c r="A138" s="36"/>
      <c r="B138" s="37"/>
      <c r="C138" s="38"/>
      <c r="D138" s="210" t="s">
        <v>136</v>
      </c>
      <c r="E138" s="38"/>
      <c r="F138" s="211" t="s">
        <v>480</v>
      </c>
      <c r="G138" s="38"/>
      <c r="H138" s="38"/>
      <c r="I138" s="212"/>
      <c r="J138" s="38"/>
      <c r="K138" s="38"/>
      <c r="L138" s="42"/>
      <c r="M138" s="213"/>
      <c r="N138" s="214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136</v>
      </c>
      <c r="AU138" s="15" t="s">
        <v>78</v>
      </c>
    </row>
    <row r="139" s="2" customFormat="1">
      <c r="A139" s="36"/>
      <c r="B139" s="37"/>
      <c r="C139" s="238" t="s">
        <v>205</v>
      </c>
      <c r="D139" s="238" t="s">
        <v>418</v>
      </c>
      <c r="E139" s="239" t="s">
        <v>482</v>
      </c>
      <c r="F139" s="240" t="s">
        <v>483</v>
      </c>
      <c r="G139" s="241" t="s">
        <v>302</v>
      </c>
      <c r="H139" s="242">
        <v>3</v>
      </c>
      <c r="I139" s="243"/>
      <c r="J139" s="244">
        <f>ROUND(I139*H139,2)</f>
        <v>0</v>
      </c>
      <c r="K139" s="240" t="s">
        <v>132</v>
      </c>
      <c r="L139" s="245"/>
      <c r="M139" s="246" t="s">
        <v>1</v>
      </c>
      <c r="N139" s="247" t="s">
        <v>43</v>
      </c>
      <c r="O139" s="89"/>
      <c r="P139" s="206">
        <f>O139*H139</f>
        <v>0</v>
      </c>
      <c r="Q139" s="206">
        <v>0.11565</v>
      </c>
      <c r="R139" s="206">
        <f>Q139*H139</f>
        <v>0.34694999999999998</v>
      </c>
      <c r="S139" s="206">
        <v>0</v>
      </c>
      <c r="T139" s="207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8" t="s">
        <v>263</v>
      </c>
      <c r="AT139" s="208" t="s">
        <v>418</v>
      </c>
      <c r="AU139" s="208" t="s">
        <v>78</v>
      </c>
      <c r="AY139" s="15" t="s">
        <v>134</v>
      </c>
      <c r="BE139" s="209">
        <f>IF(N139="základní",J139,0)</f>
        <v>0</v>
      </c>
      <c r="BF139" s="209">
        <f>IF(N139="snížená",J139,0)</f>
        <v>0</v>
      </c>
      <c r="BG139" s="209">
        <f>IF(N139="zákl. přenesená",J139,0)</f>
        <v>0</v>
      </c>
      <c r="BH139" s="209">
        <f>IF(N139="sníž. přenesená",J139,0)</f>
        <v>0</v>
      </c>
      <c r="BI139" s="209">
        <f>IF(N139="nulová",J139,0)</f>
        <v>0</v>
      </c>
      <c r="BJ139" s="15" t="s">
        <v>85</v>
      </c>
      <c r="BK139" s="209">
        <f>ROUND(I139*H139,2)</f>
        <v>0</v>
      </c>
      <c r="BL139" s="15" t="s">
        <v>263</v>
      </c>
      <c r="BM139" s="208" t="s">
        <v>484</v>
      </c>
    </row>
    <row r="140" s="2" customFormat="1">
      <c r="A140" s="36"/>
      <c r="B140" s="37"/>
      <c r="C140" s="38"/>
      <c r="D140" s="210" t="s">
        <v>136</v>
      </c>
      <c r="E140" s="38"/>
      <c r="F140" s="211" t="s">
        <v>483</v>
      </c>
      <c r="G140" s="38"/>
      <c r="H140" s="38"/>
      <c r="I140" s="212"/>
      <c r="J140" s="38"/>
      <c r="K140" s="38"/>
      <c r="L140" s="42"/>
      <c r="M140" s="213"/>
      <c r="N140" s="214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136</v>
      </c>
      <c r="AU140" s="15" t="s">
        <v>78</v>
      </c>
    </row>
    <row r="141" s="2" customFormat="1">
      <c r="A141" s="36"/>
      <c r="B141" s="37"/>
      <c r="C141" s="238" t="s">
        <v>210</v>
      </c>
      <c r="D141" s="238" t="s">
        <v>418</v>
      </c>
      <c r="E141" s="239" t="s">
        <v>485</v>
      </c>
      <c r="F141" s="240" t="s">
        <v>486</v>
      </c>
      <c r="G141" s="241" t="s">
        <v>302</v>
      </c>
      <c r="H141" s="242">
        <v>2</v>
      </c>
      <c r="I141" s="243"/>
      <c r="J141" s="244">
        <f>ROUND(I141*H141,2)</f>
        <v>0</v>
      </c>
      <c r="K141" s="240" t="s">
        <v>132</v>
      </c>
      <c r="L141" s="245"/>
      <c r="M141" s="246" t="s">
        <v>1</v>
      </c>
      <c r="N141" s="247" t="s">
        <v>43</v>
      </c>
      <c r="O141" s="89"/>
      <c r="P141" s="206">
        <f>O141*H141</f>
        <v>0</v>
      </c>
      <c r="Q141" s="206">
        <v>0.11938</v>
      </c>
      <c r="R141" s="206">
        <f>Q141*H141</f>
        <v>0.23876</v>
      </c>
      <c r="S141" s="206">
        <v>0</v>
      </c>
      <c r="T141" s="207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8" t="s">
        <v>263</v>
      </c>
      <c r="AT141" s="208" t="s">
        <v>418</v>
      </c>
      <c r="AU141" s="208" t="s">
        <v>78</v>
      </c>
      <c r="AY141" s="15" t="s">
        <v>134</v>
      </c>
      <c r="BE141" s="209">
        <f>IF(N141="základní",J141,0)</f>
        <v>0</v>
      </c>
      <c r="BF141" s="209">
        <f>IF(N141="snížená",J141,0)</f>
        <v>0</v>
      </c>
      <c r="BG141" s="209">
        <f>IF(N141="zákl. přenesená",J141,0)</f>
        <v>0</v>
      </c>
      <c r="BH141" s="209">
        <f>IF(N141="sníž. přenesená",J141,0)</f>
        <v>0</v>
      </c>
      <c r="BI141" s="209">
        <f>IF(N141="nulová",J141,0)</f>
        <v>0</v>
      </c>
      <c r="BJ141" s="15" t="s">
        <v>85</v>
      </c>
      <c r="BK141" s="209">
        <f>ROUND(I141*H141,2)</f>
        <v>0</v>
      </c>
      <c r="BL141" s="15" t="s">
        <v>263</v>
      </c>
      <c r="BM141" s="208" t="s">
        <v>487</v>
      </c>
    </row>
    <row r="142" s="2" customFormat="1">
      <c r="A142" s="36"/>
      <c r="B142" s="37"/>
      <c r="C142" s="38"/>
      <c r="D142" s="210" t="s">
        <v>136</v>
      </c>
      <c r="E142" s="38"/>
      <c r="F142" s="211" t="s">
        <v>486</v>
      </c>
      <c r="G142" s="38"/>
      <c r="H142" s="38"/>
      <c r="I142" s="212"/>
      <c r="J142" s="38"/>
      <c r="K142" s="38"/>
      <c r="L142" s="42"/>
      <c r="M142" s="213"/>
      <c r="N142" s="214"/>
      <c r="O142" s="89"/>
      <c r="P142" s="89"/>
      <c r="Q142" s="89"/>
      <c r="R142" s="89"/>
      <c r="S142" s="89"/>
      <c r="T142" s="90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5" t="s">
        <v>136</v>
      </c>
      <c r="AU142" s="15" t="s">
        <v>78</v>
      </c>
    </row>
    <row r="143" s="2" customFormat="1">
      <c r="A143" s="36"/>
      <c r="B143" s="37"/>
      <c r="C143" s="238" t="s">
        <v>215</v>
      </c>
      <c r="D143" s="238" t="s">
        <v>418</v>
      </c>
      <c r="E143" s="239" t="s">
        <v>488</v>
      </c>
      <c r="F143" s="240" t="s">
        <v>489</v>
      </c>
      <c r="G143" s="241" t="s">
        <v>302</v>
      </c>
      <c r="H143" s="242">
        <v>3</v>
      </c>
      <c r="I143" s="243"/>
      <c r="J143" s="244">
        <f>ROUND(I143*H143,2)</f>
        <v>0</v>
      </c>
      <c r="K143" s="240" t="s">
        <v>132</v>
      </c>
      <c r="L143" s="245"/>
      <c r="M143" s="246" t="s">
        <v>1</v>
      </c>
      <c r="N143" s="247" t="s">
        <v>43</v>
      </c>
      <c r="O143" s="89"/>
      <c r="P143" s="206">
        <f>O143*H143</f>
        <v>0</v>
      </c>
      <c r="Q143" s="206">
        <v>0.12311999999999999</v>
      </c>
      <c r="R143" s="206">
        <f>Q143*H143</f>
        <v>0.36935999999999997</v>
      </c>
      <c r="S143" s="206">
        <v>0</v>
      </c>
      <c r="T143" s="207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8" t="s">
        <v>263</v>
      </c>
      <c r="AT143" s="208" t="s">
        <v>418</v>
      </c>
      <c r="AU143" s="208" t="s">
        <v>78</v>
      </c>
      <c r="AY143" s="15" t="s">
        <v>134</v>
      </c>
      <c r="BE143" s="209">
        <f>IF(N143="základní",J143,0)</f>
        <v>0</v>
      </c>
      <c r="BF143" s="209">
        <f>IF(N143="snížená",J143,0)</f>
        <v>0</v>
      </c>
      <c r="BG143" s="209">
        <f>IF(N143="zákl. přenesená",J143,0)</f>
        <v>0</v>
      </c>
      <c r="BH143" s="209">
        <f>IF(N143="sníž. přenesená",J143,0)</f>
        <v>0</v>
      </c>
      <c r="BI143" s="209">
        <f>IF(N143="nulová",J143,0)</f>
        <v>0</v>
      </c>
      <c r="BJ143" s="15" t="s">
        <v>85</v>
      </c>
      <c r="BK143" s="209">
        <f>ROUND(I143*H143,2)</f>
        <v>0</v>
      </c>
      <c r="BL143" s="15" t="s">
        <v>263</v>
      </c>
      <c r="BM143" s="208" t="s">
        <v>490</v>
      </c>
    </row>
    <row r="144" s="2" customFormat="1">
      <c r="A144" s="36"/>
      <c r="B144" s="37"/>
      <c r="C144" s="38"/>
      <c r="D144" s="210" t="s">
        <v>136</v>
      </c>
      <c r="E144" s="38"/>
      <c r="F144" s="211" t="s">
        <v>489</v>
      </c>
      <c r="G144" s="38"/>
      <c r="H144" s="38"/>
      <c r="I144" s="212"/>
      <c r="J144" s="38"/>
      <c r="K144" s="38"/>
      <c r="L144" s="42"/>
      <c r="M144" s="213"/>
      <c r="N144" s="214"/>
      <c r="O144" s="89"/>
      <c r="P144" s="89"/>
      <c r="Q144" s="89"/>
      <c r="R144" s="89"/>
      <c r="S144" s="89"/>
      <c r="T144" s="90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5" t="s">
        <v>136</v>
      </c>
      <c r="AU144" s="15" t="s">
        <v>78</v>
      </c>
    </row>
    <row r="145" s="2" customFormat="1">
      <c r="A145" s="36"/>
      <c r="B145" s="37"/>
      <c r="C145" s="238" t="s">
        <v>221</v>
      </c>
      <c r="D145" s="238" t="s">
        <v>418</v>
      </c>
      <c r="E145" s="239" t="s">
        <v>491</v>
      </c>
      <c r="F145" s="240" t="s">
        <v>492</v>
      </c>
      <c r="G145" s="241" t="s">
        <v>302</v>
      </c>
      <c r="H145" s="242">
        <v>3</v>
      </c>
      <c r="I145" s="243"/>
      <c r="J145" s="244">
        <f>ROUND(I145*H145,2)</f>
        <v>0</v>
      </c>
      <c r="K145" s="240" t="s">
        <v>132</v>
      </c>
      <c r="L145" s="245"/>
      <c r="M145" s="246" t="s">
        <v>1</v>
      </c>
      <c r="N145" s="247" t="s">
        <v>43</v>
      </c>
      <c r="O145" s="89"/>
      <c r="P145" s="206">
        <f>O145*H145</f>
        <v>0</v>
      </c>
      <c r="Q145" s="206">
        <v>0.12684999999999999</v>
      </c>
      <c r="R145" s="206">
        <f>Q145*H145</f>
        <v>0.38054999999999994</v>
      </c>
      <c r="S145" s="206">
        <v>0</v>
      </c>
      <c r="T145" s="207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8" t="s">
        <v>263</v>
      </c>
      <c r="AT145" s="208" t="s">
        <v>418</v>
      </c>
      <c r="AU145" s="208" t="s">
        <v>78</v>
      </c>
      <c r="AY145" s="15" t="s">
        <v>134</v>
      </c>
      <c r="BE145" s="209">
        <f>IF(N145="základní",J145,0)</f>
        <v>0</v>
      </c>
      <c r="BF145" s="209">
        <f>IF(N145="snížená",J145,0)</f>
        <v>0</v>
      </c>
      <c r="BG145" s="209">
        <f>IF(N145="zákl. přenesená",J145,0)</f>
        <v>0</v>
      </c>
      <c r="BH145" s="209">
        <f>IF(N145="sníž. přenesená",J145,0)</f>
        <v>0</v>
      </c>
      <c r="BI145" s="209">
        <f>IF(N145="nulová",J145,0)</f>
        <v>0</v>
      </c>
      <c r="BJ145" s="15" t="s">
        <v>85</v>
      </c>
      <c r="BK145" s="209">
        <f>ROUND(I145*H145,2)</f>
        <v>0</v>
      </c>
      <c r="BL145" s="15" t="s">
        <v>263</v>
      </c>
      <c r="BM145" s="208" t="s">
        <v>493</v>
      </c>
    </row>
    <row r="146" s="2" customFormat="1">
      <c r="A146" s="36"/>
      <c r="B146" s="37"/>
      <c r="C146" s="38"/>
      <c r="D146" s="210" t="s">
        <v>136</v>
      </c>
      <c r="E146" s="38"/>
      <c r="F146" s="211" t="s">
        <v>492</v>
      </c>
      <c r="G146" s="38"/>
      <c r="H146" s="38"/>
      <c r="I146" s="212"/>
      <c r="J146" s="38"/>
      <c r="K146" s="38"/>
      <c r="L146" s="42"/>
      <c r="M146" s="213"/>
      <c r="N146" s="214"/>
      <c r="O146" s="89"/>
      <c r="P146" s="89"/>
      <c r="Q146" s="89"/>
      <c r="R146" s="89"/>
      <c r="S146" s="89"/>
      <c r="T146" s="90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5" t="s">
        <v>136</v>
      </c>
      <c r="AU146" s="15" t="s">
        <v>78</v>
      </c>
    </row>
    <row r="147" s="2" customFormat="1">
      <c r="A147" s="36"/>
      <c r="B147" s="37"/>
      <c r="C147" s="238" t="s">
        <v>8</v>
      </c>
      <c r="D147" s="238" t="s">
        <v>418</v>
      </c>
      <c r="E147" s="239" t="s">
        <v>494</v>
      </c>
      <c r="F147" s="240" t="s">
        <v>495</v>
      </c>
      <c r="G147" s="241" t="s">
        <v>302</v>
      </c>
      <c r="H147" s="242">
        <v>3</v>
      </c>
      <c r="I147" s="243"/>
      <c r="J147" s="244">
        <f>ROUND(I147*H147,2)</f>
        <v>0</v>
      </c>
      <c r="K147" s="240" t="s">
        <v>132</v>
      </c>
      <c r="L147" s="245"/>
      <c r="M147" s="246" t="s">
        <v>1</v>
      </c>
      <c r="N147" s="247" t="s">
        <v>43</v>
      </c>
      <c r="O147" s="89"/>
      <c r="P147" s="206">
        <f>O147*H147</f>
        <v>0</v>
      </c>
      <c r="Q147" s="206">
        <v>0.13058</v>
      </c>
      <c r="R147" s="206">
        <f>Q147*H147</f>
        <v>0.39173999999999998</v>
      </c>
      <c r="S147" s="206">
        <v>0</v>
      </c>
      <c r="T147" s="207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8" t="s">
        <v>263</v>
      </c>
      <c r="AT147" s="208" t="s">
        <v>418</v>
      </c>
      <c r="AU147" s="208" t="s">
        <v>78</v>
      </c>
      <c r="AY147" s="15" t="s">
        <v>134</v>
      </c>
      <c r="BE147" s="209">
        <f>IF(N147="základní",J147,0)</f>
        <v>0</v>
      </c>
      <c r="BF147" s="209">
        <f>IF(N147="snížená",J147,0)</f>
        <v>0</v>
      </c>
      <c r="BG147" s="209">
        <f>IF(N147="zákl. přenesená",J147,0)</f>
        <v>0</v>
      </c>
      <c r="BH147" s="209">
        <f>IF(N147="sníž. přenesená",J147,0)</f>
        <v>0</v>
      </c>
      <c r="BI147" s="209">
        <f>IF(N147="nulová",J147,0)</f>
        <v>0</v>
      </c>
      <c r="BJ147" s="15" t="s">
        <v>85</v>
      </c>
      <c r="BK147" s="209">
        <f>ROUND(I147*H147,2)</f>
        <v>0</v>
      </c>
      <c r="BL147" s="15" t="s">
        <v>263</v>
      </c>
      <c r="BM147" s="208" t="s">
        <v>496</v>
      </c>
    </row>
    <row r="148" s="2" customFormat="1">
      <c r="A148" s="36"/>
      <c r="B148" s="37"/>
      <c r="C148" s="38"/>
      <c r="D148" s="210" t="s">
        <v>136</v>
      </c>
      <c r="E148" s="38"/>
      <c r="F148" s="211" t="s">
        <v>495</v>
      </c>
      <c r="G148" s="38"/>
      <c r="H148" s="38"/>
      <c r="I148" s="212"/>
      <c r="J148" s="38"/>
      <c r="K148" s="38"/>
      <c r="L148" s="42"/>
      <c r="M148" s="213"/>
      <c r="N148" s="214"/>
      <c r="O148" s="89"/>
      <c r="P148" s="89"/>
      <c r="Q148" s="89"/>
      <c r="R148" s="89"/>
      <c r="S148" s="89"/>
      <c r="T148" s="90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5" t="s">
        <v>136</v>
      </c>
      <c r="AU148" s="15" t="s">
        <v>78</v>
      </c>
    </row>
    <row r="149" s="2" customFormat="1">
      <c r="A149" s="36"/>
      <c r="B149" s="37"/>
      <c r="C149" s="238" t="s">
        <v>234</v>
      </c>
      <c r="D149" s="238" t="s">
        <v>418</v>
      </c>
      <c r="E149" s="239" t="s">
        <v>497</v>
      </c>
      <c r="F149" s="240" t="s">
        <v>498</v>
      </c>
      <c r="G149" s="241" t="s">
        <v>302</v>
      </c>
      <c r="H149" s="242">
        <v>1</v>
      </c>
      <c r="I149" s="243"/>
      <c r="J149" s="244">
        <f>ROUND(I149*H149,2)</f>
        <v>0</v>
      </c>
      <c r="K149" s="240" t="s">
        <v>132</v>
      </c>
      <c r="L149" s="245"/>
      <c r="M149" s="246" t="s">
        <v>1</v>
      </c>
      <c r="N149" s="247" t="s">
        <v>43</v>
      </c>
      <c r="O149" s="89"/>
      <c r="P149" s="206">
        <f>O149*H149</f>
        <v>0</v>
      </c>
      <c r="Q149" s="206">
        <v>0.13431000000000001</v>
      </c>
      <c r="R149" s="206">
        <f>Q149*H149</f>
        <v>0.13431000000000001</v>
      </c>
      <c r="S149" s="206">
        <v>0</v>
      </c>
      <c r="T149" s="207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8" t="s">
        <v>263</v>
      </c>
      <c r="AT149" s="208" t="s">
        <v>418</v>
      </c>
      <c r="AU149" s="208" t="s">
        <v>78</v>
      </c>
      <c r="AY149" s="15" t="s">
        <v>134</v>
      </c>
      <c r="BE149" s="209">
        <f>IF(N149="základní",J149,0)</f>
        <v>0</v>
      </c>
      <c r="BF149" s="209">
        <f>IF(N149="snížená",J149,0)</f>
        <v>0</v>
      </c>
      <c r="BG149" s="209">
        <f>IF(N149="zákl. přenesená",J149,0)</f>
        <v>0</v>
      </c>
      <c r="BH149" s="209">
        <f>IF(N149="sníž. přenesená",J149,0)</f>
        <v>0</v>
      </c>
      <c r="BI149" s="209">
        <f>IF(N149="nulová",J149,0)</f>
        <v>0</v>
      </c>
      <c r="BJ149" s="15" t="s">
        <v>85</v>
      </c>
      <c r="BK149" s="209">
        <f>ROUND(I149*H149,2)</f>
        <v>0</v>
      </c>
      <c r="BL149" s="15" t="s">
        <v>263</v>
      </c>
      <c r="BM149" s="208" t="s">
        <v>499</v>
      </c>
    </row>
    <row r="150" s="2" customFormat="1">
      <c r="A150" s="36"/>
      <c r="B150" s="37"/>
      <c r="C150" s="38"/>
      <c r="D150" s="210" t="s">
        <v>136</v>
      </c>
      <c r="E150" s="38"/>
      <c r="F150" s="211" t="s">
        <v>498</v>
      </c>
      <c r="G150" s="38"/>
      <c r="H150" s="38"/>
      <c r="I150" s="212"/>
      <c r="J150" s="38"/>
      <c r="K150" s="38"/>
      <c r="L150" s="42"/>
      <c r="M150" s="213"/>
      <c r="N150" s="214"/>
      <c r="O150" s="89"/>
      <c r="P150" s="89"/>
      <c r="Q150" s="89"/>
      <c r="R150" s="89"/>
      <c r="S150" s="89"/>
      <c r="T150" s="90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5" t="s">
        <v>136</v>
      </c>
      <c r="AU150" s="15" t="s">
        <v>78</v>
      </c>
    </row>
    <row r="151" s="2" customFormat="1">
      <c r="A151" s="36"/>
      <c r="B151" s="37"/>
      <c r="C151" s="238" t="s">
        <v>241</v>
      </c>
      <c r="D151" s="238" t="s">
        <v>418</v>
      </c>
      <c r="E151" s="239" t="s">
        <v>500</v>
      </c>
      <c r="F151" s="240" t="s">
        <v>501</v>
      </c>
      <c r="G151" s="241" t="s">
        <v>302</v>
      </c>
      <c r="H151" s="242">
        <v>2</v>
      </c>
      <c r="I151" s="243"/>
      <c r="J151" s="244">
        <f>ROUND(I151*H151,2)</f>
        <v>0</v>
      </c>
      <c r="K151" s="240" t="s">
        <v>132</v>
      </c>
      <c r="L151" s="245"/>
      <c r="M151" s="246" t="s">
        <v>1</v>
      </c>
      <c r="N151" s="247" t="s">
        <v>43</v>
      </c>
      <c r="O151" s="89"/>
      <c r="P151" s="206">
        <f>O151*H151</f>
        <v>0</v>
      </c>
      <c r="Q151" s="206">
        <v>0.13804</v>
      </c>
      <c r="R151" s="206">
        <f>Q151*H151</f>
        <v>0.27607999999999999</v>
      </c>
      <c r="S151" s="206">
        <v>0</v>
      </c>
      <c r="T151" s="207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8" t="s">
        <v>263</v>
      </c>
      <c r="AT151" s="208" t="s">
        <v>418</v>
      </c>
      <c r="AU151" s="208" t="s">
        <v>78</v>
      </c>
      <c r="AY151" s="15" t="s">
        <v>134</v>
      </c>
      <c r="BE151" s="209">
        <f>IF(N151="základní",J151,0)</f>
        <v>0</v>
      </c>
      <c r="BF151" s="209">
        <f>IF(N151="snížená",J151,0)</f>
        <v>0</v>
      </c>
      <c r="BG151" s="209">
        <f>IF(N151="zákl. přenesená",J151,0)</f>
        <v>0</v>
      </c>
      <c r="BH151" s="209">
        <f>IF(N151="sníž. přenesená",J151,0)</f>
        <v>0</v>
      </c>
      <c r="BI151" s="209">
        <f>IF(N151="nulová",J151,0)</f>
        <v>0</v>
      </c>
      <c r="BJ151" s="15" t="s">
        <v>85</v>
      </c>
      <c r="BK151" s="209">
        <f>ROUND(I151*H151,2)</f>
        <v>0</v>
      </c>
      <c r="BL151" s="15" t="s">
        <v>263</v>
      </c>
      <c r="BM151" s="208" t="s">
        <v>502</v>
      </c>
    </row>
    <row r="152" s="2" customFormat="1">
      <c r="A152" s="36"/>
      <c r="B152" s="37"/>
      <c r="C152" s="38"/>
      <c r="D152" s="210" t="s">
        <v>136</v>
      </c>
      <c r="E152" s="38"/>
      <c r="F152" s="211" t="s">
        <v>501</v>
      </c>
      <c r="G152" s="38"/>
      <c r="H152" s="38"/>
      <c r="I152" s="212"/>
      <c r="J152" s="38"/>
      <c r="K152" s="38"/>
      <c r="L152" s="42"/>
      <c r="M152" s="213"/>
      <c r="N152" s="214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136</v>
      </c>
      <c r="AU152" s="15" t="s">
        <v>78</v>
      </c>
    </row>
    <row r="153" s="2" customFormat="1">
      <c r="A153" s="36"/>
      <c r="B153" s="37"/>
      <c r="C153" s="238" t="s">
        <v>248</v>
      </c>
      <c r="D153" s="238" t="s">
        <v>418</v>
      </c>
      <c r="E153" s="239" t="s">
        <v>503</v>
      </c>
      <c r="F153" s="240" t="s">
        <v>504</v>
      </c>
      <c r="G153" s="241" t="s">
        <v>302</v>
      </c>
      <c r="H153" s="242">
        <v>2</v>
      </c>
      <c r="I153" s="243"/>
      <c r="J153" s="244">
        <f>ROUND(I153*H153,2)</f>
        <v>0</v>
      </c>
      <c r="K153" s="240" t="s">
        <v>132</v>
      </c>
      <c r="L153" s="245"/>
      <c r="M153" s="246" t="s">
        <v>1</v>
      </c>
      <c r="N153" s="247" t="s">
        <v>43</v>
      </c>
      <c r="O153" s="89"/>
      <c r="P153" s="206">
        <f>O153*H153</f>
        <v>0</v>
      </c>
      <c r="Q153" s="206">
        <v>0.14177000000000001</v>
      </c>
      <c r="R153" s="206">
        <f>Q153*H153</f>
        <v>0.28354000000000001</v>
      </c>
      <c r="S153" s="206">
        <v>0</v>
      </c>
      <c r="T153" s="207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8" t="s">
        <v>263</v>
      </c>
      <c r="AT153" s="208" t="s">
        <v>418</v>
      </c>
      <c r="AU153" s="208" t="s">
        <v>78</v>
      </c>
      <c r="AY153" s="15" t="s">
        <v>134</v>
      </c>
      <c r="BE153" s="209">
        <f>IF(N153="základní",J153,0)</f>
        <v>0</v>
      </c>
      <c r="BF153" s="209">
        <f>IF(N153="snížená",J153,0)</f>
        <v>0</v>
      </c>
      <c r="BG153" s="209">
        <f>IF(N153="zákl. přenesená",J153,0)</f>
        <v>0</v>
      </c>
      <c r="BH153" s="209">
        <f>IF(N153="sníž. přenesená",J153,0)</f>
        <v>0</v>
      </c>
      <c r="BI153" s="209">
        <f>IF(N153="nulová",J153,0)</f>
        <v>0</v>
      </c>
      <c r="BJ153" s="15" t="s">
        <v>85</v>
      </c>
      <c r="BK153" s="209">
        <f>ROUND(I153*H153,2)</f>
        <v>0</v>
      </c>
      <c r="BL153" s="15" t="s">
        <v>263</v>
      </c>
      <c r="BM153" s="208" t="s">
        <v>505</v>
      </c>
    </row>
    <row r="154" s="2" customFormat="1">
      <c r="A154" s="36"/>
      <c r="B154" s="37"/>
      <c r="C154" s="38"/>
      <c r="D154" s="210" t="s">
        <v>136</v>
      </c>
      <c r="E154" s="38"/>
      <c r="F154" s="211" t="s">
        <v>504</v>
      </c>
      <c r="G154" s="38"/>
      <c r="H154" s="38"/>
      <c r="I154" s="212"/>
      <c r="J154" s="38"/>
      <c r="K154" s="38"/>
      <c r="L154" s="42"/>
      <c r="M154" s="213"/>
      <c r="N154" s="214"/>
      <c r="O154" s="89"/>
      <c r="P154" s="89"/>
      <c r="Q154" s="89"/>
      <c r="R154" s="89"/>
      <c r="S154" s="89"/>
      <c r="T154" s="90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5" t="s">
        <v>136</v>
      </c>
      <c r="AU154" s="15" t="s">
        <v>78</v>
      </c>
    </row>
    <row r="155" s="2" customFormat="1">
      <c r="A155" s="36"/>
      <c r="B155" s="37"/>
      <c r="C155" s="238" t="s">
        <v>254</v>
      </c>
      <c r="D155" s="238" t="s">
        <v>418</v>
      </c>
      <c r="E155" s="239" t="s">
        <v>506</v>
      </c>
      <c r="F155" s="240" t="s">
        <v>507</v>
      </c>
      <c r="G155" s="241" t="s">
        <v>302</v>
      </c>
      <c r="H155" s="242">
        <v>1</v>
      </c>
      <c r="I155" s="243"/>
      <c r="J155" s="244">
        <f>ROUND(I155*H155,2)</f>
        <v>0</v>
      </c>
      <c r="K155" s="240" t="s">
        <v>132</v>
      </c>
      <c r="L155" s="245"/>
      <c r="M155" s="246" t="s">
        <v>1</v>
      </c>
      <c r="N155" s="247" t="s">
        <v>43</v>
      </c>
      <c r="O155" s="89"/>
      <c r="P155" s="206">
        <f>O155*H155</f>
        <v>0</v>
      </c>
      <c r="Q155" s="206">
        <v>0.14549999999999999</v>
      </c>
      <c r="R155" s="206">
        <f>Q155*H155</f>
        <v>0.14549999999999999</v>
      </c>
      <c r="S155" s="206">
        <v>0</v>
      </c>
      <c r="T155" s="207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8" t="s">
        <v>263</v>
      </c>
      <c r="AT155" s="208" t="s">
        <v>418</v>
      </c>
      <c r="AU155" s="208" t="s">
        <v>78</v>
      </c>
      <c r="AY155" s="15" t="s">
        <v>134</v>
      </c>
      <c r="BE155" s="209">
        <f>IF(N155="základní",J155,0)</f>
        <v>0</v>
      </c>
      <c r="BF155" s="209">
        <f>IF(N155="snížená",J155,0)</f>
        <v>0</v>
      </c>
      <c r="BG155" s="209">
        <f>IF(N155="zákl. přenesená",J155,0)</f>
        <v>0</v>
      </c>
      <c r="BH155" s="209">
        <f>IF(N155="sníž. přenesená",J155,0)</f>
        <v>0</v>
      </c>
      <c r="BI155" s="209">
        <f>IF(N155="nulová",J155,0)</f>
        <v>0</v>
      </c>
      <c r="BJ155" s="15" t="s">
        <v>85</v>
      </c>
      <c r="BK155" s="209">
        <f>ROUND(I155*H155,2)</f>
        <v>0</v>
      </c>
      <c r="BL155" s="15" t="s">
        <v>263</v>
      </c>
      <c r="BM155" s="208" t="s">
        <v>508</v>
      </c>
    </row>
    <row r="156" s="2" customFormat="1">
      <c r="A156" s="36"/>
      <c r="B156" s="37"/>
      <c r="C156" s="38"/>
      <c r="D156" s="210" t="s">
        <v>136</v>
      </c>
      <c r="E156" s="38"/>
      <c r="F156" s="211" t="s">
        <v>507</v>
      </c>
      <c r="G156" s="38"/>
      <c r="H156" s="38"/>
      <c r="I156" s="212"/>
      <c r="J156" s="38"/>
      <c r="K156" s="38"/>
      <c r="L156" s="42"/>
      <c r="M156" s="213"/>
      <c r="N156" s="214"/>
      <c r="O156" s="89"/>
      <c r="P156" s="89"/>
      <c r="Q156" s="89"/>
      <c r="R156" s="89"/>
      <c r="S156" s="89"/>
      <c r="T156" s="90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5" t="s">
        <v>136</v>
      </c>
      <c r="AU156" s="15" t="s">
        <v>78</v>
      </c>
    </row>
    <row r="157" s="2" customFormat="1">
      <c r="A157" s="36"/>
      <c r="B157" s="37"/>
      <c r="C157" s="238" t="s">
        <v>260</v>
      </c>
      <c r="D157" s="238" t="s">
        <v>418</v>
      </c>
      <c r="E157" s="239" t="s">
        <v>509</v>
      </c>
      <c r="F157" s="240" t="s">
        <v>510</v>
      </c>
      <c r="G157" s="241" t="s">
        <v>302</v>
      </c>
      <c r="H157" s="242">
        <v>3</v>
      </c>
      <c r="I157" s="243"/>
      <c r="J157" s="244">
        <f>ROUND(I157*H157,2)</f>
        <v>0</v>
      </c>
      <c r="K157" s="240" t="s">
        <v>132</v>
      </c>
      <c r="L157" s="245"/>
      <c r="M157" s="246" t="s">
        <v>1</v>
      </c>
      <c r="N157" s="247" t="s">
        <v>43</v>
      </c>
      <c r="O157" s="89"/>
      <c r="P157" s="206">
        <f>O157*H157</f>
        <v>0</v>
      </c>
      <c r="Q157" s="206">
        <v>0.14923</v>
      </c>
      <c r="R157" s="206">
        <f>Q157*H157</f>
        <v>0.44769000000000003</v>
      </c>
      <c r="S157" s="206">
        <v>0</v>
      </c>
      <c r="T157" s="207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8" t="s">
        <v>263</v>
      </c>
      <c r="AT157" s="208" t="s">
        <v>418</v>
      </c>
      <c r="AU157" s="208" t="s">
        <v>78</v>
      </c>
      <c r="AY157" s="15" t="s">
        <v>134</v>
      </c>
      <c r="BE157" s="209">
        <f>IF(N157="základní",J157,0)</f>
        <v>0</v>
      </c>
      <c r="BF157" s="209">
        <f>IF(N157="snížená",J157,0)</f>
        <v>0</v>
      </c>
      <c r="BG157" s="209">
        <f>IF(N157="zákl. přenesená",J157,0)</f>
        <v>0</v>
      </c>
      <c r="BH157" s="209">
        <f>IF(N157="sníž. přenesená",J157,0)</f>
        <v>0</v>
      </c>
      <c r="BI157" s="209">
        <f>IF(N157="nulová",J157,0)</f>
        <v>0</v>
      </c>
      <c r="BJ157" s="15" t="s">
        <v>85</v>
      </c>
      <c r="BK157" s="209">
        <f>ROUND(I157*H157,2)</f>
        <v>0</v>
      </c>
      <c r="BL157" s="15" t="s">
        <v>263</v>
      </c>
      <c r="BM157" s="208" t="s">
        <v>511</v>
      </c>
    </row>
    <row r="158" s="2" customFormat="1">
      <c r="A158" s="36"/>
      <c r="B158" s="37"/>
      <c r="C158" s="38"/>
      <c r="D158" s="210" t="s">
        <v>136</v>
      </c>
      <c r="E158" s="38"/>
      <c r="F158" s="211" t="s">
        <v>510</v>
      </c>
      <c r="G158" s="38"/>
      <c r="H158" s="38"/>
      <c r="I158" s="212"/>
      <c r="J158" s="38"/>
      <c r="K158" s="38"/>
      <c r="L158" s="42"/>
      <c r="M158" s="213"/>
      <c r="N158" s="214"/>
      <c r="O158" s="89"/>
      <c r="P158" s="89"/>
      <c r="Q158" s="89"/>
      <c r="R158" s="89"/>
      <c r="S158" s="89"/>
      <c r="T158" s="90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5" t="s">
        <v>136</v>
      </c>
      <c r="AU158" s="15" t="s">
        <v>78</v>
      </c>
    </row>
    <row r="159" s="2" customFormat="1">
      <c r="A159" s="36"/>
      <c r="B159" s="37"/>
      <c r="C159" s="238" t="s">
        <v>7</v>
      </c>
      <c r="D159" s="238" t="s">
        <v>418</v>
      </c>
      <c r="E159" s="239" t="s">
        <v>512</v>
      </c>
      <c r="F159" s="240" t="s">
        <v>513</v>
      </c>
      <c r="G159" s="241" t="s">
        <v>302</v>
      </c>
      <c r="H159" s="242">
        <v>2</v>
      </c>
      <c r="I159" s="243"/>
      <c r="J159" s="244">
        <f>ROUND(I159*H159,2)</f>
        <v>0</v>
      </c>
      <c r="K159" s="240" t="s">
        <v>132</v>
      </c>
      <c r="L159" s="245"/>
      <c r="M159" s="246" t="s">
        <v>1</v>
      </c>
      <c r="N159" s="247" t="s">
        <v>43</v>
      </c>
      <c r="O159" s="89"/>
      <c r="P159" s="206">
        <f>O159*H159</f>
        <v>0</v>
      </c>
      <c r="Q159" s="206">
        <v>0.15296000000000001</v>
      </c>
      <c r="R159" s="206">
        <f>Q159*H159</f>
        <v>0.30592000000000003</v>
      </c>
      <c r="S159" s="206">
        <v>0</v>
      </c>
      <c r="T159" s="207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8" t="s">
        <v>263</v>
      </c>
      <c r="AT159" s="208" t="s">
        <v>418</v>
      </c>
      <c r="AU159" s="208" t="s">
        <v>78</v>
      </c>
      <c r="AY159" s="15" t="s">
        <v>134</v>
      </c>
      <c r="BE159" s="209">
        <f>IF(N159="základní",J159,0)</f>
        <v>0</v>
      </c>
      <c r="BF159" s="209">
        <f>IF(N159="snížená",J159,0)</f>
        <v>0</v>
      </c>
      <c r="BG159" s="209">
        <f>IF(N159="zákl. přenesená",J159,0)</f>
        <v>0</v>
      </c>
      <c r="BH159" s="209">
        <f>IF(N159="sníž. přenesená",J159,0)</f>
        <v>0</v>
      </c>
      <c r="BI159" s="209">
        <f>IF(N159="nulová",J159,0)</f>
        <v>0</v>
      </c>
      <c r="BJ159" s="15" t="s">
        <v>85</v>
      </c>
      <c r="BK159" s="209">
        <f>ROUND(I159*H159,2)</f>
        <v>0</v>
      </c>
      <c r="BL159" s="15" t="s">
        <v>263</v>
      </c>
      <c r="BM159" s="208" t="s">
        <v>514</v>
      </c>
    </row>
    <row r="160" s="2" customFormat="1">
      <c r="A160" s="36"/>
      <c r="B160" s="37"/>
      <c r="C160" s="38"/>
      <c r="D160" s="210" t="s">
        <v>136</v>
      </c>
      <c r="E160" s="38"/>
      <c r="F160" s="211" t="s">
        <v>513</v>
      </c>
      <c r="G160" s="38"/>
      <c r="H160" s="38"/>
      <c r="I160" s="212"/>
      <c r="J160" s="38"/>
      <c r="K160" s="38"/>
      <c r="L160" s="42"/>
      <c r="M160" s="213"/>
      <c r="N160" s="214"/>
      <c r="O160" s="89"/>
      <c r="P160" s="89"/>
      <c r="Q160" s="89"/>
      <c r="R160" s="89"/>
      <c r="S160" s="89"/>
      <c r="T160" s="9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136</v>
      </c>
      <c r="AU160" s="15" t="s">
        <v>78</v>
      </c>
    </row>
    <row r="161" s="2" customFormat="1">
      <c r="A161" s="36"/>
      <c r="B161" s="37"/>
      <c r="C161" s="238" t="s">
        <v>271</v>
      </c>
      <c r="D161" s="238" t="s">
        <v>418</v>
      </c>
      <c r="E161" s="239" t="s">
        <v>515</v>
      </c>
      <c r="F161" s="240" t="s">
        <v>516</v>
      </c>
      <c r="G161" s="241" t="s">
        <v>302</v>
      </c>
      <c r="H161" s="242">
        <v>1</v>
      </c>
      <c r="I161" s="243"/>
      <c r="J161" s="244">
        <f>ROUND(I161*H161,2)</f>
        <v>0</v>
      </c>
      <c r="K161" s="240" t="s">
        <v>132</v>
      </c>
      <c r="L161" s="245"/>
      <c r="M161" s="246" t="s">
        <v>1</v>
      </c>
      <c r="N161" s="247" t="s">
        <v>43</v>
      </c>
      <c r="O161" s="89"/>
      <c r="P161" s="206">
        <f>O161*H161</f>
        <v>0</v>
      </c>
      <c r="Q161" s="206">
        <v>0.15669</v>
      </c>
      <c r="R161" s="206">
        <f>Q161*H161</f>
        <v>0.15669</v>
      </c>
      <c r="S161" s="206">
        <v>0</v>
      </c>
      <c r="T161" s="207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8" t="s">
        <v>263</v>
      </c>
      <c r="AT161" s="208" t="s">
        <v>418</v>
      </c>
      <c r="AU161" s="208" t="s">
        <v>78</v>
      </c>
      <c r="AY161" s="15" t="s">
        <v>134</v>
      </c>
      <c r="BE161" s="209">
        <f>IF(N161="základní",J161,0)</f>
        <v>0</v>
      </c>
      <c r="BF161" s="209">
        <f>IF(N161="snížená",J161,0)</f>
        <v>0</v>
      </c>
      <c r="BG161" s="209">
        <f>IF(N161="zákl. přenesená",J161,0)</f>
        <v>0</v>
      </c>
      <c r="BH161" s="209">
        <f>IF(N161="sníž. přenesená",J161,0)</f>
        <v>0</v>
      </c>
      <c r="BI161" s="209">
        <f>IF(N161="nulová",J161,0)</f>
        <v>0</v>
      </c>
      <c r="BJ161" s="15" t="s">
        <v>85</v>
      </c>
      <c r="BK161" s="209">
        <f>ROUND(I161*H161,2)</f>
        <v>0</v>
      </c>
      <c r="BL161" s="15" t="s">
        <v>263</v>
      </c>
      <c r="BM161" s="208" t="s">
        <v>517</v>
      </c>
    </row>
    <row r="162" s="2" customFormat="1">
      <c r="A162" s="36"/>
      <c r="B162" s="37"/>
      <c r="C162" s="38"/>
      <c r="D162" s="210" t="s">
        <v>136</v>
      </c>
      <c r="E162" s="38"/>
      <c r="F162" s="211" t="s">
        <v>516</v>
      </c>
      <c r="G162" s="38"/>
      <c r="H162" s="38"/>
      <c r="I162" s="212"/>
      <c r="J162" s="38"/>
      <c r="K162" s="38"/>
      <c r="L162" s="42"/>
      <c r="M162" s="213"/>
      <c r="N162" s="214"/>
      <c r="O162" s="89"/>
      <c r="P162" s="89"/>
      <c r="Q162" s="89"/>
      <c r="R162" s="89"/>
      <c r="S162" s="89"/>
      <c r="T162" s="90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5" t="s">
        <v>136</v>
      </c>
      <c r="AU162" s="15" t="s">
        <v>78</v>
      </c>
    </row>
    <row r="163" s="2" customFormat="1">
      <c r="A163" s="36"/>
      <c r="B163" s="37"/>
      <c r="C163" s="238" t="s">
        <v>278</v>
      </c>
      <c r="D163" s="238" t="s">
        <v>418</v>
      </c>
      <c r="E163" s="239" t="s">
        <v>518</v>
      </c>
      <c r="F163" s="240" t="s">
        <v>519</v>
      </c>
      <c r="G163" s="241" t="s">
        <v>302</v>
      </c>
      <c r="H163" s="242">
        <v>1</v>
      </c>
      <c r="I163" s="243"/>
      <c r="J163" s="244">
        <f>ROUND(I163*H163,2)</f>
        <v>0</v>
      </c>
      <c r="K163" s="240" t="s">
        <v>132</v>
      </c>
      <c r="L163" s="245"/>
      <c r="M163" s="246" t="s">
        <v>1</v>
      </c>
      <c r="N163" s="247" t="s">
        <v>43</v>
      </c>
      <c r="O163" s="89"/>
      <c r="P163" s="206">
        <f>O163*H163</f>
        <v>0</v>
      </c>
      <c r="Q163" s="206">
        <v>0.16042000000000001</v>
      </c>
      <c r="R163" s="206">
        <f>Q163*H163</f>
        <v>0.16042000000000001</v>
      </c>
      <c r="S163" s="206">
        <v>0</v>
      </c>
      <c r="T163" s="207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8" t="s">
        <v>263</v>
      </c>
      <c r="AT163" s="208" t="s">
        <v>418</v>
      </c>
      <c r="AU163" s="208" t="s">
        <v>78</v>
      </c>
      <c r="AY163" s="15" t="s">
        <v>134</v>
      </c>
      <c r="BE163" s="209">
        <f>IF(N163="základní",J163,0)</f>
        <v>0</v>
      </c>
      <c r="BF163" s="209">
        <f>IF(N163="snížená",J163,0)</f>
        <v>0</v>
      </c>
      <c r="BG163" s="209">
        <f>IF(N163="zákl. přenesená",J163,0)</f>
        <v>0</v>
      </c>
      <c r="BH163" s="209">
        <f>IF(N163="sníž. přenesená",J163,0)</f>
        <v>0</v>
      </c>
      <c r="BI163" s="209">
        <f>IF(N163="nulová",J163,0)</f>
        <v>0</v>
      </c>
      <c r="BJ163" s="15" t="s">
        <v>85</v>
      </c>
      <c r="BK163" s="209">
        <f>ROUND(I163*H163,2)</f>
        <v>0</v>
      </c>
      <c r="BL163" s="15" t="s">
        <v>263</v>
      </c>
      <c r="BM163" s="208" t="s">
        <v>520</v>
      </c>
    </row>
    <row r="164" s="2" customFormat="1">
      <c r="A164" s="36"/>
      <c r="B164" s="37"/>
      <c r="C164" s="38"/>
      <c r="D164" s="210" t="s">
        <v>136</v>
      </c>
      <c r="E164" s="38"/>
      <c r="F164" s="211" t="s">
        <v>519</v>
      </c>
      <c r="G164" s="38"/>
      <c r="H164" s="38"/>
      <c r="I164" s="212"/>
      <c r="J164" s="38"/>
      <c r="K164" s="38"/>
      <c r="L164" s="42"/>
      <c r="M164" s="213"/>
      <c r="N164" s="214"/>
      <c r="O164" s="89"/>
      <c r="P164" s="89"/>
      <c r="Q164" s="89"/>
      <c r="R164" s="89"/>
      <c r="S164" s="89"/>
      <c r="T164" s="90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5" t="s">
        <v>136</v>
      </c>
      <c r="AU164" s="15" t="s">
        <v>78</v>
      </c>
    </row>
    <row r="165" s="2" customFormat="1">
      <c r="A165" s="36"/>
      <c r="B165" s="37"/>
      <c r="C165" s="238" t="s">
        <v>284</v>
      </c>
      <c r="D165" s="238" t="s">
        <v>418</v>
      </c>
      <c r="E165" s="239" t="s">
        <v>521</v>
      </c>
      <c r="F165" s="240" t="s">
        <v>522</v>
      </c>
      <c r="G165" s="241" t="s">
        <v>302</v>
      </c>
      <c r="H165" s="242">
        <v>1</v>
      </c>
      <c r="I165" s="243"/>
      <c r="J165" s="244">
        <f>ROUND(I165*H165,2)</f>
        <v>0</v>
      </c>
      <c r="K165" s="240" t="s">
        <v>132</v>
      </c>
      <c r="L165" s="245"/>
      <c r="M165" s="246" t="s">
        <v>1</v>
      </c>
      <c r="N165" s="247" t="s">
        <v>43</v>
      </c>
      <c r="O165" s="89"/>
      <c r="P165" s="206">
        <f>O165*H165</f>
        <v>0</v>
      </c>
      <c r="Q165" s="206">
        <v>0.16414999999999999</v>
      </c>
      <c r="R165" s="206">
        <f>Q165*H165</f>
        <v>0.16414999999999999</v>
      </c>
      <c r="S165" s="206">
        <v>0</v>
      </c>
      <c r="T165" s="207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8" t="s">
        <v>263</v>
      </c>
      <c r="AT165" s="208" t="s">
        <v>418</v>
      </c>
      <c r="AU165" s="208" t="s">
        <v>78</v>
      </c>
      <c r="AY165" s="15" t="s">
        <v>134</v>
      </c>
      <c r="BE165" s="209">
        <f>IF(N165="základní",J165,0)</f>
        <v>0</v>
      </c>
      <c r="BF165" s="209">
        <f>IF(N165="snížená",J165,0)</f>
        <v>0</v>
      </c>
      <c r="BG165" s="209">
        <f>IF(N165="zákl. přenesená",J165,0)</f>
        <v>0</v>
      </c>
      <c r="BH165" s="209">
        <f>IF(N165="sníž. přenesená",J165,0)</f>
        <v>0</v>
      </c>
      <c r="BI165" s="209">
        <f>IF(N165="nulová",J165,0)</f>
        <v>0</v>
      </c>
      <c r="BJ165" s="15" t="s">
        <v>85</v>
      </c>
      <c r="BK165" s="209">
        <f>ROUND(I165*H165,2)</f>
        <v>0</v>
      </c>
      <c r="BL165" s="15" t="s">
        <v>263</v>
      </c>
      <c r="BM165" s="208" t="s">
        <v>523</v>
      </c>
    </row>
    <row r="166" s="2" customFormat="1">
      <c r="A166" s="36"/>
      <c r="B166" s="37"/>
      <c r="C166" s="38"/>
      <c r="D166" s="210" t="s">
        <v>136</v>
      </c>
      <c r="E166" s="38"/>
      <c r="F166" s="211" t="s">
        <v>522</v>
      </c>
      <c r="G166" s="38"/>
      <c r="H166" s="38"/>
      <c r="I166" s="212"/>
      <c r="J166" s="38"/>
      <c r="K166" s="38"/>
      <c r="L166" s="42"/>
      <c r="M166" s="213"/>
      <c r="N166" s="214"/>
      <c r="O166" s="89"/>
      <c r="P166" s="89"/>
      <c r="Q166" s="89"/>
      <c r="R166" s="89"/>
      <c r="S166" s="89"/>
      <c r="T166" s="90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5" t="s">
        <v>136</v>
      </c>
      <c r="AU166" s="15" t="s">
        <v>78</v>
      </c>
    </row>
    <row r="167" s="2" customFormat="1">
      <c r="A167" s="36"/>
      <c r="B167" s="37"/>
      <c r="C167" s="238" t="s">
        <v>289</v>
      </c>
      <c r="D167" s="238" t="s">
        <v>418</v>
      </c>
      <c r="E167" s="239" t="s">
        <v>524</v>
      </c>
      <c r="F167" s="240" t="s">
        <v>525</v>
      </c>
      <c r="G167" s="241" t="s">
        <v>302</v>
      </c>
      <c r="H167" s="242">
        <v>2</v>
      </c>
      <c r="I167" s="243"/>
      <c r="J167" s="244">
        <f>ROUND(I167*H167,2)</f>
        <v>0</v>
      </c>
      <c r="K167" s="240" t="s">
        <v>132</v>
      </c>
      <c r="L167" s="245"/>
      <c r="M167" s="246" t="s">
        <v>1</v>
      </c>
      <c r="N167" s="247" t="s">
        <v>43</v>
      </c>
      <c r="O167" s="89"/>
      <c r="P167" s="206">
        <f>O167*H167</f>
        <v>0</v>
      </c>
      <c r="Q167" s="206">
        <v>0.17162</v>
      </c>
      <c r="R167" s="206">
        <f>Q167*H167</f>
        <v>0.34323999999999999</v>
      </c>
      <c r="S167" s="206">
        <v>0</v>
      </c>
      <c r="T167" s="207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08" t="s">
        <v>263</v>
      </c>
      <c r="AT167" s="208" t="s">
        <v>418</v>
      </c>
      <c r="AU167" s="208" t="s">
        <v>78</v>
      </c>
      <c r="AY167" s="15" t="s">
        <v>134</v>
      </c>
      <c r="BE167" s="209">
        <f>IF(N167="základní",J167,0)</f>
        <v>0</v>
      </c>
      <c r="BF167" s="209">
        <f>IF(N167="snížená",J167,0)</f>
        <v>0</v>
      </c>
      <c r="BG167" s="209">
        <f>IF(N167="zákl. přenesená",J167,0)</f>
        <v>0</v>
      </c>
      <c r="BH167" s="209">
        <f>IF(N167="sníž. přenesená",J167,0)</f>
        <v>0</v>
      </c>
      <c r="BI167" s="209">
        <f>IF(N167="nulová",J167,0)</f>
        <v>0</v>
      </c>
      <c r="BJ167" s="15" t="s">
        <v>85</v>
      </c>
      <c r="BK167" s="209">
        <f>ROUND(I167*H167,2)</f>
        <v>0</v>
      </c>
      <c r="BL167" s="15" t="s">
        <v>263</v>
      </c>
      <c r="BM167" s="208" t="s">
        <v>526</v>
      </c>
    </row>
    <row r="168" s="2" customFormat="1">
      <c r="A168" s="36"/>
      <c r="B168" s="37"/>
      <c r="C168" s="38"/>
      <c r="D168" s="210" t="s">
        <v>136</v>
      </c>
      <c r="E168" s="38"/>
      <c r="F168" s="211" t="s">
        <v>525</v>
      </c>
      <c r="G168" s="38"/>
      <c r="H168" s="38"/>
      <c r="I168" s="212"/>
      <c r="J168" s="38"/>
      <c r="K168" s="38"/>
      <c r="L168" s="42"/>
      <c r="M168" s="213"/>
      <c r="N168" s="214"/>
      <c r="O168" s="89"/>
      <c r="P168" s="89"/>
      <c r="Q168" s="89"/>
      <c r="R168" s="89"/>
      <c r="S168" s="89"/>
      <c r="T168" s="90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5" t="s">
        <v>136</v>
      </c>
      <c r="AU168" s="15" t="s">
        <v>78</v>
      </c>
    </row>
    <row r="169" s="2" customFormat="1">
      <c r="A169" s="36"/>
      <c r="B169" s="37"/>
      <c r="C169" s="238" t="s">
        <v>294</v>
      </c>
      <c r="D169" s="238" t="s">
        <v>418</v>
      </c>
      <c r="E169" s="239" t="s">
        <v>527</v>
      </c>
      <c r="F169" s="240" t="s">
        <v>528</v>
      </c>
      <c r="G169" s="241" t="s">
        <v>302</v>
      </c>
      <c r="H169" s="242">
        <v>2</v>
      </c>
      <c r="I169" s="243"/>
      <c r="J169" s="244">
        <f>ROUND(I169*H169,2)</f>
        <v>0</v>
      </c>
      <c r="K169" s="240" t="s">
        <v>132</v>
      </c>
      <c r="L169" s="245"/>
      <c r="M169" s="246" t="s">
        <v>1</v>
      </c>
      <c r="N169" s="247" t="s">
        <v>43</v>
      </c>
      <c r="O169" s="89"/>
      <c r="P169" s="206">
        <f>O169*H169</f>
        <v>0</v>
      </c>
      <c r="Q169" s="206">
        <v>0.17535000000000001</v>
      </c>
      <c r="R169" s="206">
        <f>Q169*H169</f>
        <v>0.35070000000000001</v>
      </c>
      <c r="S169" s="206">
        <v>0</v>
      </c>
      <c r="T169" s="207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08" t="s">
        <v>263</v>
      </c>
      <c r="AT169" s="208" t="s">
        <v>418</v>
      </c>
      <c r="AU169" s="208" t="s">
        <v>78</v>
      </c>
      <c r="AY169" s="15" t="s">
        <v>134</v>
      </c>
      <c r="BE169" s="209">
        <f>IF(N169="základní",J169,0)</f>
        <v>0</v>
      </c>
      <c r="BF169" s="209">
        <f>IF(N169="snížená",J169,0)</f>
        <v>0</v>
      </c>
      <c r="BG169" s="209">
        <f>IF(N169="zákl. přenesená",J169,0)</f>
        <v>0</v>
      </c>
      <c r="BH169" s="209">
        <f>IF(N169="sníž. přenesená",J169,0)</f>
        <v>0</v>
      </c>
      <c r="BI169" s="209">
        <f>IF(N169="nulová",J169,0)</f>
        <v>0</v>
      </c>
      <c r="BJ169" s="15" t="s">
        <v>85</v>
      </c>
      <c r="BK169" s="209">
        <f>ROUND(I169*H169,2)</f>
        <v>0</v>
      </c>
      <c r="BL169" s="15" t="s">
        <v>263</v>
      </c>
      <c r="BM169" s="208" t="s">
        <v>529</v>
      </c>
    </row>
    <row r="170" s="2" customFormat="1">
      <c r="A170" s="36"/>
      <c r="B170" s="37"/>
      <c r="C170" s="38"/>
      <c r="D170" s="210" t="s">
        <v>136</v>
      </c>
      <c r="E170" s="38"/>
      <c r="F170" s="211" t="s">
        <v>528</v>
      </c>
      <c r="G170" s="38"/>
      <c r="H170" s="38"/>
      <c r="I170" s="212"/>
      <c r="J170" s="38"/>
      <c r="K170" s="38"/>
      <c r="L170" s="42"/>
      <c r="M170" s="213"/>
      <c r="N170" s="214"/>
      <c r="O170" s="89"/>
      <c r="P170" s="89"/>
      <c r="Q170" s="89"/>
      <c r="R170" s="89"/>
      <c r="S170" s="89"/>
      <c r="T170" s="90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5" t="s">
        <v>136</v>
      </c>
      <c r="AU170" s="15" t="s">
        <v>78</v>
      </c>
    </row>
    <row r="171" s="2" customFormat="1">
      <c r="A171" s="36"/>
      <c r="B171" s="37"/>
      <c r="C171" s="238" t="s">
        <v>299</v>
      </c>
      <c r="D171" s="238" t="s">
        <v>418</v>
      </c>
      <c r="E171" s="239" t="s">
        <v>530</v>
      </c>
      <c r="F171" s="240" t="s">
        <v>531</v>
      </c>
      <c r="G171" s="241" t="s">
        <v>302</v>
      </c>
      <c r="H171" s="242">
        <v>2</v>
      </c>
      <c r="I171" s="243"/>
      <c r="J171" s="244">
        <f>ROUND(I171*H171,2)</f>
        <v>0</v>
      </c>
      <c r="K171" s="240" t="s">
        <v>132</v>
      </c>
      <c r="L171" s="245"/>
      <c r="M171" s="246" t="s">
        <v>1</v>
      </c>
      <c r="N171" s="247" t="s">
        <v>43</v>
      </c>
      <c r="O171" s="89"/>
      <c r="P171" s="206">
        <f>O171*H171</f>
        <v>0</v>
      </c>
      <c r="Q171" s="206">
        <v>0.17907999999999999</v>
      </c>
      <c r="R171" s="206">
        <f>Q171*H171</f>
        <v>0.35815999999999998</v>
      </c>
      <c r="S171" s="206">
        <v>0</v>
      </c>
      <c r="T171" s="207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08" t="s">
        <v>263</v>
      </c>
      <c r="AT171" s="208" t="s">
        <v>418</v>
      </c>
      <c r="AU171" s="208" t="s">
        <v>78</v>
      </c>
      <c r="AY171" s="15" t="s">
        <v>134</v>
      </c>
      <c r="BE171" s="209">
        <f>IF(N171="základní",J171,0)</f>
        <v>0</v>
      </c>
      <c r="BF171" s="209">
        <f>IF(N171="snížená",J171,0)</f>
        <v>0</v>
      </c>
      <c r="BG171" s="209">
        <f>IF(N171="zákl. přenesená",J171,0)</f>
        <v>0</v>
      </c>
      <c r="BH171" s="209">
        <f>IF(N171="sníž. přenesená",J171,0)</f>
        <v>0</v>
      </c>
      <c r="BI171" s="209">
        <f>IF(N171="nulová",J171,0)</f>
        <v>0</v>
      </c>
      <c r="BJ171" s="15" t="s">
        <v>85</v>
      </c>
      <c r="BK171" s="209">
        <f>ROUND(I171*H171,2)</f>
        <v>0</v>
      </c>
      <c r="BL171" s="15" t="s">
        <v>263</v>
      </c>
      <c r="BM171" s="208" t="s">
        <v>532</v>
      </c>
    </row>
    <row r="172" s="2" customFormat="1">
      <c r="A172" s="36"/>
      <c r="B172" s="37"/>
      <c r="C172" s="38"/>
      <c r="D172" s="210" t="s">
        <v>136</v>
      </c>
      <c r="E172" s="38"/>
      <c r="F172" s="211" t="s">
        <v>531</v>
      </c>
      <c r="G172" s="38"/>
      <c r="H172" s="38"/>
      <c r="I172" s="212"/>
      <c r="J172" s="38"/>
      <c r="K172" s="38"/>
      <c r="L172" s="42"/>
      <c r="M172" s="248"/>
      <c r="N172" s="249"/>
      <c r="O172" s="250"/>
      <c r="P172" s="250"/>
      <c r="Q172" s="250"/>
      <c r="R172" s="250"/>
      <c r="S172" s="250"/>
      <c r="T172" s="251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5" t="s">
        <v>136</v>
      </c>
      <c r="AU172" s="15" t="s">
        <v>78</v>
      </c>
    </row>
    <row r="173" s="2" customFormat="1" ht="6.96" customHeight="1">
      <c r="A173" s="36"/>
      <c r="B173" s="64"/>
      <c r="C173" s="65"/>
      <c r="D173" s="65"/>
      <c r="E173" s="65"/>
      <c r="F173" s="65"/>
      <c r="G173" s="65"/>
      <c r="H173" s="65"/>
      <c r="I173" s="65"/>
      <c r="J173" s="65"/>
      <c r="K173" s="65"/>
      <c r="L173" s="42"/>
      <c r="M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</row>
  </sheetData>
  <sheetProtection sheet="1" autoFilter="0" formatColumns="0" formatRows="0" objects="1" scenarios="1" spinCount="100000" saltValue="Fy6ETDlXGdDqxXuWaO7pXKCX+lIeYkU2MxPfYXs60XIxVsQO6hjOxVNFXArABHk+SgGHZ57TigJS+a70O9Vgqg==" hashValue="F8/BW01YdS5Hbhf/uP92ssDWjfPOmHL3qXoJylj83VAItN41G7fueDWxdoToC88e2DxT32KN/xz2UmPy5zb6Gw==" algorithmName="SHA-512" password="CC35"/>
  <autoFilter ref="C119:K17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98</v>
      </c>
    </row>
    <row r="3" hidden="1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8"/>
      <c r="AT3" s="15" t="s">
        <v>87</v>
      </c>
    </row>
    <row r="4" hidden="1" s="1" customFormat="1" ht="24.96" customHeight="1">
      <c r="B4" s="18"/>
      <c r="D4" s="146" t="s">
        <v>105</v>
      </c>
      <c r="L4" s="18"/>
      <c r="M4" s="147" t="s">
        <v>10</v>
      </c>
      <c r="AT4" s="15" t="s">
        <v>4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148" t="s">
        <v>16</v>
      </c>
      <c r="L6" s="18"/>
    </row>
    <row r="7" hidden="1" s="1" customFormat="1" ht="16.5" customHeight="1">
      <c r="B7" s="18"/>
      <c r="E7" s="149" t="str">
        <f>'Rekapitulace stavby'!K6</f>
        <v>Oprava staničních kolejí a výhybek v ŽST Petrohrad - oprava č.1</v>
      </c>
      <c r="F7" s="148"/>
      <c r="G7" s="148"/>
      <c r="H7" s="148"/>
      <c r="L7" s="18"/>
    </row>
    <row r="8" hidden="1" s="1" customFormat="1" ht="12" customHeight="1">
      <c r="B8" s="18"/>
      <c r="D8" s="148" t="s">
        <v>106</v>
      </c>
      <c r="L8" s="18"/>
    </row>
    <row r="9" hidden="1" s="2" customFormat="1" ht="23.25" customHeight="1">
      <c r="A9" s="36"/>
      <c r="B9" s="42"/>
      <c r="C9" s="36"/>
      <c r="D9" s="36"/>
      <c r="E9" s="149" t="s">
        <v>107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 ht="12" customHeight="1">
      <c r="A10" s="36"/>
      <c r="B10" s="42"/>
      <c r="C10" s="36"/>
      <c r="D10" s="148" t="s">
        <v>108</v>
      </c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6.5" customHeight="1">
      <c r="A11" s="36"/>
      <c r="B11" s="42"/>
      <c r="C11" s="36"/>
      <c r="D11" s="36"/>
      <c r="E11" s="150" t="s">
        <v>533</v>
      </c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>
      <c r="A12" s="36"/>
      <c r="B12" s="42"/>
      <c r="C12" s="36"/>
      <c r="D12" s="36"/>
      <c r="E12" s="36"/>
      <c r="F12" s="36"/>
      <c r="G12" s="36"/>
      <c r="H12" s="36"/>
      <c r="I12" s="36"/>
      <c r="J12" s="36"/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2" customHeight="1">
      <c r="A13" s="36"/>
      <c r="B13" s="42"/>
      <c r="C13" s="36"/>
      <c r="D13" s="148" t="s">
        <v>18</v>
      </c>
      <c r="E13" s="36"/>
      <c r="F13" s="139" t="s">
        <v>1</v>
      </c>
      <c r="G13" s="36"/>
      <c r="H13" s="36"/>
      <c r="I13" s="148" t="s">
        <v>19</v>
      </c>
      <c r="J13" s="139" t="s">
        <v>1</v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12" customHeight="1">
      <c r="A14" s="36"/>
      <c r="B14" s="42"/>
      <c r="C14" s="36"/>
      <c r="D14" s="148" t="s">
        <v>20</v>
      </c>
      <c r="E14" s="36"/>
      <c r="F14" s="139" t="s">
        <v>21</v>
      </c>
      <c r="G14" s="36"/>
      <c r="H14" s="36"/>
      <c r="I14" s="148" t="s">
        <v>22</v>
      </c>
      <c r="J14" s="151" t="str">
        <f>'Rekapitulace stavby'!AN8</f>
        <v>6. 1. 2021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0.8" customHeight="1">
      <c r="A15" s="36"/>
      <c r="B15" s="42"/>
      <c r="C15" s="36"/>
      <c r="D15" s="36"/>
      <c r="E15" s="36"/>
      <c r="F15" s="36"/>
      <c r="G15" s="36"/>
      <c r="H15" s="36"/>
      <c r="I15" s="36"/>
      <c r="J15" s="36"/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12" customHeight="1">
      <c r="A16" s="36"/>
      <c r="B16" s="42"/>
      <c r="C16" s="36"/>
      <c r="D16" s="148" t="s">
        <v>24</v>
      </c>
      <c r="E16" s="36"/>
      <c r="F16" s="36"/>
      <c r="G16" s="36"/>
      <c r="H16" s="36"/>
      <c r="I16" s="148" t="s">
        <v>25</v>
      </c>
      <c r="J16" s="139" t="s">
        <v>26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18" customHeight="1">
      <c r="A17" s="36"/>
      <c r="B17" s="42"/>
      <c r="C17" s="36"/>
      <c r="D17" s="36"/>
      <c r="E17" s="139" t="s">
        <v>27</v>
      </c>
      <c r="F17" s="36"/>
      <c r="G17" s="36"/>
      <c r="H17" s="36"/>
      <c r="I17" s="148" t="s">
        <v>28</v>
      </c>
      <c r="J17" s="139" t="s">
        <v>29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6.96" customHeight="1">
      <c r="A18" s="36"/>
      <c r="B18" s="42"/>
      <c r="C18" s="36"/>
      <c r="D18" s="36"/>
      <c r="E18" s="36"/>
      <c r="F18" s="36"/>
      <c r="G18" s="36"/>
      <c r="H18" s="36"/>
      <c r="I18" s="36"/>
      <c r="J18" s="36"/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12" customHeight="1">
      <c r="A19" s="36"/>
      <c r="B19" s="42"/>
      <c r="C19" s="36"/>
      <c r="D19" s="148" t="s">
        <v>30</v>
      </c>
      <c r="E19" s="36"/>
      <c r="F19" s="36"/>
      <c r="G19" s="36"/>
      <c r="H19" s="36"/>
      <c r="I19" s="148" t="s">
        <v>25</v>
      </c>
      <c r="J19" s="31" t="str">
        <f>'Rekapitulace stavby'!AN13</f>
        <v>Vyplň údaj</v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18" customHeight="1">
      <c r="A20" s="36"/>
      <c r="B20" s="42"/>
      <c r="C20" s="36"/>
      <c r="D20" s="36"/>
      <c r="E20" s="31" t="str">
        <f>'Rekapitulace stavby'!E14</f>
        <v>Vyplň údaj</v>
      </c>
      <c r="F20" s="139"/>
      <c r="G20" s="139"/>
      <c r="H20" s="139"/>
      <c r="I20" s="148" t="s">
        <v>28</v>
      </c>
      <c r="J20" s="31" t="str">
        <f>'Rekapitulace stavby'!AN14</f>
        <v>Vyplň údaj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6.96" customHeight="1">
      <c r="A21" s="36"/>
      <c r="B21" s="42"/>
      <c r="C21" s="36"/>
      <c r="D21" s="36"/>
      <c r="E21" s="36"/>
      <c r="F21" s="36"/>
      <c r="G21" s="36"/>
      <c r="H21" s="36"/>
      <c r="I21" s="36"/>
      <c r="J21" s="36"/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12" customHeight="1">
      <c r="A22" s="36"/>
      <c r="B22" s="42"/>
      <c r="C22" s="36"/>
      <c r="D22" s="148" t="s">
        <v>32</v>
      </c>
      <c r="E22" s="36"/>
      <c r="F22" s="36"/>
      <c r="G22" s="36"/>
      <c r="H22" s="36"/>
      <c r="I22" s="148" t="s">
        <v>25</v>
      </c>
      <c r="J22" s="139" t="str">
        <f>IF('Rekapitulace stavby'!AN16="","",'Rekapitulace stavby'!AN16)</f>
        <v/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18" customHeight="1">
      <c r="A23" s="36"/>
      <c r="B23" s="42"/>
      <c r="C23" s="36"/>
      <c r="D23" s="36"/>
      <c r="E23" s="139" t="str">
        <f>IF('Rekapitulace stavby'!E17="","",'Rekapitulace stavby'!E17)</f>
        <v xml:space="preserve"> </v>
      </c>
      <c r="F23" s="36"/>
      <c r="G23" s="36"/>
      <c r="H23" s="36"/>
      <c r="I23" s="148" t="s">
        <v>28</v>
      </c>
      <c r="J23" s="139" t="str">
        <f>IF('Rekapitulace stavby'!AN17="","",'Rekapitulace stavby'!AN17)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6.96" customHeight="1">
      <c r="A24" s="36"/>
      <c r="B24" s="42"/>
      <c r="C24" s="36"/>
      <c r="D24" s="36"/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2" customFormat="1" ht="12" customHeight="1">
      <c r="A25" s="36"/>
      <c r="B25" s="42"/>
      <c r="C25" s="36"/>
      <c r="D25" s="148" t="s">
        <v>35</v>
      </c>
      <c r="E25" s="36"/>
      <c r="F25" s="36"/>
      <c r="G25" s="36"/>
      <c r="H25" s="36"/>
      <c r="I25" s="148" t="s">
        <v>25</v>
      </c>
      <c r="J25" s="139" t="s">
        <v>1</v>
      </c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idden="1" s="2" customFormat="1" ht="18" customHeight="1">
      <c r="A26" s="36"/>
      <c r="B26" s="42"/>
      <c r="C26" s="36"/>
      <c r="D26" s="36"/>
      <c r="E26" s="139" t="s">
        <v>36</v>
      </c>
      <c r="F26" s="36"/>
      <c r="G26" s="36"/>
      <c r="H26" s="36"/>
      <c r="I26" s="148" t="s">
        <v>28</v>
      </c>
      <c r="J26" s="139" t="s">
        <v>1</v>
      </c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2" customFormat="1" ht="6.96" customHeight="1">
      <c r="A27" s="36"/>
      <c r="B27" s="42"/>
      <c r="C27" s="36"/>
      <c r="D27" s="36"/>
      <c r="E27" s="36"/>
      <c r="F27" s="36"/>
      <c r="G27" s="36"/>
      <c r="H27" s="36"/>
      <c r="I27" s="36"/>
      <c r="J27" s="36"/>
      <c r="K27" s="36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hidden="1" s="2" customFormat="1" ht="12" customHeight="1">
      <c r="A28" s="36"/>
      <c r="B28" s="42"/>
      <c r="C28" s="36"/>
      <c r="D28" s="148" t="s">
        <v>37</v>
      </c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8" customFormat="1" ht="16.5" customHeight="1">
      <c r="A29" s="152"/>
      <c r="B29" s="153"/>
      <c r="C29" s="152"/>
      <c r="D29" s="152"/>
      <c r="E29" s="154" t="s">
        <v>1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hidden="1" s="2" customFormat="1" ht="6.96" customHeight="1">
      <c r="A30" s="36"/>
      <c r="B30" s="42"/>
      <c r="C30" s="36"/>
      <c r="D30" s="36"/>
      <c r="E30" s="36"/>
      <c r="F30" s="36"/>
      <c r="G30" s="36"/>
      <c r="H30" s="36"/>
      <c r="I30" s="36"/>
      <c r="J30" s="36"/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6.96" customHeight="1">
      <c r="A31" s="36"/>
      <c r="B31" s="42"/>
      <c r="C31" s="36"/>
      <c r="D31" s="156"/>
      <c r="E31" s="156"/>
      <c r="F31" s="156"/>
      <c r="G31" s="156"/>
      <c r="H31" s="156"/>
      <c r="I31" s="156"/>
      <c r="J31" s="156"/>
      <c r="K31" s="15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25.44" customHeight="1">
      <c r="A32" s="36"/>
      <c r="B32" s="42"/>
      <c r="C32" s="36"/>
      <c r="D32" s="157" t="s">
        <v>38</v>
      </c>
      <c r="E32" s="36"/>
      <c r="F32" s="36"/>
      <c r="G32" s="36"/>
      <c r="H32" s="36"/>
      <c r="I32" s="36"/>
      <c r="J32" s="158">
        <f>ROUND(J121,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6.96" customHeight="1">
      <c r="A33" s="36"/>
      <c r="B33" s="42"/>
      <c r="C33" s="36"/>
      <c r="D33" s="156"/>
      <c r="E33" s="156"/>
      <c r="F33" s="156"/>
      <c r="G33" s="156"/>
      <c r="H33" s="156"/>
      <c r="I33" s="156"/>
      <c r="J33" s="156"/>
      <c r="K33" s="15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36"/>
      <c r="F34" s="159" t="s">
        <v>40</v>
      </c>
      <c r="G34" s="36"/>
      <c r="H34" s="36"/>
      <c r="I34" s="159" t="s">
        <v>39</v>
      </c>
      <c r="J34" s="159" t="s">
        <v>41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160" t="s">
        <v>42</v>
      </c>
      <c r="E35" s="148" t="s">
        <v>43</v>
      </c>
      <c r="F35" s="161">
        <f>ROUND((SUM(BE121:BE126)),  2)</f>
        <v>0</v>
      </c>
      <c r="G35" s="36"/>
      <c r="H35" s="36"/>
      <c r="I35" s="162">
        <v>0.20999999999999999</v>
      </c>
      <c r="J35" s="161">
        <f>ROUND(((SUM(BE121:BE126))*I35),  2)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8" t="s">
        <v>44</v>
      </c>
      <c r="F36" s="161">
        <f>ROUND((SUM(BF121:BF126)),  2)</f>
        <v>0</v>
      </c>
      <c r="G36" s="36"/>
      <c r="H36" s="36"/>
      <c r="I36" s="162">
        <v>0.14999999999999999</v>
      </c>
      <c r="J36" s="161">
        <f>ROUND(((SUM(BF121:BF126))*I36),  2)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8" t="s">
        <v>45</v>
      </c>
      <c r="F37" s="161">
        <f>ROUND((SUM(BG121:BG126)),  2)</f>
        <v>0</v>
      </c>
      <c r="G37" s="36"/>
      <c r="H37" s="36"/>
      <c r="I37" s="162">
        <v>0.20999999999999999</v>
      </c>
      <c r="J37" s="161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48" t="s">
        <v>46</v>
      </c>
      <c r="F38" s="161">
        <f>ROUND((SUM(BH121:BH126)),  2)</f>
        <v>0</v>
      </c>
      <c r="G38" s="36"/>
      <c r="H38" s="36"/>
      <c r="I38" s="162">
        <v>0.14999999999999999</v>
      </c>
      <c r="J38" s="161">
        <f>0</f>
        <v>0</v>
      </c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48" t="s">
        <v>47</v>
      </c>
      <c r="F39" s="161">
        <f>ROUND((SUM(BI121:BI126)),  2)</f>
        <v>0</v>
      </c>
      <c r="G39" s="36"/>
      <c r="H39" s="36"/>
      <c r="I39" s="162">
        <v>0</v>
      </c>
      <c r="J39" s="161">
        <f>0</f>
        <v>0</v>
      </c>
      <c r="K39" s="3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2" customFormat="1" ht="25.44" customHeight="1">
      <c r="A41" s="36"/>
      <c r="B41" s="42"/>
      <c r="C41" s="163"/>
      <c r="D41" s="164" t="s">
        <v>48</v>
      </c>
      <c r="E41" s="165"/>
      <c r="F41" s="165"/>
      <c r="G41" s="166" t="s">
        <v>49</v>
      </c>
      <c r="H41" s="167" t="s">
        <v>50</v>
      </c>
      <c r="I41" s="165"/>
      <c r="J41" s="168">
        <f>SUM(J32:J39)</f>
        <v>0</v>
      </c>
      <c r="K41" s="169"/>
      <c r="L41" s="6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hidden="1" s="2" customFormat="1" ht="14.4" customHeight="1">
      <c r="A42" s="36"/>
      <c r="B42" s="42"/>
      <c r="C42" s="36"/>
      <c r="D42" s="36"/>
      <c r="E42" s="36"/>
      <c r="F42" s="36"/>
      <c r="G42" s="36"/>
      <c r="H42" s="36"/>
      <c r="I42" s="36"/>
      <c r="J42" s="36"/>
      <c r="K42" s="36"/>
      <c r="L42" s="6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61"/>
      <c r="D50" s="170" t="s">
        <v>51</v>
      </c>
      <c r="E50" s="171"/>
      <c r="F50" s="171"/>
      <c r="G50" s="170" t="s">
        <v>52</v>
      </c>
      <c r="H50" s="171"/>
      <c r="I50" s="171"/>
      <c r="J50" s="171"/>
      <c r="K50" s="171"/>
      <c r="L50" s="6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6"/>
      <c r="B61" s="42"/>
      <c r="C61" s="36"/>
      <c r="D61" s="172" t="s">
        <v>53</v>
      </c>
      <c r="E61" s="173"/>
      <c r="F61" s="174" t="s">
        <v>54</v>
      </c>
      <c r="G61" s="172" t="s">
        <v>53</v>
      </c>
      <c r="H61" s="173"/>
      <c r="I61" s="173"/>
      <c r="J61" s="175" t="s">
        <v>54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6"/>
      <c r="B65" s="42"/>
      <c r="C65" s="36"/>
      <c r="D65" s="170" t="s">
        <v>55</v>
      </c>
      <c r="E65" s="176"/>
      <c r="F65" s="176"/>
      <c r="G65" s="170" t="s">
        <v>56</v>
      </c>
      <c r="H65" s="176"/>
      <c r="I65" s="176"/>
      <c r="J65" s="176"/>
      <c r="K65" s="176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6"/>
      <c r="B76" s="42"/>
      <c r="C76" s="36"/>
      <c r="D76" s="172" t="s">
        <v>53</v>
      </c>
      <c r="E76" s="173"/>
      <c r="F76" s="174" t="s">
        <v>54</v>
      </c>
      <c r="G76" s="172" t="s">
        <v>53</v>
      </c>
      <c r="H76" s="173"/>
      <c r="I76" s="173"/>
      <c r="J76" s="175" t="s">
        <v>54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hidden="1" s="2" customFormat="1" ht="14.4" customHeight="1">
      <c r="A77" s="36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hidden="1"/>
    <row r="79" hidden="1"/>
    <row r="80" hidden="1"/>
    <row r="81" hidden="1" s="2" customFormat="1" ht="6.96" customHeight="1">
      <c r="A81" s="36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hidden="1" s="2" customFormat="1" ht="24.96" customHeight="1">
      <c r="A82" s="36"/>
      <c r="B82" s="37"/>
      <c r="C82" s="21" t="s">
        <v>110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hidden="1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hidden="1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hidden="1" s="2" customFormat="1" ht="16.5" customHeight="1">
      <c r="A85" s="36"/>
      <c r="B85" s="37"/>
      <c r="C85" s="38"/>
      <c r="D85" s="38"/>
      <c r="E85" s="181" t="str">
        <f>E7</f>
        <v>Oprava staničních kolejí a výhybek v ŽST Petrohrad - oprava č.1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hidden="1" s="1" customFormat="1" ht="12" customHeight="1">
      <c r="B86" s="19"/>
      <c r="C86" s="30" t="s">
        <v>106</v>
      </c>
      <c r="D86" s="20"/>
      <c r="E86" s="20"/>
      <c r="F86" s="20"/>
      <c r="G86" s="20"/>
      <c r="H86" s="20"/>
      <c r="I86" s="20"/>
      <c r="J86" s="20"/>
      <c r="K86" s="20"/>
      <c r="L86" s="18"/>
    </row>
    <row r="87" hidden="1" s="2" customFormat="1" ht="23.25" customHeight="1">
      <c r="A87" s="36"/>
      <c r="B87" s="37"/>
      <c r="C87" s="38"/>
      <c r="D87" s="38"/>
      <c r="E87" s="181" t="s">
        <v>107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hidden="1" s="2" customFormat="1" ht="12" customHeight="1">
      <c r="A88" s="36"/>
      <c r="B88" s="37"/>
      <c r="C88" s="30" t="s">
        <v>108</v>
      </c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hidden="1" s="2" customFormat="1" ht="16.5" customHeight="1">
      <c r="A89" s="36"/>
      <c r="B89" s="37"/>
      <c r="C89" s="38"/>
      <c r="D89" s="38"/>
      <c r="E89" s="74" t="str">
        <f>E11</f>
        <v xml:space="preserve">A.1.3 - Práce na SSZT a SEE </v>
      </c>
      <c r="F89" s="38"/>
      <c r="G89" s="38"/>
      <c r="H89" s="38"/>
      <c r="I89" s="38"/>
      <c r="J89" s="38"/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hidden="1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hidden="1" s="2" customFormat="1" ht="12" customHeight="1">
      <c r="A91" s="36"/>
      <c r="B91" s="37"/>
      <c r="C91" s="30" t="s">
        <v>20</v>
      </c>
      <c r="D91" s="38"/>
      <c r="E91" s="38"/>
      <c r="F91" s="25" t="str">
        <f>F14</f>
        <v>ŽST Petrohrad</v>
      </c>
      <c r="G91" s="38"/>
      <c r="H91" s="38"/>
      <c r="I91" s="30" t="s">
        <v>22</v>
      </c>
      <c r="J91" s="77" t="str">
        <f>IF(J14="","",J14)</f>
        <v>6. 1. 2021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hidden="1" s="2" customFormat="1" ht="6.96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hidden="1" s="2" customFormat="1" ht="15.15" customHeight="1">
      <c r="A93" s="36"/>
      <c r="B93" s="37"/>
      <c r="C93" s="30" t="s">
        <v>24</v>
      </c>
      <c r="D93" s="38"/>
      <c r="E93" s="38"/>
      <c r="F93" s="25" t="str">
        <f>E17</f>
        <v>Správa železnic,s.o.;OŘ ÚNL - ST K.Vary</v>
      </c>
      <c r="G93" s="38"/>
      <c r="H93" s="38"/>
      <c r="I93" s="30" t="s">
        <v>32</v>
      </c>
      <c r="J93" s="34" t="str">
        <f>E23</f>
        <v xml:space="preserve"> </v>
      </c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hidden="1" s="2" customFormat="1" ht="15.15" customHeight="1">
      <c r="A94" s="36"/>
      <c r="B94" s="37"/>
      <c r="C94" s="30" t="s">
        <v>30</v>
      </c>
      <c r="D94" s="38"/>
      <c r="E94" s="38"/>
      <c r="F94" s="25" t="str">
        <f>IF(E20="","",E20)</f>
        <v>Vyplň údaj</v>
      </c>
      <c r="G94" s="38"/>
      <c r="H94" s="38"/>
      <c r="I94" s="30" t="s">
        <v>35</v>
      </c>
      <c r="J94" s="34" t="str">
        <f>E26</f>
        <v>Liprtová Pavlína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hidden="1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hidden="1" s="2" customFormat="1" ht="29.28" customHeight="1">
      <c r="A96" s="36"/>
      <c r="B96" s="37"/>
      <c r="C96" s="182" t="s">
        <v>111</v>
      </c>
      <c r="D96" s="183"/>
      <c r="E96" s="183"/>
      <c r="F96" s="183"/>
      <c r="G96" s="183"/>
      <c r="H96" s="183"/>
      <c r="I96" s="183"/>
      <c r="J96" s="184" t="s">
        <v>112</v>
      </c>
      <c r="K96" s="183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hidden="1" s="2" customFormat="1" ht="10.32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61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hidden="1" s="2" customFormat="1" ht="22.8" customHeight="1">
      <c r="A98" s="36"/>
      <c r="B98" s="37"/>
      <c r="C98" s="185" t="s">
        <v>113</v>
      </c>
      <c r="D98" s="38"/>
      <c r="E98" s="38"/>
      <c r="F98" s="38"/>
      <c r="G98" s="38"/>
      <c r="H98" s="38"/>
      <c r="I98" s="38"/>
      <c r="J98" s="108">
        <f>J121</f>
        <v>0</v>
      </c>
      <c r="K98" s="38"/>
      <c r="L98" s="61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5" t="s">
        <v>114</v>
      </c>
    </row>
    <row r="99" hidden="1" s="12" customFormat="1" ht="24.96" customHeight="1">
      <c r="A99" s="12"/>
      <c r="B99" s="252"/>
      <c r="C99" s="253"/>
      <c r="D99" s="254" t="s">
        <v>534</v>
      </c>
      <c r="E99" s="255"/>
      <c r="F99" s="255"/>
      <c r="G99" s="255"/>
      <c r="H99" s="255"/>
      <c r="I99" s="255"/>
      <c r="J99" s="256">
        <f>J122</f>
        <v>0</v>
      </c>
      <c r="K99" s="253"/>
      <c r="L99" s="257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hidden="1" s="2" customFormat="1" ht="21.84" customHeight="1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6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hidden="1" s="2" customFormat="1" ht="6.96" customHeight="1">
      <c r="A101" s="36"/>
      <c r="B101" s="64"/>
      <c r="C101" s="65"/>
      <c r="D101" s="65"/>
      <c r="E101" s="65"/>
      <c r="F101" s="65"/>
      <c r="G101" s="65"/>
      <c r="H101" s="65"/>
      <c r="I101" s="65"/>
      <c r="J101" s="65"/>
      <c r="K101" s="65"/>
      <c r="L101" s="61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hidden="1"/>
    <row r="103" hidden="1"/>
    <row r="104" hidden="1"/>
    <row r="105" s="2" customFormat="1" ht="6.96" customHeight="1">
      <c r="A105" s="36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24.96" customHeight="1">
      <c r="A106" s="36"/>
      <c r="B106" s="37"/>
      <c r="C106" s="21" t="s">
        <v>115</v>
      </c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6.96" customHeight="1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2" customHeight="1">
      <c r="A108" s="36"/>
      <c r="B108" s="37"/>
      <c r="C108" s="30" t="s">
        <v>16</v>
      </c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6.5" customHeight="1">
      <c r="A109" s="36"/>
      <c r="B109" s="37"/>
      <c r="C109" s="38"/>
      <c r="D109" s="38"/>
      <c r="E109" s="181" t="str">
        <f>E7</f>
        <v>Oprava staničních kolejí a výhybek v ŽST Petrohrad - oprava č.1</v>
      </c>
      <c r="F109" s="30"/>
      <c r="G109" s="30"/>
      <c r="H109" s="30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1" customFormat="1" ht="12" customHeight="1">
      <c r="B110" s="19"/>
      <c r="C110" s="30" t="s">
        <v>106</v>
      </c>
      <c r="D110" s="20"/>
      <c r="E110" s="20"/>
      <c r="F110" s="20"/>
      <c r="G110" s="20"/>
      <c r="H110" s="20"/>
      <c r="I110" s="20"/>
      <c r="J110" s="20"/>
      <c r="K110" s="20"/>
      <c r="L110" s="18"/>
    </row>
    <row r="111" s="2" customFormat="1" ht="23.25" customHeight="1">
      <c r="A111" s="36"/>
      <c r="B111" s="37"/>
      <c r="C111" s="38"/>
      <c r="D111" s="38"/>
      <c r="E111" s="181" t="s">
        <v>107</v>
      </c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108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74" t="str">
        <f>E11</f>
        <v xml:space="preserve">A.1.3 - Práce na SSZT a SEE </v>
      </c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20</v>
      </c>
      <c r="D115" s="38"/>
      <c r="E115" s="38"/>
      <c r="F115" s="25" t="str">
        <f>F14</f>
        <v>ŽST Petrohrad</v>
      </c>
      <c r="G115" s="38"/>
      <c r="H115" s="38"/>
      <c r="I115" s="30" t="s">
        <v>22</v>
      </c>
      <c r="J115" s="77" t="str">
        <f>IF(J14="","",J14)</f>
        <v>6. 1. 2021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30" t="s">
        <v>24</v>
      </c>
      <c r="D117" s="38"/>
      <c r="E117" s="38"/>
      <c r="F117" s="25" t="str">
        <f>E17</f>
        <v>Správa železnic,s.o.;OŘ ÚNL - ST K.Vary</v>
      </c>
      <c r="G117" s="38"/>
      <c r="H117" s="38"/>
      <c r="I117" s="30" t="s">
        <v>32</v>
      </c>
      <c r="J117" s="34" t="str">
        <f>E23</f>
        <v xml:space="preserve"> 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30</v>
      </c>
      <c r="D118" s="38"/>
      <c r="E118" s="38"/>
      <c r="F118" s="25" t="str">
        <f>IF(E20="","",E20)</f>
        <v>Vyplň údaj</v>
      </c>
      <c r="G118" s="38"/>
      <c r="H118" s="38"/>
      <c r="I118" s="30" t="s">
        <v>35</v>
      </c>
      <c r="J118" s="34" t="str">
        <f>E26</f>
        <v>Liprtová Pavlína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0.32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9" customFormat="1" ht="29.28" customHeight="1">
      <c r="A120" s="186"/>
      <c r="B120" s="187"/>
      <c r="C120" s="188" t="s">
        <v>116</v>
      </c>
      <c r="D120" s="189" t="s">
        <v>63</v>
      </c>
      <c r="E120" s="189" t="s">
        <v>59</v>
      </c>
      <c r="F120" s="189" t="s">
        <v>60</v>
      </c>
      <c r="G120" s="189" t="s">
        <v>117</v>
      </c>
      <c r="H120" s="189" t="s">
        <v>118</v>
      </c>
      <c r="I120" s="189" t="s">
        <v>119</v>
      </c>
      <c r="J120" s="189" t="s">
        <v>112</v>
      </c>
      <c r="K120" s="190" t="s">
        <v>120</v>
      </c>
      <c r="L120" s="191"/>
      <c r="M120" s="98" t="s">
        <v>1</v>
      </c>
      <c r="N120" s="99" t="s">
        <v>42</v>
      </c>
      <c r="O120" s="99" t="s">
        <v>121</v>
      </c>
      <c r="P120" s="99" t="s">
        <v>122</v>
      </c>
      <c r="Q120" s="99" t="s">
        <v>123</v>
      </c>
      <c r="R120" s="99" t="s">
        <v>124</v>
      </c>
      <c r="S120" s="99" t="s">
        <v>125</v>
      </c>
      <c r="T120" s="100" t="s">
        <v>126</v>
      </c>
      <c r="U120" s="186"/>
      <c r="V120" s="186"/>
      <c r="W120" s="186"/>
      <c r="X120" s="186"/>
      <c r="Y120" s="186"/>
      <c r="Z120" s="186"/>
      <c r="AA120" s="186"/>
      <c r="AB120" s="186"/>
      <c r="AC120" s="186"/>
      <c r="AD120" s="186"/>
      <c r="AE120" s="186"/>
    </row>
    <row r="121" s="2" customFormat="1" ht="22.8" customHeight="1">
      <c r="A121" s="36"/>
      <c r="B121" s="37"/>
      <c r="C121" s="105" t="s">
        <v>127</v>
      </c>
      <c r="D121" s="38"/>
      <c r="E121" s="38"/>
      <c r="F121" s="38"/>
      <c r="G121" s="38"/>
      <c r="H121" s="38"/>
      <c r="I121" s="38"/>
      <c r="J121" s="192">
        <f>BK121</f>
        <v>0</v>
      </c>
      <c r="K121" s="38"/>
      <c r="L121" s="42"/>
      <c r="M121" s="101"/>
      <c r="N121" s="193"/>
      <c r="O121" s="102"/>
      <c r="P121" s="194">
        <f>P122</f>
        <v>0</v>
      </c>
      <c r="Q121" s="102"/>
      <c r="R121" s="194">
        <f>R122</f>
        <v>0</v>
      </c>
      <c r="S121" s="102"/>
      <c r="T121" s="195">
        <f>T122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77</v>
      </c>
      <c r="AU121" s="15" t="s">
        <v>114</v>
      </c>
      <c r="BK121" s="196">
        <f>BK122</f>
        <v>0</v>
      </c>
    </row>
    <row r="122" s="13" customFormat="1" ht="25.92" customHeight="1">
      <c r="A122" s="13"/>
      <c r="B122" s="258"/>
      <c r="C122" s="259"/>
      <c r="D122" s="260" t="s">
        <v>77</v>
      </c>
      <c r="E122" s="261" t="s">
        <v>535</v>
      </c>
      <c r="F122" s="261" t="s">
        <v>536</v>
      </c>
      <c r="G122" s="259"/>
      <c r="H122" s="259"/>
      <c r="I122" s="262"/>
      <c r="J122" s="263">
        <f>BK122</f>
        <v>0</v>
      </c>
      <c r="K122" s="259"/>
      <c r="L122" s="264"/>
      <c r="M122" s="265"/>
      <c r="N122" s="266"/>
      <c r="O122" s="266"/>
      <c r="P122" s="267">
        <f>SUM(P123:P126)</f>
        <v>0</v>
      </c>
      <c r="Q122" s="266"/>
      <c r="R122" s="267">
        <f>SUM(R123:R126)</f>
        <v>0</v>
      </c>
      <c r="S122" s="266"/>
      <c r="T122" s="268">
        <f>SUM(T123:T126)</f>
        <v>0</v>
      </c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R122" s="269" t="s">
        <v>133</v>
      </c>
      <c r="AT122" s="270" t="s">
        <v>77</v>
      </c>
      <c r="AU122" s="270" t="s">
        <v>78</v>
      </c>
      <c r="AY122" s="269" t="s">
        <v>134</v>
      </c>
      <c r="BK122" s="271">
        <f>SUM(BK123:BK126)</f>
        <v>0</v>
      </c>
    </row>
    <row r="123" s="2" customFormat="1">
      <c r="A123" s="36"/>
      <c r="B123" s="37"/>
      <c r="C123" s="197" t="s">
        <v>87</v>
      </c>
      <c r="D123" s="197" t="s">
        <v>128</v>
      </c>
      <c r="E123" s="198" t="s">
        <v>537</v>
      </c>
      <c r="F123" s="199" t="s">
        <v>538</v>
      </c>
      <c r="G123" s="200" t="s">
        <v>302</v>
      </c>
      <c r="H123" s="201">
        <v>5</v>
      </c>
      <c r="I123" s="202"/>
      <c r="J123" s="203">
        <f>ROUND(I123*H123,2)</f>
        <v>0</v>
      </c>
      <c r="K123" s="199" t="s">
        <v>132</v>
      </c>
      <c r="L123" s="42"/>
      <c r="M123" s="204" t="s">
        <v>1</v>
      </c>
      <c r="N123" s="205" t="s">
        <v>43</v>
      </c>
      <c r="O123" s="89"/>
      <c r="P123" s="206">
        <f>O123*H123</f>
        <v>0</v>
      </c>
      <c r="Q123" s="206">
        <v>0</v>
      </c>
      <c r="R123" s="206">
        <f>Q123*H123</f>
        <v>0</v>
      </c>
      <c r="S123" s="206">
        <v>0</v>
      </c>
      <c r="T123" s="207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8" t="s">
        <v>263</v>
      </c>
      <c r="AT123" s="208" t="s">
        <v>128</v>
      </c>
      <c r="AU123" s="208" t="s">
        <v>85</v>
      </c>
      <c r="AY123" s="15" t="s">
        <v>134</v>
      </c>
      <c r="BE123" s="209">
        <f>IF(N123="základní",J123,0)</f>
        <v>0</v>
      </c>
      <c r="BF123" s="209">
        <f>IF(N123="snížená",J123,0)</f>
        <v>0</v>
      </c>
      <c r="BG123" s="209">
        <f>IF(N123="zákl. přenesená",J123,0)</f>
        <v>0</v>
      </c>
      <c r="BH123" s="209">
        <f>IF(N123="sníž. přenesená",J123,0)</f>
        <v>0</v>
      </c>
      <c r="BI123" s="209">
        <f>IF(N123="nulová",J123,0)</f>
        <v>0</v>
      </c>
      <c r="BJ123" s="15" t="s">
        <v>85</v>
      </c>
      <c r="BK123" s="209">
        <f>ROUND(I123*H123,2)</f>
        <v>0</v>
      </c>
      <c r="BL123" s="15" t="s">
        <v>263</v>
      </c>
      <c r="BM123" s="208" t="s">
        <v>539</v>
      </c>
    </row>
    <row r="124" s="2" customFormat="1">
      <c r="A124" s="36"/>
      <c r="B124" s="37"/>
      <c r="C124" s="38"/>
      <c r="D124" s="210" t="s">
        <v>136</v>
      </c>
      <c r="E124" s="38"/>
      <c r="F124" s="211" t="s">
        <v>540</v>
      </c>
      <c r="G124" s="38"/>
      <c r="H124" s="38"/>
      <c r="I124" s="212"/>
      <c r="J124" s="38"/>
      <c r="K124" s="38"/>
      <c r="L124" s="42"/>
      <c r="M124" s="213"/>
      <c r="N124" s="214"/>
      <c r="O124" s="89"/>
      <c r="P124" s="89"/>
      <c r="Q124" s="89"/>
      <c r="R124" s="89"/>
      <c r="S124" s="89"/>
      <c r="T124" s="90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136</v>
      </c>
      <c r="AU124" s="15" t="s">
        <v>85</v>
      </c>
    </row>
    <row r="125" s="2" customFormat="1">
      <c r="A125" s="36"/>
      <c r="B125" s="37"/>
      <c r="C125" s="197" t="s">
        <v>85</v>
      </c>
      <c r="D125" s="197" t="s">
        <v>128</v>
      </c>
      <c r="E125" s="198" t="s">
        <v>541</v>
      </c>
      <c r="F125" s="199" t="s">
        <v>542</v>
      </c>
      <c r="G125" s="200" t="s">
        <v>302</v>
      </c>
      <c r="H125" s="201">
        <v>5</v>
      </c>
      <c r="I125" s="202"/>
      <c r="J125" s="203">
        <f>ROUND(I125*H125,2)</f>
        <v>0</v>
      </c>
      <c r="K125" s="199" t="s">
        <v>132</v>
      </c>
      <c r="L125" s="42"/>
      <c r="M125" s="204" t="s">
        <v>1</v>
      </c>
      <c r="N125" s="205" t="s">
        <v>43</v>
      </c>
      <c r="O125" s="89"/>
      <c r="P125" s="206">
        <f>O125*H125</f>
        <v>0</v>
      </c>
      <c r="Q125" s="206">
        <v>0</v>
      </c>
      <c r="R125" s="206">
        <f>Q125*H125</f>
        <v>0</v>
      </c>
      <c r="S125" s="206">
        <v>0</v>
      </c>
      <c r="T125" s="207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8" t="s">
        <v>263</v>
      </c>
      <c r="AT125" s="208" t="s">
        <v>128</v>
      </c>
      <c r="AU125" s="208" t="s">
        <v>85</v>
      </c>
      <c r="AY125" s="15" t="s">
        <v>134</v>
      </c>
      <c r="BE125" s="209">
        <f>IF(N125="základní",J125,0)</f>
        <v>0</v>
      </c>
      <c r="BF125" s="209">
        <f>IF(N125="snížená",J125,0)</f>
        <v>0</v>
      </c>
      <c r="BG125" s="209">
        <f>IF(N125="zákl. přenesená",J125,0)</f>
        <v>0</v>
      </c>
      <c r="BH125" s="209">
        <f>IF(N125="sníž. přenesená",J125,0)</f>
        <v>0</v>
      </c>
      <c r="BI125" s="209">
        <f>IF(N125="nulová",J125,0)</f>
        <v>0</v>
      </c>
      <c r="BJ125" s="15" t="s">
        <v>85</v>
      </c>
      <c r="BK125" s="209">
        <f>ROUND(I125*H125,2)</f>
        <v>0</v>
      </c>
      <c r="BL125" s="15" t="s">
        <v>263</v>
      </c>
      <c r="BM125" s="208" t="s">
        <v>543</v>
      </c>
    </row>
    <row r="126" s="2" customFormat="1">
      <c r="A126" s="36"/>
      <c r="B126" s="37"/>
      <c r="C126" s="38"/>
      <c r="D126" s="210" t="s">
        <v>136</v>
      </c>
      <c r="E126" s="38"/>
      <c r="F126" s="211" t="s">
        <v>542</v>
      </c>
      <c r="G126" s="38"/>
      <c r="H126" s="38"/>
      <c r="I126" s="212"/>
      <c r="J126" s="38"/>
      <c r="K126" s="38"/>
      <c r="L126" s="42"/>
      <c r="M126" s="248"/>
      <c r="N126" s="249"/>
      <c r="O126" s="250"/>
      <c r="P126" s="250"/>
      <c r="Q126" s="250"/>
      <c r="R126" s="250"/>
      <c r="S126" s="250"/>
      <c r="T126" s="251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136</v>
      </c>
      <c r="AU126" s="15" t="s">
        <v>85</v>
      </c>
    </row>
    <row r="127" s="2" customFormat="1" ht="6.96" customHeight="1">
      <c r="A127" s="36"/>
      <c r="B127" s="64"/>
      <c r="C127" s="65"/>
      <c r="D127" s="65"/>
      <c r="E127" s="65"/>
      <c r="F127" s="65"/>
      <c r="G127" s="65"/>
      <c r="H127" s="65"/>
      <c r="I127" s="65"/>
      <c r="J127" s="65"/>
      <c r="K127" s="65"/>
      <c r="L127" s="42"/>
      <c r="M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</sheetData>
  <sheetProtection sheet="1" autoFilter="0" formatColumns="0" formatRows="0" objects="1" scenarios="1" spinCount="100000" saltValue="Yb2rNLCuzF6GHIayEOu3bxPKWcdvsv26WnwHnhzqGskW9cp5dU/3YvVAplVL8mTlpIpgQe9bnAFxGAinKCItmw==" hashValue="mE1E8VyN9vSExbQkyYfsQFZvjVpPZSJFeLNDGwrGW829rOOIA+Jab4XZ7kUdUAeHjAbPmkskpTF65nxW8vgvbg==" algorithmName="SHA-512" password="CC35"/>
  <autoFilter ref="C120:K1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101</v>
      </c>
    </row>
    <row r="3" hidden="1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8"/>
      <c r="AT3" s="15" t="s">
        <v>87</v>
      </c>
    </row>
    <row r="4" hidden="1" s="1" customFormat="1" ht="24.96" customHeight="1">
      <c r="B4" s="18"/>
      <c r="D4" s="146" t="s">
        <v>105</v>
      </c>
      <c r="L4" s="18"/>
      <c r="M4" s="147" t="s">
        <v>10</v>
      </c>
      <c r="AT4" s="15" t="s">
        <v>4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148" t="s">
        <v>16</v>
      </c>
      <c r="L6" s="18"/>
    </row>
    <row r="7" hidden="1" s="1" customFormat="1" ht="16.5" customHeight="1">
      <c r="B7" s="18"/>
      <c r="E7" s="149" t="str">
        <f>'Rekapitulace stavby'!K6</f>
        <v>Oprava staničních kolejí a výhybek v ŽST Petrohrad - oprava č.1</v>
      </c>
      <c r="F7" s="148"/>
      <c r="G7" s="148"/>
      <c r="H7" s="148"/>
      <c r="L7" s="18"/>
    </row>
    <row r="8" hidden="1" s="1" customFormat="1" ht="12" customHeight="1">
      <c r="B8" s="18"/>
      <c r="D8" s="148" t="s">
        <v>106</v>
      </c>
      <c r="L8" s="18"/>
    </row>
    <row r="9" hidden="1" s="2" customFormat="1" ht="23.25" customHeight="1">
      <c r="A9" s="36"/>
      <c r="B9" s="42"/>
      <c r="C9" s="36"/>
      <c r="D9" s="36"/>
      <c r="E9" s="149" t="s">
        <v>107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 ht="12" customHeight="1">
      <c r="A10" s="36"/>
      <c r="B10" s="42"/>
      <c r="C10" s="36"/>
      <c r="D10" s="148" t="s">
        <v>108</v>
      </c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6.5" customHeight="1">
      <c r="A11" s="36"/>
      <c r="B11" s="42"/>
      <c r="C11" s="36"/>
      <c r="D11" s="36"/>
      <c r="E11" s="150" t="s">
        <v>544</v>
      </c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>
      <c r="A12" s="36"/>
      <c r="B12" s="42"/>
      <c r="C12" s="36"/>
      <c r="D12" s="36"/>
      <c r="E12" s="36"/>
      <c r="F12" s="36"/>
      <c r="G12" s="36"/>
      <c r="H12" s="36"/>
      <c r="I12" s="36"/>
      <c r="J12" s="36"/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2" customHeight="1">
      <c r="A13" s="36"/>
      <c r="B13" s="42"/>
      <c r="C13" s="36"/>
      <c r="D13" s="148" t="s">
        <v>18</v>
      </c>
      <c r="E13" s="36"/>
      <c r="F13" s="139" t="s">
        <v>1</v>
      </c>
      <c r="G13" s="36"/>
      <c r="H13" s="36"/>
      <c r="I13" s="148" t="s">
        <v>19</v>
      </c>
      <c r="J13" s="139" t="s">
        <v>1</v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12" customHeight="1">
      <c r="A14" s="36"/>
      <c r="B14" s="42"/>
      <c r="C14" s="36"/>
      <c r="D14" s="148" t="s">
        <v>20</v>
      </c>
      <c r="E14" s="36"/>
      <c r="F14" s="139" t="s">
        <v>21</v>
      </c>
      <c r="G14" s="36"/>
      <c r="H14" s="36"/>
      <c r="I14" s="148" t="s">
        <v>22</v>
      </c>
      <c r="J14" s="151" t="str">
        <f>'Rekapitulace stavby'!AN8</f>
        <v>6. 1. 2021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0.8" customHeight="1">
      <c r="A15" s="36"/>
      <c r="B15" s="42"/>
      <c r="C15" s="36"/>
      <c r="D15" s="36"/>
      <c r="E15" s="36"/>
      <c r="F15" s="36"/>
      <c r="G15" s="36"/>
      <c r="H15" s="36"/>
      <c r="I15" s="36"/>
      <c r="J15" s="36"/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12" customHeight="1">
      <c r="A16" s="36"/>
      <c r="B16" s="42"/>
      <c r="C16" s="36"/>
      <c r="D16" s="148" t="s">
        <v>24</v>
      </c>
      <c r="E16" s="36"/>
      <c r="F16" s="36"/>
      <c r="G16" s="36"/>
      <c r="H16" s="36"/>
      <c r="I16" s="148" t="s">
        <v>25</v>
      </c>
      <c r="J16" s="139" t="s">
        <v>26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18" customHeight="1">
      <c r="A17" s="36"/>
      <c r="B17" s="42"/>
      <c r="C17" s="36"/>
      <c r="D17" s="36"/>
      <c r="E17" s="139" t="s">
        <v>27</v>
      </c>
      <c r="F17" s="36"/>
      <c r="G17" s="36"/>
      <c r="H17" s="36"/>
      <c r="I17" s="148" t="s">
        <v>28</v>
      </c>
      <c r="J17" s="139" t="s">
        <v>29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6.96" customHeight="1">
      <c r="A18" s="36"/>
      <c r="B18" s="42"/>
      <c r="C18" s="36"/>
      <c r="D18" s="36"/>
      <c r="E18" s="36"/>
      <c r="F18" s="36"/>
      <c r="G18" s="36"/>
      <c r="H18" s="36"/>
      <c r="I18" s="36"/>
      <c r="J18" s="36"/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12" customHeight="1">
      <c r="A19" s="36"/>
      <c r="B19" s="42"/>
      <c r="C19" s="36"/>
      <c r="D19" s="148" t="s">
        <v>30</v>
      </c>
      <c r="E19" s="36"/>
      <c r="F19" s="36"/>
      <c r="G19" s="36"/>
      <c r="H19" s="36"/>
      <c r="I19" s="148" t="s">
        <v>25</v>
      </c>
      <c r="J19" s="31" t="str">
        <f>'Rekapitulace stavby'!AN13</f>
        <v>Vyplň údaj</v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18" customHeight="1">
      <c r="A20" s="36"/>
      <c r="B20" s="42"/>
      <c r="C20" s="36"/>
      <c r="D20" s="36"/>
      <c r="E20" s="31" t="str">
        <f>'Rekapitulace stavby'!E14</f>
        <v>Vyplň údaj</v>
      </c>
      <c r="F20" s="139"/>
      <c r="G20" s="139"/>
      <c r="H20" s="139"/>
      <c r="I20" s="148" t="s">
        <v>28</v>
      </c>
      <c r="J20" s="31" t="str">
        <f>'Rekapitulace stavby'!AN14</f>
        <v>Vyplň údaj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6.96" customHeight="1">
      <c r="A21" s="36"/>
      <c r="B21" s="42"/>
      <c r="C21" s="36"/>
      <c r="D21" s="36"/>
      <c r="E21" s="36"/>
      <c r="F21" s="36"/>
      <c r="G21" s="36"/>
      <c r="H21" s="36"/>
      <c r="I21" s="36"/>
      <c r="J21" s="36"/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12" customHeight="1">
      <c r="A22" s="36"/>
      <c r="B22" s="42"/>
      <c r="C22" s="36"/>
      <c r="D22" s="148" t="s">
        <v>32</v>
      </c>
      <c r="E22" s="36"/>
      <c r="F22" s="36"/>
      <c r="G22" s="36"/>
      <c r="H22" s="36"/>
      <c r="I22" s="148" t="s">
        <v>25</v>
      </c>
      <c r="J22" s="139" t="str">
        <f>IF('Rekapitulace stavby'!AN16="","",'Rekapitulace stavby'!AN16)</f>
        <v/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18" customHeight="1">
      <c r="A23" s="36"/>
      <c r="B23" s="42"/>
      <c r="C23" s="36"/>
      <c r="D23" s="36"/>
      <c r="E23" s="139" t="str">
        <f>IF('Rekapitulace stavby'!E17="","",'Rekapitulace stavby'!E17)</f>
        <v xml:space="preserve"> </v>
      </c>
      <c r="F23" s="36"/>
      <c r="G23" s="36"/>
      <c r="H23" s="36"/>
      <c r="I23" s="148" t="s">
        <v>28</v>
      </c>
      <c r="J23" s="139" t="str">
        <f>IF('Rekapitulace stavby'!AN17="","",'Rekapitulace stavby'!AN17)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6.96" customHeight="1">
      <c r="A24" s="36"/>
      <c r="B24" s="42"/>
      <c r="C24" s="36"/>
      <c r="D24" s="36"/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2" customFormat="1" ht="12" customHeight="1">
      <c r="A25" s="36"/>
      <c r="B25" s="42"/>
      <c r="C25" s="36"/>
      <c r="D25" s="148" t="s">
        <v>35</v>
      </c>
      <c r="E25" s="36"/>
      <c r="F25" s="36"/>
      <c r="G25" s="36"/>
      <c r="H25" s="36"/>
      <c r="I25" s="148" t="s">
        <v>25</v>
      </c>
      <c r="J25" s="139" t="s">
        <v>1</v>
      </c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idden="1" s="2" customFormat="1" ht="18" customHeight="1">
      <c r="A26" s="36"/>
      <c r="B26" s="42"/>
      <c r="C26" s="36"/>
      <c r="D26" s="36"/>
      <c r="E26" s="139" t="s">
        <v>36</v>
      </c>
      <c r="F26" s="36"/>
      <c r="G26" s="36"/>
      <c r="H26" s="36"/>
      <c r="I26" s="148" t="s">
        <v>28</v>
      </c>
      <c r="J26" s="139" t="s">
        <v>1</v>
      </c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2" customFormat="1" ht="6.96" customHeight="1">
      <c r="A27" s="36"/>
      <c r="B27" s="42"/>
      <c r="C27" s="36"/>
      <c r="D27" s="36"/>
      <c r="E27" s="36"/>
      <c r="F27" s="36"/>
      <c r="G27" s="36"/>
      <c r="H27" s="36"/>
      <c r="I27" s="36"/>
      <c r="J27" s="36"/>
      <c r="K27" s="36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hidden="1" s="2" customFormat="1" ht="12" customHeight="1">
      <c r="A28" s="36"/>
      <c r="B28" s="42"/>
      <c r="C28" s="36"/>
      <c r="D28" s="148" t="s">
        <v>37</v>
      </c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8" customFormat="1" ht="16.5" customHeight="1">
      <c r="A29" s="152"/>
      <c r="B29" s="153"/>
      <c r="C29" s="152"/>
      <c r="D29" s="152"/>
      <c r="E29" s="154" t="s">
        <v>1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hidden="1" s="2" customFormat="1" ht="6.96" customHeight="1">
      <c r="A30" s="36"/>
      <c r="B30" s="42"/>
      <c r="C30" s="36"/>
      <c r="D30" s="36"/>
      <c r="E30" s="36"/>
      <c r="F30" s="36"/>
      <c r="G30" s="36"/>
      <c r="H30" s="36"/>
      <c r="I30" s="36"/>
      <c r="J30" s="36"/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6.96" customHeight="1">
      <c r="A31" s="36"/>
      <c r="B31" s="42"/>
      <c r="C31" s="36"/>
      <c r="D31" s="156"/>
      <c r="E31" s="156"/>
      <c r="F31" s="156"/>
      <c r="G31" s="156"/>
      <c r="H31" s="156"/>
      <c r="I31" s="156"/>
      <c r="J31" s="156"/>
      <c r="K31" s="15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25.44" customHeight="1">
      <c r="A32" s="36"/>
      <c r="B32" s="42"/>
      <c r="C32" s="36"/>
      <c r="D32" s="157" t="s">
        <v>38</v>
      </c>
      <c r="E32" s="36"/>
      <c r="F32" s="36"/>
      <c r="G32" s="36"/>
      <c r="H32" s="36"/>
      <c r="I32" s="36"/>
      <c r="J32" s="158">
        <f>ROUND(J120,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6.96" customHeight="1">
      <c r="A33" s="36"/>
      <c r="B33" s="42"/>
      <c r="C33" s="36"/>
      <c r="D33" s="156"/>
      <c r="E33" s="156"/>
      <c r="F33" s="156"/>
      <c r="G33" s="156"/>
      <c r="H33" s="156"/>
      <c r="I33" s="156"/>
      <c r="J33" s="156"/>
      <c r="K33" s="15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36"/>
      <c r="F34" s="159" t="s">
        <v>40</v>
      </c>
      <c r="G34" s="36"/>
      <c r="H34" s="36"/>
      <c r="I34" s="159" t="s">
        <v>39</v>
      </c>
      <c r="J34" s="159" t="s">
        <v>41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160" t="s">
        <v>42</v>
      </c>
      <c r="E35" s="148" t="s">
        <v>43</v>
      </c>
      <c r="F35" s="161">
        <f>ROUND((SUM(BE120:BE135)),  2)</f>
        <v>0</v>
      </c>
      <c r="G35" s="36"/>
      <c r="H35" s="36"/>
      <c r="I35" s="162">
        <v>0.20999999999999999</v>
      </c>
      <c r="J35" s="161">
        <f>ROUND(((SUM(BE120:BE135))*I35),  2)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8" t="s">
        <v>44</v>
      </c>
      <c r="F36" s="161">
        <f>ROUND((SUM(BF120:BF135)),  2)</f>
        <v>0</v>
      </c>
      <c r="G36" s="36"/>
      <c r="H36" s="36"/>
      <c r="I36" s="162">
        <v>0.14999999999999999</v>
      </c>
      <c r="J36" s="161">
        <f>ROUND(((SUM(BF120:BF135))*I36),  2)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8" t="s">
        <v>45</v>
      </c>
      <c r="F37" s="161">
        <f>ROUND((SUM(BG120:BG135)),  2)</f>
        <v>0</v>
      </c>
      <c r="G37" s="36"/>
      <c r="H37" s="36"/>
      <c r="I37" s="162">
        <v>0.20999999999999999</v>
      </c>
      <c r="J37" s="161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48" t="s">
        <v>46</v>
      </c>
      <c r="F38" s="161">
        <f>ROUND((SUM(BH120:BH135)),  2)</f>
        <v>0</v>
      </c>
      <c r="G38" s="36"/>
      <c r="H38" s="36"/>
      <c r="I38" s="162">
        <v>0.14999999999999999</v>
      </c>
      <c r="J38" s="161">
        <f>0</f>
        <v>0</v>
      </c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48" t="s">
        <v>47</v>
      </c>
      <c r="F39" s="161">
        <f>ROUND((SUM(BI120:BI135)),  2)</f>
        <v>0</v>
      </c>
      <c r="G39" s="36"/>
      <c r="H39" s="36"/>
      <c r="I39" s="162">
        <v>0</v>
      </c>
      <c r="J39" s="161">
        <f>0</f>
        <v>0</v>
      </c>
      <c r="K39" s="3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2" customFormat="1" ht="25.44" customHeight="1">
      <c r="A41" s="36"/>
      <c r="B41" s="42"/>
      <c r="C41" s="163"/>
      <c r="D41" s="164" t="s">
        <v>48</v>
      </c>
      <c r="E41" s="165"/>
      <c r="F41" s="165"/>
      <c r="G41" s="166" t="s">
        <v>49</v>
      </c>
      <c r="H41" s="167" t="s">
        <v>50</v>
      </c>
      <c r="I41" s="165"/>
      <c r="J41" s="168">
        <f>SUM(J32:J39)</f>
        <v>0</v>
      </c>
      <c r="K41" s="169"/>
      <c r="L41" s="6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hidden="1" s="2" customFormat="1" ht="14.4" customHeight="1">
      <c r="A42" s="36"/>
      <c r="B42" s="42"/>
      <c r="C42" s="36"/>
      <c r="D42" s="36"/>
      <c r="E42" s="36"/>
      <c r="F42" s="36"/>
      <c r="G42" s="36"/>
      <c r="H42" s="36"/>
      <c r="I42" s="36"/>
      <c r="J42" s="36"/>
      <c r="K42" s="36"/>
      <c r="L42" s="6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61"/>
      <c r="D50" s="170" t="s">
        <v>51</v>
      </c>
      <c r="E50" s="171"/>
      <c r="F50" s="171"/>
      <c r="G50" s="170" t="s">
        <v>52</v>
      </c>
      <c r="H50" s="171"/>
      <c r="I50" s="171"/>
      <c r="J50" s="171"/>
      <c r="K50" s="171"/>
      <c r="L50" s="6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6"/>
      <c r="B61" s="42"/>
      <c r="C61" s="36"/>
      <c r="D61" s="172" t="s">
        <v>53</v>
      </c>
      <c r="E61" s="173"/>
      <c r="F61" s="174" t="s">
        <v>54</v>
      </c>
      <c r="G61" s="172" t="s">
        <v>53</v>
      </c>
      <c r="H61" s="173"/>
      <c r="I61" s="173"/>
      <c r="J61" s="175" t="s">
        <v>54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6"/>
      <c r="B65" s="42"/>
      <c r="C65" s="36"/>
      <c r="D65" s="170" t="s">
        <v>55</v>
      </c>
      <c r="E65" s="176"/>
      <c r="F65" s="176"/>
      <c r="G65" s="170" t="s">
        <v>56</v>
      </c>
      <c r="H65" s="176"/>
      <c r="I65" s="176"/>
      <c r="J65" s="176"/>
      <c r="K65" s="176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6"/>
      <c r="B76" s="42"/>
      <c r="C76" s="36"/>
      <c r="D76" s="172" t="s">
        <v>53</v>
      </c>
      <c r="E76" s="173"/>
      <c r="F76" s="174" t="s">
        <v>54</v>
      </c>
      <c r="G76" s="172" t="s">
        <v>53</v>
      </c>
      <c r="H76" s="173"/>
      <c r="I76" s="173"/>
      <c r="J76" s="175" t="s">
        <v>54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hidden="1" s="2" customFormat="1" ht="14.4" customHeight="1">
      <c r="A77" s="36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hidden="1"/>
    <row r="79" hidden="1"/>
    <row r="80" hidden="1"/>
    <row r="81" hidden="1" s="2" customFormat="1" ht="6.96" customHeight="1">
      <c r="A81" s="36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hidden="1" s="2" customFormat="1" ht="24.96" customHeight="1">
      <c r="A82" s="36"/>
      <c r="B82" s="37"/>
      <c r="C82" s="21" t="s">
        <v>110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hidden="1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hidden="1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hidden="1" s="2" customFormat="1" ht="16.5" customHeight="1">
      <c r="A85" s="36"/>
      <c r="B85" s="37"/>
      <c r="C85" s="38"/>
      <c r="D85" s="38"/>
      <c r="E85" s="181" t="str">
        <f>E7</f>
        <v>Oprava staničních kolejí a výhybek v ŽST Petrohrad - oprava č.1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hidden="1" s="1" customFormat="1" ht="12" customHeight="1">
      <c r="B86" s="19"/>
      <c r="C86" s="30" t="s">
        <v>106</v>
      </c>
      <c r="D86" s="20"/>
      <c r="E86" s="20"/>
      <c r="F86" s="20"/>
      <c r="G86" s="20"/>
      <c r="H86" s="20"/>
      <c r="I86" s="20"/>
      <c r="J86" s="20"/>
      <c r="K86" s="20"/>
      <c r="L86" s="18"/>
    </row>
    <row r="87" hidden="1" s="2" customFormat="1" ht="23.25" customHeight="1">
      <c r="A87" s="36"/>
      <c r="B87" s="37"/>
      <c r="C87" s="38"/>
      <c r="D87" s="38"/>
      <c r="E87" s="181" t="s">
        <v>107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hidden="1" s="2" customFormat="1" ht="12" customHeight="1">
      <c r="A88" s="36"/>
      <c r="B88" s="37"/>
      <c r="C88" s="30" t="s">
        <v>108</v>
      </c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hidden="1" s="2" customFormat="1" ht="16.5" customHeight="1">
      <c r="A89" s="36"/>
      <c r="B89" s="37"/>
      <c r="C89" s="38"/>
      <c r="D89" s="38"/>
      <c r="E89" s="74" t="str">
        <f>E11</f>
        <v>A.1.4 - Přeprava</v>
      </c>
      <c r="F89" s="38"/>
      <c r="G89" s="38"/>
      <c r="H89" s="38"/>
      <c r="I89" s="38"/>
      <c r="J89" s="38"/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hidden="1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hidden="1" s="2" customFormat="1" ht="12" customHeight="1">
      <c r="A91" s="36"/>
      <c r="B91" s="37"/>
      <c r="C91" s="30" t="s">
        <v>20</v>
      </c>
      <c r="D91" s="38"/>
      <c r="E91" s="38"/>
      <c r="F91" s="25" t="str">
        <f>F14</f>
        <v>ŽST Petrohrad</v>
      </c>
      <c r="G91" s="38"/>
      <c r="H91" s="38"/>
      <c r="I91" s="30" t="s">
        <v>22</v>
      </c>
      <c r="J91" s="77" t="str">
        <f>IF(J14="","",J14)</f>
        <v>6. 1. 2021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hidden="1" s="2" customFormat="1" ht="6.96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hidden="1" s="2" customFormat="1" ht="15.15" customHeight="1">
      <c r="A93" s="36"/>
      <c r="B93" s="37"/>
      <c r="C93" s="30" t="s">
        <v>24</v>
      </c>
      <c r="D93" s="38"/>
      <c r="E93" s="38"/>
      <c r="F93" s="25" t="str">
        <f>E17</f>
        <v>Správa železnic,s.o.;OŘ ÚNL - ST K.Vary</v>
      </c>
      <c r="G93" s="38"/>
      <c r="H93" s="38"/>
      <c r="I93" s="30" t="s">
        <v>32</v>
      </c>
      <c r="J93" s="34" t="str">
        <f>E23</f>
        <v xml:space="preserve"> </v>
      </c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hidden="1" s="2" customFormat="1" ht="15.15" customHeight="1">
      <c r="A94" s="36"/>
      <c r="B94" s="37"/>
      <c r="C94" s="30" t="s">
        <v>30</v>
      </c>
      <c r="D94" s="38"/>
      <c r="E94" s="38"/>
      <c r="F94" s="25" t="str">
        <f>IF(E20="","",E20)</f>
        <v>Vyplň údaj</v>
      </c>
      <c r="G94" s="38"/>
      <c r="H94" s="38"/>
      <c r="I94" s="30" t="s">
        <v>35</v>
      </c>
      <c r="J94" s="34" t="str">
        <f>E26</f>
        <v>Liprtová Pavlína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hidden="1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hidden="1" s="2" customFormat="1" ht="29.28" customHeight="1">
      <c r="A96" s="36"/>
      <c r="B96" s="37"/>
      <c r="C96" s="182" t="s">
        <v>111</v>
      </c>
      <c r="D96" s="183"/>
      <c r="E96" s="183"/>
      <c r="F96" s="183"/>
      <c r="G96" s="183"/>
      <c r="H96" s="183"/>
      <c r="I96" s="183"/>
      <c r="J96" s="184" t="s">
        <v>112</v>
      </c>
      <c r="K96" s="183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hidden="1" s="2" customFormat="1" ht="10.32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61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hidden="1" s="2" customFormat="1" ht="22.8" customHeight="1">
      <c r="A98" s="36"/>
      <c r="B98" s="37"/>
      <c r="C98" s="185" t="s">
        <v>113</v>
      </c>
      <c r="D98" s="38"/>
      <c r="E98" s="38"/>
      <c r="F98" s="38"/>
      <c r="G98" s="38"/>
      <c r="H98" s="38"/>
      <c r="I98" s="38"/>
      <c r="J98" s="108">
        <f>J120</f>
        <v>0</v>
      </c>
      <c r="K98" s="38"/>
      <c r="L98" s="61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5" t="s">
        <v>114</v>
      </c>
    </row>
    <row r="99" hidden="1" s="2" customFormat="1" ht="21.84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61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hidden="1" s="2" customFormat="1" ht="6.96" customHeight="1">
      <c r="A100" s="36"/>
      <c r="B100" s="64"/>
      <c r="C100" s="65"/>
      <c r="D100" s="65"/>
      <c r="E100" s="65"/>
      <c r="F100" s="65"/>
      <c r="G100" s="65"/>
      <c r="H100" s="65"/>
      <c r="I100" s="65"/>
      <c r="J100" s="65"/>
      <c r="K100" s="65"/>
      <c r="L100" s="6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hidden="1"/>
    <row r="102" hidden="1"/>
    <row r="103" hidden="1"/>
    <row r="104" s="2" customFormat="1" ht="6.96" customHeight="1">
      <c r="A104" s="36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4.96" customHeight="1">
      <c r="A105" s="36"/>
      <c r="B105" s="37"/>
      <c r="C105" s="21" t="s">
        <v>115</v>
      </c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2" customHeight="1">
      <c r="A107" s="36"/>
      <c r="B107" s="37"/>
      <c r="C107" s="30" t="s">
        <v>16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6.5" customHeight="1">
      <c r="A108" s="36"/>
      <c r="B108" s="37"/>
      <c r="C108" s="38"/>
      <c r="D108" s="38"/>
      <c r="E108" s="181" t="str">
        <f>E7</f>
        <v>Oprava staničních kolejí a výhybek v ŽST Petrohrad - oprava č.1</v>
      </c>
      <c r="F108" s="30"/>
      <c r="G108" s="30"/>
      <c r="H108" s="30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1" customFormat="1" ht="12" customHeight="1">
      <c r="B109" s="19"/>
      <c r="C109" s="30" t="s">
        <v>106</v>
      </c>
      <c r="D109" s="20"/>
      <c r="E109" s="20"/>
      <c r="F109" s="20"/>
      <c r="G109" s="20"/>
      <c r="H109" s="20"/>
      <c r="I109" s="20"/>
      <c r="J109" s="20"/>
      <c r="K109" s="20"/>
      <c r="L109" s="18"/>
    </row>
    <row r="110" s="2" customFormat="1" ht="23.25" customHeight="1">
      <c r="A110" s="36"/>
      <c r="B110" s="37"/>
      <c r="C110" s="38"/>
      <c r="D110" s="38"/>
      <c r="E110" s="181" t="s">
        <v>107</v>
      </c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108</v>
      </c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8"/>
      <c r="D112" s="38"/>
      <c r="E112" s="74" t="str">
        <f>E11</f>
        <v>A.1.4 - Přeprava</v>
      </c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20</v>
      </c>
      <c r="D114" s="38"/>
      <c r="E114" s="38"/>
      <c r="F114" s="25" t="str">
        <f>F14</f>
        <v>ŽST Petrohrad</v>
      </c>
      <c r="G114" s="38"/>
      <c r="H114" s="38"/>
      <c r="I114" s="30" t="s">
        <v>22</v>
      </c>
      <c r="J114" s="77" t="str">
        <f>IF(J14="","",J14)</f>
        <v>6. 1. 2021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5.15" customHeight="1">
      <c r="A116" s="36"/>
      <c r="B116" s="37"/>
      <c r="C116" s="30" t="s">
        <v>24</v>
      </c>
      <c r="D116" s="38"/>
      <c r="E116" s="38"/>
      <c r="F116" s="25" t="str">
        <f>E17</f>
        <v>Správa železnic,s.o.;OŘ ÚNL - ST K.Vary</v>
      </c>
      <c r="G116" s="38"/>
      <c r="H116" s="38"/>
      <c r="I116" s="30" t="s">
        <v>32</v>
      </c>
      <c r="J116" s="34" t="str">
        <f>E23</f>
        <v xml:space="preserve"> 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30" t="s">
        <v>30</v>
      </c>
      <c r="D117" s="38"/>
      <c r="E117" s="38"/>
      <c r="F117" s="25" t="str">
        <f>IF(E20="","",E20)</f>
        <v>Vyplň údaj</v>
      </c>
      <c r="G117" s="38"/>
      <c r="H117" s="38"/>
      <c r="I117" s="30" t="s">
        <v>35</v>
      </c>
      <c r="J117" s="34" t="str">
        <f>E26</f>
        <v>Liprtová Pavlína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0.32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9" customFormat="1" ht="29.28" customHeight="1">
      <c r="A119" s="186"/>
      <c r="B119" s="187"/>
      <c r="C119" s="188" t="s">
        <v>116</v>
      </c>
      <c r="D119" s="189" t="s">
        <v>63</v>
      </c>
      <c r="E119" s="189" t="s">
        <v>59</v>
      </c>
      <c r="F119" s="189" t="s">
        <v>60</v>
      </c>
      <c r="G119" s="189" t="s">
        <v>117</v>
      </c>
      <c r="H119" s="189" t="s">
        <v>118</v>
      </c>
      <c r="I119" s="189" t="s">
        <v>119</v>
      </c>
      <c r="J119" s="189" t="s">
        <v>112</v>
      </c>
      <c r="K119" s="190" t="s">
        <v>120</v>
      </c>
      <c r="L119" s="191"/>
      <c r="M119" s="98" t="s">
        <v>1</v>
      </c>
      <c r="N119" s="99" t="s">
        <v>42</v>
      </c>
      <c r="O119" s="99" t="s">
        <v>121</v>
      </c>
      <c r="P119" s="99" t="s">
        <v>122</v>
      </c>
      <c r="Q119" s="99" t="s">
        <v>123</v>
      </c>
      <c r="R119" s="99" t="s">
        <v>124</v>
      </c>
      <c r="S119" s="99" t="s">
        <v>125</v>
      </c>
      <c r="T119" s="100" t="s">
        <v>126</v>
      </c>
      <c r="U119" s="186"/>
      <c r="V119" s="186"/>
      <c r="W119" s="186"/>
      <c r="X119" s="186"/>
      <c r="Y119" s="186"/>
      <c r="Z119" s="186"/>
      <c r="AA119" s="186"/>
      <c r="AB119" s="186"/>
      <c r="AC119" s="186"/>
      <c r="AD119" s="186"/>
      <c r="AE119" s="186"/>
    </row>
    <row r="120" s="2" customFormat="1" ht="22.8" customHeight="1">
      <c r="A120" s="36"/>
      <c r="B120" s="37"/>
      <c r="C120" s="105" t="s">
        <v>127</v>
      </c>
      <c r="D120" s="38"/>
      <c r="E120" s="38"/>
      <c r="F120" s="38"/>
      <c r="G120" s="38"/>
      <c r="H120" s="38"/>
      <c r="I120" s="38"/>
      <c r="J120" s="192">
        <f>BK120</f>
        <v>0</v>
      </c>
      <c r="K120" s="38"/>
      <c r="L120" s="42"/>
      <c r="M120" s="101"/>
      <c r="N120" s="193"/>
      <c r="O120" s="102"/>
      <c r="P120" s="194">
        <f>SUM(P121:P135)</f>
        <v>0</v>
      </c>
      <c r="Q120" s="102"/>
      <c r="R120" s="194">
        <f>SUM(R121:R135)</f>
        <v>0</v>
      </c>
      <c r="S120" s="102"/>
      <c r="T120" s="195">
        <f>SUM(T121:T135)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5" t="s">
        <v>77</v>
      </c>
      <c r="AU120" s="15" t="s">
        <v>114</v>
      </c>
      <c r="BK120" s="196">
        <f>SUM(BK121:BK135)</f>
        <v>0</v>
      </c>
    </row>
    <row r="121" s="2" customFormat="1" ht="55.5" customHeight="1">
      <c r="A121" s="36"/>
      <c r="B121" s="37"/>
      <c r="C121" s="197" t="s">
        <v>85</v>
      </c>
      <c r="D121" s="197" t="s">
        <v>128</v>
      </c>
      <c r="E121" s="198" t="s">
        <v>545</v>
      </c>
      <c r="F121" s="199" t="s">
        <v>546</v>
      </c>
      <c r="G121" s="200" t="s">
        <v>187</v>
      </c>
      <c r="H121" s="201">
        <v>2702.1370000000002</v>
      </c>
      <c r="I121" s="202"/>
      <c r="J121" s="203">
        <f>ROUND(I121*H121,2)</f>
        <v>0</v>
      </c>
      <c r="K121" s="199" t="s">
        <v>132</v>
      </c>
      <c r="L121" s="42"/>
      <c r="M121" s="204" t="s">
        <v>1</v>
      </c>
      <c r="N121" s="205" t="s">
        <v>43</v>
      </c>
      <c r="O121" s="89"/>
      <c r="P121" s="206">
        <f>O121*H121</f>
        <v>0</v>
      </c>
      <c r="Q121" s="206">
        <v>0</v>
      </c>
      <c r="R121" s="206">
        <f>Q121*H121</f>
        <v>0</v>
      </c>
      <c r="S121" s="206">
        <v>0</v>
      </c>
      <c r="T121" s="207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08" t="s">
        <v>263</v>
      </c>
      <c r="AT121" s="208" t="s">
        <v>128</v>
      </c>
      <c r="AU121" s="208" t="s">
        <v>78</v>
      </c>
      <c r="AY121" s="15" t="s">
        <v>134</v>
      </c>
      <c r="BE121" s="209">
        <f>IF(N121="základní",J121,0)</f>
        <v>0</v>
      </c>
      <c r="BF121" s="209">
        <f>IF(N121="snížená",J121,0)</f>
        <v>0</v>
      </c>
      <c r="BG121" s="209">
        <f>IF(N121="zákl. přenesená",J121,0)</f>
        <v>0</v>
      </c>
      <c r="BH121" s="209">
        <f>IF(N121="sníž. přenesená",J121,0)</f>
        <v>0</v>
      </c>
      <c r="BI121" s="209">
        <f>IF(N121="nulová",J121,0)</f>
        <v>0</v>
      </c>
      <c r="BJ121" s="15" t="s">
        <v>85</v>
      </c>
      <c r="BK121" s="209">
        <f>ROUND(I121*H121,2)</f>
        <v>0</v>
      </c>
      <c r="BL121" s="15" t="s">
        <v>263</v>
      </c>
      <c r="BM121" s="208" t="s">
        <v>547</v>
      </c>
    </row>
    <row r="122" s="2" customFormat="1">
      <c r="A122" s="36"/>
      <c r="B122" s="37"/>
      <c r="C122" s="38"/>
      <c r="D122" s="210" t="s">
        <v>136</v>
      </c>
      <c r="E122" s="38"/>
      <c r="F122" s="211" t="s">
        <v>548</v>
      </c>
      <c r="G122" s="38"/>
      <c r="H122" s="38"/>
      <c r="I122" s="212"/>
      <c r="J122" s="38"/>
      <c r="K122" s="38"/>
      <c r="L122" s="42"/>
      <c r="M122" s="213"/>
      <c r="N122" s="214"/>
      <c r="O122" s="89"/>
      <c r="P122" s="89"/>
      <c r="Q122" s="89"/>
      <c r="R122" s="89"/>
      <c r="S122" s="89"/>
      <c r="T122" s="90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5" t="s">
        <v>136</v>
      </c>
      <c r="AU122" s="15" t="s">
        <v>78</v>
      </c>
    </row>
    <row r="123" s="2" customFormat="1">
      <c r="A123" s="36"/>
      <c r="B123" s="37"/>
      <c r="C123" s="38"/>
      <c r="D123" s="210" t="s">
        <v>138</v>
      </c>
      <c r="E123" s="38"/>
      <c r="F123" s="215" t="s">
        <v>549</v>
      </c>
      <c r="G123" s="38"/>
      <c r="H123" s="38"/>
      <c r="I123" s="212"/>
      <c r="J123" s="38"/>
      <c r="K123" s="38"/>
      <c r="L123" s="42"/>
      <c r="M123" s="213"/>
      <c r="N123" s="214"/>
      <c r="O123" s="89"/>
      <c r="P123" s="89"/>
      <c r="Q123" s="89"/>
      <c r="R123" s="89"/>
      <c r="S123" s="89"/>
      <c r="T123" s="90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138</v>
      </c>
      <c r="AU123" s="15" t="s">
        <v>78</v>
      </c>
    </row>
    <row r="124" s="10" customFormat="1">
      <c r="A124" s="10"/>
      <c r="B124" s="216"/>
      <c r="C124" s="217"/>
      <c r="D124" s="210" t="s">
        <v>144</v>
      </c>
      <c r="E124" s="218" t="s">
        <v>1</v>
      </c>
      <c r="F124" s="219" t="s">
        <v>550</v>
      </c>
      <c r="G124" s="217"/>
      <c r="H124" s="220">
        <v>2702.1370000000002</v>
      </c>
      <c r="I124" s="221"/>
      <c r="J124" s="217"/>
      <c r="K124" s="217"/>
      <c r="L124" s="222"/>
      <c r="M124" s="223"/>
      <c r="N124" s="224"/>
      <c r="O124" s="224"/>
      <c r="P124" s="224"/>
      <c r="Q124" s="224"/>
      <c r="R124" s="224"/>
      <c r="S124" s="224"/>
      <c r="T124" s="225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T124" s="226" t="s">
        <v>144</v>
      </c>
      <c r="AU124" s="226" t="s">
        <v>78</v>
      </c>
      <c r="AV124" s="10" t="s">
        <v>87</v>
      </c>
      <c r="AW124" s="10" t="s">
        <v>34</v>
      </c>
      <c r="AX124" s="10" t="s">
        <v>85</v>
      </c>
      <c r="AY124" s="226" t="s">
        <v>134</v>
      </c>
    </row>
    <row r="125" s="2" customFormat="1" ht="55.5" customHeight="1">
      <c r="A125" s="36"/>
      <c r="B125" s="37"/>
      <c r="C125" s="197" t="s">
        <v>87</v>
      </c>
      <c r="D125" s="197" t="s">
        <v>128</v>
      </c>
      <c r="E125" s="198" t="s">
        <v>551</v>
      </c>
      <c r="F125" s="199" t="s">
        <v>552</v>
      </c>
      <c r="G125" s="200" t="s">
        <v>187</v>
      </c>
      <c r="H125" s="201">
        <v>1616.6510000000001</v>
      </c>
      <c r="I125" s="202"/>
      <c r="J125" s="203">
        <f>ROUND(I125*H125,2)</f>
        <v>0</v>
      </c>
      <c r="K125" s="199" t="s">
        <v>132</v>
      </c>
      <c r="L125" s="42"/>
      <c r="M125" s="204" t="s">
        <v>1</v>
      </c>
      <c r="N125" s="205" t="s">
        <v>43</v>
      </c>
      <c r="O125" s="89"/>
      <c r="P125" s="206">
        <f>O125*H125</f>
        <v>0</v>
      </c>
      <c r="Q125" s="206">
        <v>0</v>
      </c>
      <c r="R125" s="206">
        <f>Q125*H125</f>
        <v>0</v>
      </c>
      <c r="S125" s="206">
        <v>0</v>
      </c>
      <c r="T125" s="207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8" t="s">
        <v>263</v>
      </c>
      <c r="AT125" s="208" t="s">
        <v>128</v>
      </c>
      <c r="AU125" s="208" t="s">
        <v>78</v>
      </c>
      <c r="AY125" s="15" t="s">
        <v>134</v>
      </c>
      <c r="BE125" s="209">
        <f>IF(N125="základní",J125,0)</f>
        <v>0</v>
      </c>
      <c r="BF125" s="209">
        <f>IF(N125="snížená",J125,0)</f>
        <v>0</v>
      </c>
      <c r="BG125" s="209">
        <f>IF(N125="zákl. přenesená",J125,0)</f>
        <v>0</v>
      </c>
      <c r="BH125" s="209">
        <f>IF(N125="sníž. přenesená",J125,0)</f>
        <v>0</v>
      </c>
      <c r="BI125" s="209">
        <f>IF(N125="nulová",J125,0)</f>
        <v>0</v>
      </c>
      <c r="BJ125" s="15" t="s">
        <v>85</v>
      </c>
      <c r="BK125" s="209">
        <f>ROUND(I125*H125,2)</f>
        <v>0</v>
      </c>
      <c r="BL125" s="15" t="s">
        <v>263</v>
      </c>
      <c r="BM125" s="208" t="s">
        <v>553</v>
      </c>
    </row>
    <row r="126" s="2" customFormat="1">
      <c r="A126" s="36"/>
      <c r="B126" s="37"/>
      <c r="C126" s="38"/>
      <c r="D126" s="210" t="s">
        <v>136</v>
      </c>
      <c r="E126" s="38"/>
      <c r="F126" s="211" t="s">
        <v>554</v>
      </c>
      <c r="G126" s="38"/>
      <c r="H126" s="38"/>
      <c r="I126" s="212"/>
      <c r="J126" s="38"/>
      <c r="K126" s="38"/>
      <c r="L126" s="42"/>
      <c r="M126" s="213"/>
      <c r="N126" s="214"/>
      <c r="O126" s="89"/>
      <c r="P126" s="89"/>
      <c r="Q126" s="89"/>
      <c r="R126" s="89"/>
      <c r="S126" s="89"/>
      <c r="T126" s="90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136</v>
      </c>
      <c r="AU126" s="15" t="s">
        <v>78</v>
      </c>
    </row>
    <row r="127" s="2" customFormat="1">
      <c r="A127" s="36"/>
      <c r="B127" s="37"/>
      <c r="C127" s="38"/>
      <c r="D127" s="210" t="s">
        <v>138</v>
      </c>
      <c r="E127" s="38"/>
      <c r="F127" s="215" t="s">
        <v>555</v>
      </c>
      <c r="G127" s="38"/>
      <c r="H127" s="38"/>
      <c r="I127" s="212"/>
      <c r="J127" s="38"/>
      <c r="K127" s="38"/>
      <c r="L127" s="42"/>
      <c r="M127" s="213"/>
      <c r="N127" s="214"/>
      <c r="O127" s="89"/>
      <c r="P127" s="89"/>
      <c r="Q127" s="89"/>
      <c r="R127" s="89"/>
      <c r="S127" s="89"/>
      <c r="T127" s="90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5" t="s">
        <v>138</v>
      </c>
      <c r="AU127" s="15" t="s">
        <v>78</v>
      </c>
    </row>
    <row r="128" s="10" customFormat="1">
      <c r="A128" s="10"/>
      <c r="B128" s="216"/>
      <c r="C128" s="217"/>
      <c r="D128" s="210" t="s">
        <v>144</v>
      </c>
      <c r="E128" s="218" t="s">
        <v>1</v>
      </c>
      <c r="F128" s="219" t="s">
        <v>556</v>
      </c>
      <c r="G128" s="217"/>
      <c r="H128" s="220">
        <v>1616.6510000000001</v>
      </c>
      <c r="I128" s="221"/>
      <c r="J128" s="217"/>
      <c r="K128" s="217"/>
      <c r="L128" s="222"/>
      <c r="M128" s="223"/>
      <c r="N128" s="224"/>
      <c r="O128" s="224"/>
      <c r="P128" s="224"/>
      <c r="Q128" s="224"/>
      <c r="R128" s="224"/>
      <c r="S128" s="224"/>
      <c r="T128" s="225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T128" s="226" t="s">
        <v>144</v>
      </c>
      <c r="AU128" s="226" t="s">
        <v>78</v>
      </c>
      <c r="AV128" s="10" t="s">
        <v>87</v>
      </c>
      <c r="AW128" s="10" t="s">
        <v>34</v>
      </c>
      <c r="AX128" s="10" t="s">
        <v>85</v>
      </c>
      <c r="AY128" s="226" t="s">
        <v>134</v>
      </c>
    </row>
    <row r="129" s="2" customFormat="1">
      <c r="A129" s="36"/>
      <c r="B129" s="37"/>
      <c r="C129" s="197" t="s">
        <v>148</v>
      </c>
      <c r="D129" s="197" t="s">
        <v>128</v>
      </c>
      <c r="E129" s="198" t="s">
        <v>557</v>
      </c>
      <c r="F129" s="199" t="s">
        <v>558</v>
      </c>
      <c r="G129" s="200" t="s">
        <v>302</v>
      </c>
      <c r="H129" s="201">
        <v>4</v>
      </c>
      <c r="I129" s="202"/>
      <c r="J129" s="203">
        <f>ROUND(I129*H129,2)</f>
        <v>0</v>
      </c>
      <c r="K129" s="199" t="s">
        <v>132</v>
      </c>
      <c r="L129" s="42"/>
      <c r="M129" s="204" t="s">
        <v>1</v>
      </c>
      <c r="N129" s="205" t="s">
        <v>43</v>
      </c>
      <c r="O129" s="89"/>
      <c r="P129" s="206">
        <f>O129*H129</f>
        <v>0</v>
      </c>
      <c r="Q129" s="206">
        <v>0</v>
      </c>
      <c r="R129" s="206">
        <f>Q129*H129</f>
        <v>0</v>
      </c>
      <c r="S129" s="206">
        <v>0</v>
      </c>
      <c r="T129" s="207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8" t="s">
        <v>263</v>
      </c>
      <c r="AT129" s="208" t="s">
        <v>128</v>
      </c>
      <c r="AU129" s="208" t="s">
        <v>78</v>
      </c>
      <c r="AY129" s="15" t="s">
        <v>134</v>
      </c>
      <c r="BE129" s="209">
        <f>IF(N129="základní",J129,0)</f>
        <v>0</v>
      </c>
      <c r="BF129" s="209">
        <f>IF(N129="snížená",J129,0)</f>
        <v>0</v>
      </c>
      <c r="BG129" s="209">
        <f>IF(N129="zákl. přenesená",J129,0)</f>
        <v>0</v>
      </c>
      <c r="BH129" s="209">
        <f>IF(N129="sníž. přenesená",J129,0)</f>
        <v>0</v>
      </c>
      <c r="BI129" s="209">
        <f>IF(N129="nulová",J129,0)</f>
        <v>0</v>
      </c>
      <c r="BJ129" s="15" t="s">
        <v>85</v>
      </c>
      <c r="BK129" s="209">
        <f>ROUND(I129*H129,2)</f>
        <v>0</v>
      </c>
      <c r="BL129" s="15" t="s">
        <v>263</v>
      </c>
      <c r="BM129" s="208" t="s">
        <v>559</v>
      </c>
    </row>
    <row r="130" s="2" customFormat="1">
      <c r="A130" s="36"/>
      <c r="B130" s="37"/>
      <c r="C130" s="38"/>
      <c r="D130" s="210" t="s">
        <v>136</v>
      </c>
      <c r="E130" s="38"/>
      <c r="F130" s="211" t="s">
        <v>560</v>
      </c>
      <c r="G130" s="38"/>
      <c r="H130" s="38"/>
      <c r="I130" s="212"/>
      <c r="J130" s="38"/>
      <c r="K130" s="38"/>
      <c r="L130" s="42"/>
      <c r="M130" s="213"/>
      <c r="N130" s="214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136</v>
      </c>
      <c r="AU130" s="15" t="s">
        <v>78</v>
      </c>
    </row>
    <row r="131" s="2" customFormat="1">
      <c r="A131" s="36"/>
      <c r="B131" s="37"/>
      <c r="C131" s="38"/>
      <c r="D131" s="210" t="s">
        <v>138</v>
      </c>
      <c r="E131" s="38"/>
      <c r="F131" s="215" t="s">
        <v>561</v>
      </c>
      <c r="G131" s="38"/>
      <c r="H131" s="38"/>
      <c r="I131" s="212"/>
      <c r="J131" s="38"/>
      <c r="K131" s="38"/>
      <c r="L131" s="42"/>
      <c r="M131" s="213"/>
      <c r="N131" s="214"/>
      <c r="O131" s="89"/>
      <c r="P131" s="89"/>
      <c r="Q131" s="89"/>
      <c r="R131" s="89"/>
      <c r="S131" s="89"/>
      <c r="T131" s="9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138</v>
      </c>
      <c r="AU131" s="15" t="s">
        <v>78</v>
      </c>
    </row>
    <row r="132" s="2" customFormat="1">
      <c r="A132" s="36"/>
      <c r="B132" s="37"/>
      <c r="C132" s="197" t="s">
        <v>133</v>
      </c>
      <c r="D132" s="197" t="s">
        <v>128</v>
      </c>
      <c r="E132" s="198" t="s">
        <v>562</v>
      </c>
      <c r="F132" s="199" t="s">
        <v>563</v>
      </c>
      <c r="G132" s="200" t="s">
        <v>187</v>
      </c>
      <c r="H132" s="201">
        <v>162.90299999999999</v>
      </c>
      <c r="I132" s="202"/>
      <c r="J132" s="203">
        <f>ROUND(I132*H132,2)</f>
        <v>0</v>
      </c>
      <c r="K132" s="199" t="s">
        <v>132</v>
      </c>
      <c r="L132" s="42"/>
      <c r="M132" s="204" t="s">
        <v>1</v>
      </c>
      <c r="N132" s="205" t="s">
        <v>43</v>
      </c>
      <c r="O132" s="89"/>
      <c r="P132" s="206">
        <f>O132*H132</f>
        <v>0</v>
      </c>
      <c r="Q132" s="206">
        <v>0</v>
      </c>
      <c r="R132" s="206">
        <f>Q132*H132</f>
        <v>0</v>
      </c>
      <c r="S132" s="206">
        <v>0</v>
      </c>
      <c r="T132" s="207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08" t="s">
        <v>263</v>
      </c>
      <c r="AT132" s="208" t="s">
        <v>128</v>
      </c>
      <c r="AU132" s="208" t="s">
        <v>78</v>
      </c>
      <c r="AY132" s="15" t="s">
        <v>134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5" t="s">
        <v>85</v>
      </c>
      <c r="BK132" s="209">
        <f>ROUND(I132*H132,2)</f>
        <v>0</v>
      </c>
      <c r="BL132" s="15" t="s">
        <v>263</v>
      </c>
      <c r="BM132" s="208" t="s">
        <v>564</v>
      </c>
    </row>
    <row r="133" s="2" customFormat="1">
      <c r="A133" s="36"/>
      <c r="B133" s="37"/>
      <c r="C133" s="38"/>
      <c r="D133" s="210" t="s">
        <v>136</v>
      </c>
      <c r="E133" s="38"/>
      <c r="F133" s="211" t="s">
        <v>565</v>
      </c>
      <c r="G133" s="38"/>
      <c r="H133" s="38"/>
      <c r="I133" s="212"/>
      <c r="J133" s="38"/>
      <c r="K133" s="38"/>
      <c r="L133" s="42"/>
      <c r="M133" s="213"/>
      <c r="N133" s="214"/>
      <c r="O133" s="89"/>
      <c r="P133" s="89"/>
      <c r="Q133" s="89"/>
      <c r="R133" s="89"/>
      <c r="S133" s="89"/>
      <c r="T133" s="90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136</v>
      </c>
      <c r="AU133" s="15" t="s">
        <v>78</v>
      </c>
    </row>
    <row r="134" s="2" customFormat="1">
      <c r="A134" s="36"/>
      <c r="B134" s="37"/>
      <c r="C134" s="38"/>
      <c r="D134" s="210" t="s">
        <v>138</v>
      </c>
      <c r="E134" s="38"/>
      <c r="F134" s="215" t="s">
        <v>566</v>
      </c>
      <c r="G134" s="38"/>
      <c r="H134" s="38"/>
      <c r="I134" s="212"/>
      <c r="J134" s="38"/>
      <c r="K134" s="38"/>
      <c r="L134" s="42"/>
      <c r="M134" s="213"/>
      <c r="N134" s="214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138</v>
      </c>
      <c r="AU134" s="15" t="s">
        <v>78</v>
      </c>
    </row>
    <row r="135" s="10" customFormat="1">
      <c r="A135" s="10"/>
      <c r="B135" s="216"/>
      <c r="C135" s="217"/>
      <c r="D135" s="210" t="s">
        <v>144</v>
      </c>
      <c r="E135" s="218" t="s">
        <v>1</v>
      </c>
      <c r="F135" s="219" t="s">
        <v>567</v>
      </c>
      <c r="G135" s="217"/>
      <c r="H135" s="220">
        <v>162.90299999999999</v>
      </c>
      <c r="I135" s="221"/>
      <c r="J135" s="217"/>
      <c r="K135" s="217"/>
      <c r="L135" s="222"/>
      <c r="M135" s="272"/>
      <c r="N135" s="273"/>
      <c r="O135" s="273"/>
      <c r="P135" s="273"/>
      <c r="Q135" s="273"/>
      <c r="R135" s="273"/>
      <c r="S135" s="273"/>
      <c r="T135" s="274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T135" s="226" t="s">
        <v>144</v>
      </c>
      <c r="AU135" s="226" t="s">
        <v>78</v>
      </c>
      <c r="AV135" s="10" t="s">
        <v>87</v>
      </c>
      <c r="AW135" s="10" t="s">
        <v>34</v>
      </c>
      <c r="AX135" s="10" t="s">
        <v>85</v>
      </c>
      <c r="AY135" s="226" t="s">
        <v>134</v>
      </c>
    </row>
    <row r="136" s="2" customFormat="1" ht="6.96" customHeight="1">
      <c r="A136" s="36"/>
      <c r="B136" s="64"/>
      <c r="C136" s="65"/>
      <c r="D136" s="65"/>
      <c r="E136" s="65"/>
      <c r="F136" s="65"/>
      <c r="G136" s="65"/>
      <c r="H136" s="65"/>
      <c r="I136" s="65"/>
      <c r="J136" s="65"/>
      <c r="K136" s="65"/>
      <c r="L136" s="42"/>
      <c r="M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</sheetData>
  <sheetProtection sheet="1" autoFilter="0" formatColumns="0" formatRows="0" objects="1" scenarios="1" spinCount="100000" saltValue="v7xAKU/Hzrqu2o8OYavUzm6zeS8/FJPkxbnY72RG255OqGfDjwqugUPgXsoHKiuMvV9eVBRomJNMQCs9LKOQdQ==" hashValue="WxvPgpUQ5OJhVONgJNPdjkw16DGnRwXCJyNKbq+hR+f+xlaAmzZRIvFLjLYpVPudqR2rQI3Xdbmbyrgh5xxWbA==" algorithmName="SHA-512" password="CC35"/>
  <autoFilter ref="C119:K13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104</v>
      </c>
    </row>
    <row r="3" hidden="1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8"/>
      <c r="AT3" s="15" t="s">
        <v>87</v>
      </c>
    </row>
    <row r="4" hidden="1" s="1" customFormat="1" ht="24.96" customHeight="1">
      <c r="B4" s="18"/>
      <c r="D4" s="146" t="s">
        <v>105</v>
      </c>
      <c r="L4" s="18"/>
      <c r="M4" s="147" t="s">
        <v>10</v>
      </c>
      <c r="AT4" s="15" t="s">
        <v>4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148" t="s">
        <v>16</v>
      </c>
      <c r="L6" s="18"/>
    </row>
    <row r="7" hidden="1" s="1" customFormat="1" ht="16.5" customHeight="1">
      <c r="B7" s="18"/>
      <c r="E7" s="149" t="str">
        <f>'Rekapitulace stavby'!K6</f>
        <v>Oprava staničních kolejí a výhybek v ŽST Petrohrad - oprava č.1</v>
      </c>
      <c r="F7" s="148"/>
      <c r="G7" s="148"/>
      <c r="H7" s="148"/>
      <c r="L7" s="18"/>
    </row>
    <row r="8" hidden="1" s="2" customFormat="1" ht="12" customHeight="1">
      <c r="A8" s="36"/>
      <c r="B8" s="42"/>
      <c r="C8" s="36"/>
      <c r="D8" s="148" t="s">
        <v>106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hidden="1" s="2" customFormat="1" ht="16.5" customHeight="1">
      <c r="A9" s="36"/>
      <c r="B9" s="42"/>
      <c r="C9" s="36"/>
      <c r="D9" s="36"/>
      <c r="E9" s="150" t="s">
        <v>568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2" customHeight="1">
      <c r="A11" s="36"/>
      <c r="B11" s="42"/>
      <c r="C11" s="36"/>
      <c r="D11" s="148" t="s">
        <v>18</v>
      </c>
      <c r="E11" s="36"/>
      <c r="F11" s="139" t="s">
        <v>1</v>
      </c>
      <c r="G11" s="36"/>
      <c r="H11" s="36"/>
      <c r="I11" s="148" t="s">
        <v>19</v>
      </c>
      <c r="J11" s="139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 ht="12" customHeight="1">
      <c r="A12" s="36"/>
      <c r="B12" s="42"/>
      <c r="C12" s="36"/>
      <c r="D12" s="148" t="s">
        <v>20</v>
      </c>
      <c r="E12" s="36"/>
      <c r="F12" s="139" t="s">
        <v>21</v>
      </c>
      <c r="G12" s="36"/>
      <c r="H12" s="36"/>
      <c r="I12" s="148" t="s">
        <v>22</v>
      </c>
      <c r="J12" s="151" t="str">
        <f>'Rekapitulace stavby'!AN8</f>
        <v>6. 1. 2021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12" customHeight="1">
      <c r="A14" s="36"/>
      <c r="B14" s="42"/>
      <c r="C14" s="36"/>
      <c r="D14" s="148" t="s">
        <v>24</v>
      </c>
      <c r="E14" s="36"/>
      <c r="F14" s="36"/>
      <c r="G14" s="36"/>
      <c r="H14" s="36"/>
      <c r="I14" s="148" t="s">
        <v>25</v>
      </c>
      <c r="J14" s="139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8" customHeight="1">
      <c r="A15" s="36"/>
      <c r="B15" s="42"/>
      <c r="C15" s="36"/>
      <c r="D15" s="36"/>
      <c r="E15" s="139" t="s">
        <v>27</v>
      </c>
      <c r="F15" s="36"/>
      <c r="G15" s="36"/>
      <c r="H15" s="36"/>
      <c r="I15" s="148" t="s">
        <v>28</v>
      </c>
      <c r="J15" s="139" t="s">
        <v>29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12" customHeight="1">
      <c r="A17" s="36"/>
      <c r="B17" s="42"/>
      <c r="C17" s="36"/>
      <c r="D17" s="148" t="s">
        <v>30</v>
      </c>
      <c r="E17" s="36"/>
      <c r="F17" s="36"/>
      <c r="G17" s="36"/>
      <c r="H17" s="36"/>
      <c r="I17" s="14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9"/>
      <c r="G18" s="139"/>
      <c r="H18" s="139"/>
      <c r="I18" s="14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12" customHeight="1">
      <c r="A20" s="36"/>
      <c r="B20" s="42"/>
      <c r="C20" s="36"/>
      <c r="D20" s="148" t="s">
        <v>32</v>
      </c>
      <c r="E20" s="36"/>
      <c r="F20" s="36"/>
      <c r="G20" s="36"/>
      <c r="H20" s="36"/>
      <c r="I20" s="148" t="s">
        <v>25</v>
      </c>
      <c r="J20" s="139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18" customHeight="1">
      <c r="A21" s="36"/>
      <c r="B21" s="42"/>
      <c r="C21" s="36"/>
      <c r="D21" s="36"/>
      <c r="E21" s="139" t="str">
        <f>IF('Rekapitulace stavby'!E17="","",'Rekapitulace stavby'!E17)</f>
        <v xml:space="preserve"> </v>
      </c>
      <c r="F21" s="36"/>
      <c r="G21" s="36"/>
      <c r="H21" s="36"/>
      <c r="I21" s="148" t="s">
        <v>28</v>
      </c>
      <c r="J21" s="139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12" customHeight="1">
      <c r="A23" s="36"/>
      <c r="B23" s="42"/>
      <c r="C23" s="36"/>
      <c r="D23" s="148" t="s">
        <v>35</v>
      </c>
      <c r="E23" s="36"/>
      <c r="F23" s="36"/>
      <c r="G23" s="36"/>
      <c r="H23" s="36"/>
      <c r="I23" s="148" t="s">
        <v>25</v>
      </c>
      <c r="J23" s="139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18" customHeight="1">
      <c r="A24" s="36"/>
      <c r="B24" s="42"/>
      <c r="C24" s="36"/>
      <c r="D24" s="36"/>
      <c r="E24" s="139" t="s">
        <v>36</v>
      </c>
      <c r="F24" s="36"/>
      <c r="G24" s="36"/>
      <c r="H24" s="36"/>
      <c r="I24" s="148" t="s">
        <v>28</v>
      </c>
      <c r="J24" s="139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idden="1" s="2" customFormat="1" ht="12" customHeight="1">
      <c r="A26" s="36"/>
      <c r="B26" s="42"/>
      <c r="C26" s="36"/>
      <c r="D26" s="148" t="s">
        <v>37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hidden="1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2" customFormat="1" ht="6.96" customHeight="1">
      <c r="A29" s="36"/>
      <c r="B29" s="42"/>
      <c r="C29" s="36"/>
      <c r="D29" s="156"/>
      <c r="E29" s="156"/>
      <c r="F29" s="156"/>
      <c r="G29" s="156"/>
      <c r="H29" s="156"/>
      <c r="I29" s="156"/>
      <c r="J29" s="156"/>
      <c r="K29" s="156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hidden="1" s="2" customFormat="1" ht="25.44" customHeight="1">
      <c r="A30" s="36"/>
      <c r="B30" s="42"/>
      <c r="C30" s="36"/>
      <c r="D30" s="157" t="s">
        <v>38</v>
      </c>
      <c r="E30" s="36"/>
      <c r="F30" s="36"/>
      <c r="G30" s="36"/>
      <c r="H30" s="36"/>
      <c r="I30" s="36"/>
      <c r="J30" s="158">
        <f>ROUND(J116,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6.96" customHeight="1">
      <c r="A31" s="36"/>
      <c r="B31" s="42"/>
      <c r="C31" s="36"/>
      <c r="D31" s="156"/>
      <c r="E31" s="156"/>
      <c r="F31" s="156"/>
      <c r="G31" s="156"/>
      <c r="H31" s="156"/>
      <c r="I31" s="156"/>
      <c r="J31" s="156"/>
      <c r="K31" s="15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14.4" customHeight="1">
      <c r="A32" s="36"/>
      <c r="B32" s="42"/>
      <c r="C32" s="36"/>
      <c r="D32" s="36"/>
      <c r="E32" s="36"/>
      <c r="F32" s="159" t="s">
        <v>40</v>
      </c>
      <c r="G32" s="36"/>
      <c r="H32" s="36"/>
      <c r="I32" s="159" t="s">
        <v>39</v>
      </c>
      <c r="J32" s="159" t="s">
        <v>41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160" t="s">
        <v>42</v>
      </c>
      <c r="E33" s="148" t="s">
        <v>43</v>
      </c>
      <c r="F33" s="161">
        <f>ROUND((SUM(BE116:BE136)),  2)</f>
        <v>0</v>
      </c>
      <c r="G33" s="36"/>
      <c r="H33" s="36"/>
      <c r="I33" s="162">
        <v>0.20999999999999999</v>
      </c>
      <c r="J33" s="161">
        <f>ROUND(((SUM(BE116:BE136))*I33),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48" t="s">
        <v>44</v>
      </c>
      <c r="F34" s="161">
        <f>ROUND((SUM(BF116:BF136)),  2)</f>
        <v>0</v>
      </c>
      <c r="G34" s="36"/>
      <c r="H34" s="36"/>
      <c r="I34" s="162">
        <v>0.14999999999999999</v>
      </c>
      <c r="J34" s="161">
        <f>ROUND(((SUM(BF116:BF136))*I34),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48" t="s">
        <v>45</v>
      </c>
      <c r="F35" s="161">
        <f>ROUND((SUM(BG116:BG136)),  2)</f>
        <v>0</v>
      </c>
      <c r="G35" s="36"/>
      <c r="H35" s="36"/>
      <c r="I35" s="162">
        <v>0.20999999999999999</v>
      </c>
      <c r="J35" s="161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8" t="s">
        <v>46</v>
      </c>
      <c r="F36" s="161">
        <f>ROUND((SUM(BH116:BH136)),  2)</f>
        <v>0</v>
      </c>
      <c r="G36" s="36"/>
      <c r="H36" s="36"/>
      <c r="I36" s="162">
        <v>0.14999999999999999</v>
      </c>
      <c r="J36" s="161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8" t="s">
        <v>47</v>
      </c>
      <c r="F37" s="161">
        <f>ROUND((SUM(BI116:BI136)),  2)</f>
        <v>0</v>
      </c>
      <c r="G37" s="36"/>
      <c r="H37" s="36"/>
      <c r="I37" s="162">
        <v>0</v>
      </c>
      <c r="J37" s="161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25.44" customHeight="1">
      <c r="A39" s="36"/>
      <c r="B39" s="42"/>
      <c r="C39" s="163"/>
      <c r="D39" s="164" t="s">
        <v>48</v>
      </c>
      <c r="E39" s="165"/>
      <c r="F39" s="165"/>
      <c r="G39" s="166" t="s">
        <v>49</v>
      </c>
      <c r="H39" s="167" t="s">
        <v>50</v>
      </c>
      <c r="I39" s="165"/>
      <c r="J39" s="168">
        <f>SUM(J30:J37)</f>
        <v>0</v>
      </c>
      <c r="K39" s="169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61"/>
      <c r="D50" s="170" t="s">
        <v>51</v>
      </c>
      <c r="E50" s="171"/>
      <c r="F50" s="171"/>
      <c r="G50" s="170" t="s">
        <v>52</v>
      </c>
      <c r="H50" s="171"/>
      <c r="I50" s="171"/>
      <c r="J50" s="171"/>
      <c r="K50" s="171"/>
      <c r="L50" s="6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6"/>
      <c r="B61" s="42"/>
      <c r="C61" s="36"/>
      <c r="D61" s="172" t="s">
        <v>53</v>
      </c>
      <c r="E61" s="173"/>
      <c r="F61" s="174" t="s">
        <v>54</v>
      </c>
      <c r="G61" s="172" t="s">
        <v>53</v>
      </c>
      <c r="H61" s="173"/>
      <c r="I61" s="173"/>
      <c r="J61" s="175" t="s">
        <v>54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6"/>
      <c r="B65" s="42"/>
      <c r="C65" s="36"/>
      <c r="D65" s="170" t="s">
        <v>55</v>
      </c>
      <c r="E65" s="176"/>
      <c r="F65" s="176"/>
      <c r="G65" s="170" t="s">
        <v>56</v>
      </c>
      <c r="H65" s="176"/>
      <c r="I65" s="176"/>
      <c r="J65" s="176"/>
      <c r="K65" s="176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6"/>
      <c r="B76" s="42"/>
      <c r="C76" s="36"/>
      <c r="D76" s="172" t="s">
        <v>53</v>
      </c>
      <c r="E76" s="173"/>
      <c r="F76" s="174" t="s">
        <v>54</v>
      </c>
      <c r="G76" s="172" t="s">
        <v>53</v>
      </c>
      <c r="H76" s="173"/>
      <c r="I76" s="173"/>
      <c r="J76" s="175" t="s">
        <v>54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hidden="1" s="2" customFormat="1" ht="14.4" customHeight="1">
      <c r="A77" s="36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hidden="1"/>
    <row r="79" hidden="1"/>
    <row r="80" hidden="1"/>
    <row r="81" hidden="1" s="2" customFormat="1" ht="6.96" customHeight="1">
      <c r="A81" s="36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hidden="1" s="2" customFormat="1" ht="24.96" customHeight="1">
      <c r="A82" s="36"/>
      <c r="B82" s="37"/>
      <c r="C82" s="21" t="s">
        <v>110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hidden="1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hidden="1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hidden="1" s="2" customFormat="1" ht="16.5" customHeight="1">
      <c r="A85" s="36"/>
      <c r="B85" s="37"/>
      <c r="C85" s="38"/>
      <c r="D85" s="38"/>
      <c r="E85" s="181" t="str">
        <f>E7</f>
        <v>Oprava staničních kolejí a výhybek v ŽST Petrohrad - oprava č.1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hidden="1" s="2" customFormat="1" ht="12" customHeight="1">
      <c r="A86" s="36"/>
      <c r="B86" s="37"/>
      <c r="C86" s="30" t="s">
        <v>106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hidden="1" s="2" customFormat="1" ht="16.5" customHeight="1">
      <c r="A87" s="36"/>
      <c r="B87" s="37"/>
      <c r="C87" s="38"/>
      <c r="D87" s="38"/>
      <c r="E87" s="74" t="str">
        <f>E9</f>
        <v xml:space="preserve">A.2 - VON 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hidden="1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hidden="1" s="2" customFormat="1" ht="12" customHeight="1">
      <c r="A89" s="36"/>
      <c r="B89" s="37"/>
      <c r="C89" s="30" t="s">
        <v>20</v>
      </c>
      <c r="D89" s="38"/>
      <c r="E89" s="38"/>
      <c r="F89" s="25" t="str">
        <f>F12</f>
        <v>ŽST Petrohrad</v>
      </c>
      <c r="G89" s="38"/>
      <c r="H89" s="38"/>
      <c r="I89" s="30" t="s">
        <v>22</v>
      </c>
      <c r="J89" s="77" t="str">
        <f>IF(J12="","",J12)</f>
        <v>6. 1. 2021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hidden="1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hidden="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Správa železnic,s.o.;OŘ ÚNL - ST K.Vary</v>
      </c>
      <c r="G91" s="38"/>
      <c r="H91" s="38"/>
      <c r="I91" s="30" t="s">
        <v>32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hidden="1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>Liprtová Pavlína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hidden="1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hidden="1" s="2" customFormat="1" ht="29.28" customHeight="1">
      <c r="A94" s="36"/>
      <c r="B94" s="37"/>
      <c r="C94" s="182" t="s">
        <v>111</v>
      </c>
      <c r="D94" s="183"/>
      <c r="E94" s="183"/>
      <c r="F94" s="183"/>
      <c r="G94" s="183"/>
      <c r="H94" s="183"/>
      <c r="I94" s="183"/>
      <c r="J94" s="184" t="s">
        <v>112</v>
      </c>
      <c r="K94" s="183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hidden="1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hidden="1" s="2" customFormat="1" ht="22.8" customHeight="1">
      <c r="A96" s="36"/>
      <c r="B96" s="37"/>
      <c r="C96" s="185" t="s">
        <v>113</v>
      </c>
      <c r="D96" s="38"/>
      <c r="E96" s="38"/>
      <c r="F96" s="38"/>
      <c r="G96" s="38"/>
      <c r="H96" s="38"/>
      <c r="I96" s="38"/>
      <c r="J96" s="108">
        <f>J116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114</v>
      </c>
    </row>
    <row r="97" hidden="1" s="2" customFormat="1" ht="21.84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61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hidden="1" s="2" customFormat="1" ht="6.96" customHeight="1">
      <c r="A98" s="36"/>
      <c r="B98" s="64"/>
      <c r="C98" s="65"/>
      <c r="D98" s="65"/>
      <c r="E98" s="65"/>
      <c r="F98" s="65"/>
      <c r="G98" s="65"/>
      <c r="H98" s="65"/>
      <c r="I98" s="65"/>
      <c r="J98" s="65"/>
      <c r="K98" s="65"/>
      <c r="L98" s="61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hidden="1"/>
    <row r="100" hidden="1"/>
    <row r="101" hidden="1"/>
    <row r="102" s="2" customFormat="1" ht="6.96" customHeight="1">
      <c r="A102" s="36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24.96" customHeight="1">
      <c r="A103" s="36"/>
      <c r="B103" s="37"/>
      <c r="C103" s="21" t="s">
        <v>115</v>
      </c>
      <c r="D103" s="38"/>
      <c r="E103" s="38"/>
      <c r="F103" s="38"/>
      <c r="G103" s="38"/>
      <c r="H103" s="38"/>
      <c r="I103" s="38"/>
      <c r="J103" s="38"/>
      <c r="K103" s="38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6.96" customHeight="1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12" customHeight="1">
      <c r="A105" s="36"/>
      <c r="B105" s="37"/>
      <c r="C105" s="30" t="s">
        <v>16</v>
      </c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16.5" customHeight="1">
      <c r="A106" s="36"/>
      <c r="B106" s="37"/>
      <c r="C106" s="38"/>
      <c r="D106" s="38"/>
      <c r="E106" s="181" t="str">
        <f>E7</f>
        <v>Oprava staničních kolejí a výhybek v ŽST Petrohrad - oprava č.1</v>
      </c>
      <c r="F106" s="30"/>
      <c r="G106" s="30"/>
      <c r="H106" s="30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2" customHeight="1">
      <c r="A107" s="36"/>
      <c r="B107" s="37"/>
      <c r="C107" s="30" t="s">
        <v>106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6.5" customHeight="1">
      <c r="A108" s="36"/>
      <c r="B108" s="37"/>
      <c r="C108" s="38"/>
      <c r="D108" s="38"/>
      <c r="E108" s="74" t="str">
        <f>E9</f>
        <v xml:space="preserve">A.2 - VON </v>
      </c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20</v>
      </c>
      <c r="D110" s="38"/>
      <c r="E110" s="38"/>
      <c r="F110" s="25" t="str">
        <f>F12</f>
        <v>ŽST Petrohrad</v>
      </c>
      <c r="G110" s="38"/>
      <c r="H110" s="38"/>
      <c r="I110" s="30" t="s">
        <v>22</v>
      </c>
      <c r="J110" s="77" t="str">
        <f>IF(J12="","",J12)</f>
        <v>6. 1. 2021</v>
      </c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5.15" customHeight="1">
      <c r="A112" s="36"/>
      <c r="B112" s="37"/>
      <c r="C112" s="30" t="s">
        <v>24</v>
      </c>
      <c r="D112" s="38"/>
      <c r="E112" s="38"/>
      <c r="F112" s="25" t="str">
        <f>E15</f>
        <v>Správa železnic,s.o.;OŘ ÚNL - ST K.Vary</v>
      </c>
      <c r="G112" s="38"/>
      <c r="H112" s="38"/>
      <c r="I112" s="30" t="s">
        <v>32</v>
      </c>
      <c r="J112" s="34" t="str">
        <f>E21</f>
        <v xml:space="preserve"> </v>
      </c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5.15" customHeight="1">
      <c r="A113" s="36"/>
      <c r="B113" s="37"/>
      <c r="C113" s="30" t="s">
        <v>30</v>
      </c>
      <c r="D113" s="38"/>
      <c r="E113" s="38"/>
      <c r="F113" s="25" t="str">
        <f>IF(E18="","",E18)</f>
        <v>Vyplň údaj</v>
      </c>
      <c r="G113" s="38"/>
      <c r="H113" s="38"/>
      <c r="I113" s="30" t="s">
        <v>35</v>
      </c>
      <c r="J113" s="34" t="str">
        <f>E24</f>
        <v>Liprtová Pavlína</v>
      </c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0.32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9" customFormat="1" ht="29.28" customHeight="1">
      <c r="A115" s="186"/>
      <c r="B115" s="187"/>
      <c r="C115" s="188" t="s">
        <v>116</v>
      </c>
      <c r="D115" s="189" t="s">
        <v>63</v>
      </c>
      <c r="E115" s="189" t="s">
        <v>59</v>
      </c>
      <c r="F115" s="189" t="s">
        <v>60</v>
      </c>
      <c r="G115" s="189" t="s">
        <v>117</v>
      </c>
      <c r="H115" s="189" t="s">
        <v>118</v>
      </c>
      <c r="I115" s="189" t="s">
        <v>119</v>
      </c>
      <c r="J115" s="189" t="s">
        <v>112</v>
      </c>
      <c r="K115" s="190" t="s">
        <v>120</v>
      </c>
      <c r="L115" s="191"/>
      <c r="M115" s="98" t="s">
        <v>1</v>
      </c>
      <c r="N115" s="99" t="s">
        <v>42</v>
      </c>
      <c r="O115" s="99" t="s">
        <v>121</v>
      </c>
      <c r="P115" s="99" t="s">
        <v>122</v>
      </c>
      <c r="Q115" s="99" t="s">
        <v>123</v>
      </c>
      <c r="R115" s="99" t="s">
        <v>124</v>
      </c>
      <c r="S115" s="99" t="s">
        <v>125</v>
      </c>
      <c r="T115" s="100" t="s">
        <v>126</v>
      </c>
      <c r="U115" s="186"/>
      <c r="V115" s="186"/>
      <c r="W115" s="186"/>
      <c r="X115" s="186"/>
      <c r="Y115" s="186"/>
      <c r="Z115" s="186"/>
      <c r="AA115" s="186"/>
      <c r="AB115" s="186"/>
      <c r="AC115" s="186"/>
      <c r="AD115" s="186"/>
      <c r="AE115" s="186"/>
    </row>
    <row r="116" s="2" customFormat="1" ht="22.8" customHeight="1">
      <c r="A116" s="36"/>
      <c r="B116" s="37"/>
      <c r="C116" s="105" t="s">
        <v>127</v>
      </c>
      <c r="D116" s="38"/>
      <c r="E116" s="38"/>
      <c r="F116" s="38"/>
      <c r="G116" s="38"/>
      <c r="H116" s="38"/>
      <c r="I116" s="38"/>
      <c r="J116" s="192">
        <f>BK116</f>
        <v>0</v>
      </c>
      <c r="K116" s="38"/>
      <c r="L116" s="42"/>
      <c r="M116" s="101"/>
      <c r="N116" s="193"/>
      <c r="O116" s="102"/>
      <c r="P116" s="194">
        <f>SUM(P117:P136)</f>
        <v>0</v>
      </c>
      <c r="Q116" s="102"/>
      <c r="R116" s="194">
        <f>SUM(R117:R136)</f>
        <v>0</v>
      </c>
      <c r="S116" s="102"/>
      <c r="T116" s="195">
        <f>SUM(T117:T136)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5" t="s">
        <v>77</v>
      </c>
      <c r="AU116" s="15" t="s">
        <v>114</v>
      </c>
      <c r="BK116" s="196">
        <f>SUM(BK117:BK136)</f>
        <v>0</v>
      </c>
    </row>
    <row r="117" s="2" customFormat="1" ht="66.75" customHeight="1">
      <c r="A117" s="36"/>
      <c r="B117" s="37"/>
      <c r="C117" s="197" t="s">
        <v>85</v>
      </c>
      <c r="D117" s="197" t="s">
        <v>128</v>
      </c>
      <c r="E117" s="198" t="s">
        <v>569</v>
      </c>
      <c r="F117" s="199" t="s">
        <v>570</v>
      </c>
      <c r="G117" s="200" t="s">
        <v>571</v>
      </c>
      <c r="H117" s="275"/>
      <c r="I117" s="202"/>
      <c r="J117" s="203">
        <f>ROUND(I117*H117,2)</f>
        <v>0</v>
      </c>
      <c r="K117" s="199" t="s">
        <v>132</v>
      </c>
      <c r="L117" s="42"/>
      <c r="M117" s="204" t="s">
        <v>1</v>
      </c>
      <c r="N117" s="205" t="s">
        <v>43</v>
      </c>
      <c r="O117" s="89"/>
      <c r="P117" s="206">
        <f>O117*H117</f>
        <v>0</v>
      </c>
      <c r="Q117" s="206">
        <v>0</v>
      </c>
      <c r="R117" s="206">
        <f>Q117*H117</f>
        <v>0</v>
      </c>
      <c r="S117" s="206">
        <v>0</v>
      </c>
      <c r="T117" s="207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08" t="s">
        <v>133</v>
      </c>
      <c r="AT117" s="208" t="s">
        <v>128</v>
      </c>
      <c r="AU117" s="208" t="s">
        <v>78</v>
      </c>
      <c r="AY117" s="15" t="s">
        <v>134</v>
      </c>
      <c r="BE117" s="209">
        <f>IF(N117="základní",J117,0)</f>
        <v>0</v>
      </c>
      <c r="BF117" s="209">
        <f>IF(N117="snížená",J117,0)</f>
        <v>0</v>
      </c>
      <c r="BG117" s="209">
        <f>IF(N117="zákl. přenesená",J117,0)</f>
        <v>0</v>
      </c>
      <c r="BH117" s="209">
        <f>IF(N117="sníž. přenesená",J117,0)</f>
        <v>0</v>
      </c>
      <c r="BI117" s="209">
        <f>IF(N117="nulová",J117,0)</f>
        <v>0</v>
      </c>
      <c r="BJ117" s="15" t="s">
        <v>85</v>
      </c>
      <c r="BK117" s="209">
        <f>ROUND(I117*H117,2)</f>
        <v>0</v>
      </c>
      <c r="BL117" s="15" t="s">
        <v>133</v>
      </c>
      <c r="BM117" s="208" t="s">
        <v>572</v>
      </c>
    </row>
    <row r="118" s="2" customFormat="1">
      <c r="A118" s="36"/>
      <c r="B118" s="37"/>
      <c r="C118" s="38"/>
      <c r="D118" s="210" t="s">
        <v>136</v>
      </c>
      <c r="E118" s="38"/>
      <c r="F118" s="211" t="s">
        <v>570</v>
      </c>
      <c r="G118" s="38"/>
      <c r="H118" s="38"/>
      <c r="I118" s="212"/>
      <c r="J118" s="38"/>
      <c r="K118" s="38"/>
      <c r="L118" s="42"/>
      <c r="M118" s="213"/>
      <c r="N118" s="214"/>
      <c r="O118" s="89"/>
      <c r="P118" s="89"/>
      <c r="Q118" s="89"/>
      <c r="R118" s="89"/>
      <c r="S118" s="89"/>
      <c r="T118" s="90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5" t="s">
        <v>136</v>
      </c>
      <c r="AU118" s="15" t="s">
        <v>78</v>
      </c>
    </row>
    <row r="119" s="2" customFormat="1">
      <c r="A119" s="36"/>
      <c r="B119" s="37"/>
      <c r="C119" s="38"/>
      <c r="D119" s="210" t="s">
        <v>138</v>
      </c>
      <c r="E119" s="38"/>
      <c r="F119" s="215" t="s">
        <v>573</v>
      </c>
      <c r="G119" s="38"/>
      <c r="H119" s="38"/>
      <c r="I119" s="212"/>
      <c r="J119" s="38"/>
      <c r="K119" s="38"/>
      <c r="L119" s="42"/>
      <c r="M119" s="213"/>
      <c r="N119" s="214"/>
      <c r="O119" s="89"/>
      <c r="P119" s="89"/>
      <c r="Q119" s="89"/>
      <c r="R119" s="89"/>
      <c r="S119" s="89"/>
      <c r="T119" s="90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5" t="s">
        <v>138</v>
      </c>
      <c r="AU119" s="15" t="s">
        <v>78</v>
      </c>
    </row>
    <row r="120" s="2" customFormat="1" ht="33" customHeight="1">
      <c r="A120" s="36"/>
      <c r="B120" s="37"/>
      <c r="C120" s="197" t="s">
        <v>87</v>
      </c>
      <c r="D120" s="197" t="s">
        <v>128</v>
      </c>
      <c r="E120" s="198" t="s">
        <v>574</v>
      </c>
      <c r="F120" s="199" t="s">
        <v>575</v>
      </c>
      <c r="G120" s="200" t="s">
        <v>302</v>
      </c>
      <c r="H120" s="201">
        <v>2</v>
      </c>
      <c r="I120" s="202"/>
      <c r="J120" s="203">
        <f>ROUND(I120*H120,2)</f>
        <v>0</v>
      </c>
      <c r="K120" s="199" t="s">
        <v>132</v>
      </c>
      <c r="L120" s="42"/>
      <c r="M120" s="204" t="s">
        <v>1</v>
      </c>
      <c r="N120" s="205" t="s">
        <v>43</v>
      </c>
      <c r="O120" s="89"/>
      <c r="P120" s="206">
        <f>O120*H120</f>
        <v>0</v>
      </c>
      <c r="Q120" s="206">
        <v>0</v>
      </c>
      <c r="R120" s="206">
        <f>Q120*H120</f>
        <v>0</v>
      </c>
      <c r="S120" s="206">
        <v>0</v>
      </c>
      <c r="T120" s="207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08" t="s">
        <v>133</v>
      </c>
      <c r="AT120" s="208" t="s">
        <v>128</v>
      </c>
      <c r="AU120" s="208" t="s">
        <v>78</v>
      </c>
      <c r="AY120" s="15" t="s">
        <v>134</v>
      </c>
      <c r="BE120" s="209">
        <f>IF(N120="základní",J120,0)</f>
        <v>0</v>
      </c>
      <c r="BF120" s="209">
        <f>IF(N120="snížená",J120,0)</f>
        <v>0</v>
      </c>
      <c r="BG120" s="209">
        <f>IF(N120="zákl. přenesená",J120,0)</f>
        <v>0</v>
      </c>
      <c r="BH120" s="209">
        <f>IF(N120="sníž. přenesená",J120,0)</f>
        <v>0</v>
      </c>
      <c r="BI120" s="209">
        <f>IF(N120="nulová",J120,0)</f>
        <v>0</v>
      </c>
      <c r="BJ120" s="15" t="s">
        <v>85</v>
      </c>
      <c r="BK120" s="209">
        <f>ROUND(I120*H120,2)</f>
        <v>0</v>
      </c>
      <c r="BL120" s="15" t="s">
        <v>133</v>
      </c>
      <c r="BM120" s="208" t="s">
        <v>576</v>
      </c>
    </row>
    <row r="121" s="2" customFormat="1">
      <c r="A121" s="36"/>
      <c r="B121" s="37"/>
      <c r="C121" s="38"/>
      <c r="D121" s="210" t="s">
        <v>136</v>
      </c>
      <c r="E121" s="38"/>
      <c r="F121" s="211" t="s">
        <v>577</v>
      </c>
      <c r="G121" s="38"/>
      <c r="H121" s="38"/>
      <c r="I121" s="212"/>
      <c r="J121" s="38"/>
      <c r="K121" s="38"/>
      <c r="L121" s="42"/>
      <c r="M121" s="213"/>
      <c r="N121" s="214"/>
      <c r="O121" s="89"/>
      <c r="P121" s="89"/>
      <c r="Q121" s="89"/>
      <c r="R121" s="89"/>
      <c r="S121" s="89"/>
      <c r="T121" s="90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136</v>
      </c>
      <c r="AU121" s="15" t="s">
        <v>78</v>
      </c>
    </row>
    <row r="122" s="2" customFormat="1">
      <c r="A122" s="36"/>
      <c r="B122" s="37"/>
      <c r="C122" s="197" t="s">
        <v>148</v>
      </c>
      <c r="D122" s="197" t="s">
        <v>128</v>
      </c>
      <c r="E122" s="198" t="s">
        <v>578</v>
      </c>
      <c r="F122" s="199" t="s">
        <v>579</v>
      </c>
      <c r="G122" s="200" t="s">
        <v>158</v>
      </c>
      <c r="H122" s="201">
        <v>1762.8499999999999</v>
      </c>
      <c r="I122" s="202"/>
      <c r="J122" s="203">
        <f>ROUND(I122*H122,2)</f>
        <v>0</v>
      </c>
      <c r="K122" s="199" t="s">
        <v>132</v>
      </c>
      <c r="L122" s="42"/>
      <c r="M122" s="204" t="s">
        <v>1</v>
      </c>
      <c r="N122" s="205" t="s">
        <v>43</v>
      </c>
      <c r="O122" s="89"/>
      <c r="P122" s="206">
        <f>O122*H122</f>
        <v>0</v>
      </c>
      <c r="Q122" s="206">
        <v>0</v>
      </c>
      <c r="R122" s="206">
        <f>Q122*H122</f>
        <v>0</v>
      </c>
      <c r="S122" s="206">
        <v>0</v>
      </c>
      <c r="T122" s="207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08" t="s">
        <v>133</v>
      </c>
      <c r="AT122" s="208" t="s">
        <v>128</v>
      </c>
      <c r="AU122" s="208" t="s">
        <v>78</v>
      </c>
      <c r="AY122" s="15" t="s">
        <v>134</v>
      </c>
      <c r="BE122" s="209">
        <f>IF(N122="základní",J122,0)</f>
        <v>0</v>
      </c>
      <c r="BF122" s="209">
        <f>IF(N122="snížená",J122,0)</f>
        <v>0</v>
      </c>
      <c r="BG122" s="209">
        <f>IF(N122="zákl. přenesená",J122,0)</f>
        <v>0</v>
      </c>
      <c r="BH122" s="209">
        <f>IF(N122="sníž. přenesená",J122,0)</f>
        <v>0</v>
      </c>
      <c r="BI122" s="209">
        <f>IF(N122="nulová",J122,0)</f>
        <v>0</v>
      </c>
      <c r="BJ122" s="15" t="s">
        <v>85</v>
      </c>
      <c r="BK122" s="209">
        <f>ROUND(I122*H122,2)</f>
        <v>0</v>
      </c>
      <c r="BL122" s="15" t="s">
        <v>133</v>
      </c>
      <c r="BM122" s="208" t="s">
        <v>580</v>
      </c>
    </row>
    <row r="123" s="2" customFormat="1">
      <c r="A123" s="36"/>
      <c r="B123" s="37"/>
      <c r="C123" s="38"/>
      <c r="D123" s="210" t="s">
        <v>136</v>
      </c>
      <c r="E123" s="38"/>
      <c r="F123" s="211" t="s">
        <v>581</v>
      </c>
      <c r="G123" s="38"/>
      <c r="H123" s="38"/>
      <c r="I123" s="212"/>
      <c r="J123" s="38"/>
      <c r="K123" s="38"/>
      <c r="L123" s="42"/>
      <c r="M123" s="213"/>
      <c r="N123" s="214"/>
      <c r="O123" s="89"/>
      <c r="P123" s="89"/>
      <c r="Q123" s="89"/>
      <c r="R123" s="89"/>
      <c r="S123" s="89"/>
      <c r="T123" s="90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136</v>
      </c>
      <c r="AU123" s="15" t="s">
        <v>78</v>
      </c>
    </row>
    <row r="124" s="2" customFormat="1">
      <c r="A124" s="36"/>
      <c r="B124" s="37"/>
      <c r="C124" s="197" t="s">
        <v>133</v>
      </c>
      <c r="D124" s="197" t="s">
        <v>128</v>
      </c>
      <c r="E124" s="198" t="s">
        <v>582</v>
      </c>
      <c r="F124" s="199" t="s">
        <v>583</v>
      </c>
      <c r="G124" s="200" t="s">
        <v>571</v>
      </c>
      <c r="H124" s="275"/>
      <c r="I124" s="202"/>
      <c r="J124" s="203">
        <f>ROUND(I124*H124,2)</f>
        <v>0</v>
      </c>
      <c r="K124" s="199" t="s">
        <v>132</v>
      </c>
      <c r="L124" s="42"/>
      <c r="M124" s="204" t="s">
        <v>1</v>
      </c>
      <c r="N124" s="205" t="s">
        <v>43</v>
      </c>
      <c r="O124" s="89"/>
      <c r="P124" s="206">
        <f>O124*H124</f>
        <v>0</v>
      </c>
      <c r="Q124" s="206">
        <v>0</v>
      </c>
      <c r="R124" s="206">
        <f>Q124*H124</f>
        <v>0</v>
      </c>
      <c r="S124" s="206">
        <v>0</v>
      </c>
      <c r="T124" s="207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08" t="s">
        <v>133</v>
      </c>
      <c r="AT124" s="208" t="s">
        <v>128</v>
      </c>
      <c r="AU124" s="208" t="s">
        <v>78</v>
      </c>
      <c r="AY124" s="15" t="s">
        <v>134</v>
      </c>
      <c r="BE124" s="209">
        <f>IF(N124="základní",J124,0)</f>
        <v>0</v>
      </c>
      <c r="BF124" s="209">
        <f>IF(N124="snížená",J124,0)</f>
        <v>0</v>
      </c>
      <c r="BG124" s="209">
        <f>IF(N124="zákl. přenesená",J124,0)</f>
        <v>0</v>
      </c>
      <c r="BH124" s="209">
        <f>IF(N124="sníž. přenesená",J124,0)</f>
        <v>0</v>
      </c>
      <c r="BI124" s="209">
        <f>IF(N124="nulová",J124,0)</f>
        <v>0</v>
      </c>
      <c r="BJ124" s="15" t="s">
        <v>85</v>
      </c>
      <c r="BK124" s="209">
        <f>ROUND(I124*H124,2)</f>
        <v>0</v>
      </c>
      <c r="BL124" s="15" t="s">
        <v>133</v>
      </c>
      <c r="BM124" s="208" t="s">
        <v>584</v>
      </c>
    </row>
    <row r="125" s="2" customFormat="1">
      <c r="A125" s="36"/>
      <c r="B125" s="37"/>
      <c r="C125" s="38"/>
      <c r="D125" s="210" t="s">
        <v>136</v>
      </c>
      <c r="E125" s="38"/>
      <c r="F125" s="211" t="s">
        <v>585</v>
      </c>
      <c r="G125" s="38"/>
      <c r="H125" s="38"/>
      <c r="I125" s="212"/>
      <c r="J125" s="38"/>
      <c r="K125" s="38"/>
      <c r="L125" s="42"/>
      <c r="M125" s="213"/>
      <c r="N125" s="214"/>
      <c r="O125" s="89"/>
      <c r="P125" s="89"/>
      <c r="Q125" s="89"/>
      <c r="R125" s="89"/>
      <c r="S125" s="89"/>
      <c r="T125" s="90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136</v>
      </c>
      <c r="AU125" s="15" t="s">
        <v>78</v>
      </c>
    </row>
    <row r="126" s="2" customFormat="1" ht="21.75" customHeight="1">
      <c r="A126" s="36"/>
      <c r="B126" s="37"/>
      <c r="C126" s="197" t="s">
        <v>163</v>
      </c>
      <c r="D126" s="197" t="s">
        <v>128</v>
      </c>
      <c r="E126" s="198" t="s">
        <v>586</v>
      </c>
      <c r="F126" s="199" t="s">
        <v>587</v>
      </c>
      <c r="G126" s="200" t="s">
        <v>571</v>
      </c>
      <c r="H126" s="275"/>
      <c r="I126" s="202"/>
      <c r="J126" s="203">
        <f>ROUND(I126*H126,2)</f>
        <v>0</v>
      </c>
      <c r="K126" s="199" t="s">
        <v>132</v>
      </c>
      <c r="L126" s="42"/>
      <c r="M126" s="204" t="s">
        <v>1</v>
      </c>
      <c r="N126" s="205" t="s">
        <v>43</v>
      </c>
      <c r="O126" s="89"/>
      <c r="P126" s="206">
        <f>O126*H126</f>
        <v>0</v>
      </c>
      <c r="Q126" s="206">
        <v>0</v>
      </c>
      <c r="R126" s="206">
        <f>Q126*H126</f>
        <v>0</v>
      </c>
      <c r="S126" s="206">
        <v>0</v>
      </c>
      <c r="T126" s="207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08" t="s">
        <v>133</v>
      </c>
      <c r="AT126" s="208" t="s">
        <v>128</v>
      </c>
      <c r="AU126" s="208" t="s">
        <v>78</v>
      </c>
      <c r="AY126" s="15" t="s">
        <v>134</v>
      </c>
      <c r="BE126" s="209">
        <f>IF(N126="základní",J126,0)</f>
        <v>0</v>
      </c>
      <c r="BF126" s="209">
        <f>IF(N126="snížená",J126,0)</f>
        <v>0</v>
      </c>
      <c r="BG126" s="209">
        <f>IF(N126="zákl. přenesená",J126,0)</f>
        <v>0</v>
      </c>
      <c r="BH126" s="209">
        <f>IF(N126="sníž. přenesená",J126,0)</f>
        <v>0</v>
      </c>
      <c r="BI126" s="209">
        <f>IF(N126="nulová",J126,0)</f>
        <v>0</v>
      </c>
      <c r="BJ126" s="15" t="s">
        <v>85</v>
      </c>
      <c r="BK126" s="209">
        <f>ROUND(I126*H126,2)</f>
        <v>0</v>
      </c>
      <c r="BL126" s="15" t="s">
        <v>133</v>
      </c>
      <c r="BM126" s="208" t="s">
        <v>588</v>
      </c>
    </row>
    <row r="127" s="2" customFormat="1">
      <c r="A127" s="36"/>
      <c r="B127" s="37"/>
      <c r="C127" s="38"/>
      <c r="D127" s="210" t="s">
        <v>136</v>
      </c>
      <c r="E127" s="38"/>
      <c r="F127" s="211" t="s">
        <v>587</v>
      </c>
      <c r="G127" s="38"/>
      <c r="H127" s="38"/>
      <c r="I127" s="212"/>
      <c r="J127" s="38"/>
      <c r="K127" s="38"/>
      <c r="L127" s="42"/>
      <c r="M127" s="213"/>
      <c r="N127" s="214"/>
      <c r="O127" s="89"/>
      <c r="P127" s="89"/>
      <c r="Q127" s="89"/>
      <c r="R127" s="89"/>
      <c r="S127" s="89"/>
      <c r="T127" s="90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5" t="s">
        <v>136</v>
      </c>
      <c r="AU127" s="15" t="s">
        <v>78</v>
      </c>
    </row>
    <row r="128" s="2" customFormat="1">
      <c r="A128" s="36"/>
      <c r="B128" s="37"/>
      <c r="C128" s="197" t="s">
        <v>168</v>
      </c>
      <c r="D128" s="197" t="s">
        <v>128</v>
      </c>
      <c r="E128" s="198" t="s">
        <v>589</v>
      </c>
      <c r="F128" s="199" t="s">
        <v>590</v>
      </c>
      <c r="G128" s="200" t="s">
        <v>571</v>
      </c>
      <c r="H128" s="275"/>
      <c r="I128" s="202"/>
      <c r="J128" s="203">
        <f>ROUND(I128*H128,2)</f>
        <v>0</v>
      </c>
      <c r="K128" s="199" t="s">
        <v>132</v>
      </c>
      <c r="L128" s="42"/>
      <c r="M128" s="204" t="s">
        <v>1</v>
      </c>
      <c r="N128" s="205" t="s">
        <v>43</v>
      </c>
      <c r="O128" s="89"/>
      <c r="P128" s="206">
        <f>O128*H128</f>
        <v>0</v>
      </c>
      <c r="Q128" s="206">
        <v>0</v>
      </c>
      <c r="R128" s="206">
        <f>Q128*H128</f>
        <v>0</v>
      </c>
      <c r="S128" s="206">
        <v>0</v>
      </c>
      <c r="T128" s="207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08" t="s">
        <v>133</v>
      </c>
      <c r="AT128" s="208" t="s">
        <v>128</v>
      </c>
      <c r="AU128" s="208" t="s">
        <v>78</v>
      </c>
      <c r="AY128" s="15" t="s">
        <v>134</v>
      </c>
      <c r="BE128" s="209">
        <f>IF(N128="základní",J128,0)</f>
        <v>0</v>
      </c>
      <c r="BF128" s="209">
        <f>IF(N128="snížená",J128,0)</f>
        <v>0</v>
      </c>
      <c r="BG128" s="209">
        <f>IF(N128="zákl. přenesená",J128,0)</f>
        <v>0</v>
      </c>
      <c r="BH128" s="209">
        <f>IF(N128="sníž. přenesená",J128,0)</f>
        <v>0</v>
      </c>
      <c r="BI128" s="209">
        <f>IF(N128="nulová",J128,0)</f>
        <v>0</v>
      </c>
      <c r="BJ128" s="15" t="s">
        <v>85</v>
      </c>
      <c r="BK128" s="209">
        <f>ROUND(I128*H128,2)</f>
        <v>0</v>
      </c>
      <c r="BL128" s="15" t="s">
        <v>133</v>
      </c>
      <c r="BM128" s="208" t="s">
        <v>591</v>
      </c>
    </row>
    <row r="129" s="2" customFormat="1">
      <c r="A129" s="36"/>
      <c r="B129" s="37"/>
      <c r="C129" s="38"/>
      <c r="D129" s="210" t="s">
        <v>136</v>
      </c>
      <c r="E129" s="38"/>
      <c r="F129" s="211" t="s">
        <v>590</v>
      </c>
      <c r="G129" s="38"/>
      <c r="H129" s="38"/>
      <c r="I129" s="212"/>
      <c r="J129" s="38"/>
      <c r="K129" s="38"/>
      <c r="L129" s="42"/>
      <c r="M129" s="213"/>
      <c r="N129" s="214"/>
      <c r="O129" s="89"/>
      <c r="P129" s="89"/>
      <c r="Q129" s="89"/>
      <c r="R129" s="89"/>
      <c r="S129" s="89"/>
      <c r="T129" s="90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136</v>
      </c>
      <c r="AU129" s="15" t="s">
        <v>78</v>
      </c>
    </row>
    <row r="130" s="2" customFormat="1" ht="33" customHeight="1">
      <c r="A130" s="36"/>
      <c r="B130" s="37"/>
      <c r="C130" s="197" t="s">
        <v>177</v>
      </c>
      <c r="D130" s="197" t="s">
        <v>128</v>
      </c>
      <c r="E130" s="198" t="s">
        <v>592</v>
      </c>
      <c r="F130" s="199" t="s">
        <v>593</v>
      </c>
      <c r="G130" s="200" t="s">
        <v>131</v>
      </c>
      <c r="H130" s="201">
        <v>1.7130000000000001</v>
      </c>
      <c r="I130" s="202"/>
      <c r="J130" s="203">
        <f>ROUND(I130*H130,2)</f>
        <v>0</v>
      </c>
      <c r="K130" s="199" t="s">
        <v>132</v>
      </c>
      <c r="L130" s="42"/>
      <c r="M130" s="204" t="s">
        <v>1</v>
      </c>
      <c r="N130" s="205" t="s">
        <v>43</v>
      </c>
      <c r="O130" s="89"/>
      <c r="P130" s="206">
        <f>O130*H130</f>
        <v>0</v>
      </c>
      <c r="Q130" s="206">
        <v>0</v>
      </c>
      <c r="R130" s="206">
        <f>Q130*H130</f>
        <v>0</v>
      </c>
      <c r="S130" s="206">
        <v>0</v>
      </c>
      <c r="T130" s="207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08" t="s">
        <v>133</v>
      </c>
      <c r="AT130" s="208" t="s">
        <v>128</v>
      </c>
      <c r="AU130" s="208" t="s">
        <v>78</v>
      </c>
      <c r="AY130" s="15" t="s">
        <v>134</v>
      </c>
      <c r="BE130" s="209">
        <f>IF(N130="základní",J130,0)</f>
        <v>0</v>
      </c>
      <c r="BF130" s="209">
        <f>IF(N130="snížená",J130,0)</f>
        <v>0</v>
      </c>
      <c r="BG130" s="209">
        <f>IF(N130="zákl. přenesená",J130,0)</f>
        <v>0</v>
      </c>
      <c r="BH130" s="209">
        <f>IF(N130="sníž. přenesená",J130,0)</f>
        <v>0</v>
      </c>
      <c r="BI130" s="209">
        <f>IF(N130="nulová",J130,0)</f>
        <v>0</v>
      </c>
      <c r="BJ130" s="15" t="s">
        <v>85</v>
      </c>
      <c r="BK130" s="209">
        <f>ROUND(I130*H130,2)</f>
        <v>0</v>
      </c>
      <c r="BL130" s="15" t="s">
        <v>133</v>
      </c>
      <c r="BM130" s="208" t="s">
        <v>594</v>
      </c>
    </row>
    <row r="131" s="2" customFormat="1">
      <c r="A131" s="36"/>
      <c r="B131" s="37"/>
      <c r="C131" s="38"/>
      <c r="D131" s="210" t="s">
        <v>136</v>
      </c>
      <c r="E131" s="38"/>
      <c r="F131" s="211" t="s">
        <v>595</v>
      </c>
      <c r="G131" s="38"/>
      <c r="H131" s="38"/>
      <c r="I131" s="212"/>
      <c r="J131" s="38"/>
      <c r="K131" s="38"/>
      <c r="L131" s="42"/>
      <c r="M131" s="213"/>
      <c r="N131" s="214"/>
      <c r="O131" s="89"/>
      <c r="P131" s="89"/>
      <c r="Q131" s="89"/>
      <c r="R131" s="89"/>
      <c r="S131" s="89"/>
      <c r="T131" s="9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136</v>
      </c>
      <c r="AU131" s="15" t="s">
        <v>78</v>
      </c>
    </row>
    <row r="132" s="2" customFormat="1">
      <c r="A132" s="36"/>
      <c r="B132" s="37"/>
      <c r="C132" s="197" t="s">
        <v>184</v>
      </c>
      <c r="D132" s="197" t="s">
        <v>128</v>
      </c>
      <c r="E132" s="198" t="s">
        <v>596</v>
      </c>
      <c r="F132" s="199" t="s">
        <v>597</v>
      </c>
      <c r="G132" s="200" t="s">
        <v>131</v>
      </c>
      <c r="H132" s="201">
        <v>1.7130000000000001</v>
      </c>
      <c r="I132" s="202"/>
      <c r="J132" s="203">
        <f>ROUND(I132*H132,2)</f>
        <v>0</v>
      </c>
      <c r="K132" s="199" t="s">
        <v>132</v>
      </c>
      <c r="L132" s="42"/>
      <c r="M132" s="204" t="s">
        <v>1</v>
      </c>
      <c r="N132" s="205" t="s">
        <v>43</v>
      </c>
      <c r="O132" s="89"/>
      <c r="P132" s="206">
        <f>O132*H132</f>
        <v>0</v>
      </c>
      <c r="Q132" s="206">
        <v>0</v>
      </c>
      <c r="R132" s="206">
        <f>Q132*H132</f>
        <v>0</v>
      </c>
      <c r="S132" s="206">
        <v>0</v>
      </c>
      <c r="T132" s="207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08" t="s">
        <v>133</v>
      </c>
      <c r="AT132" s="208" t="s">
        <v>128</v>
      </c>
      <c r="AU132" s="208" t="s">
        <v>78</v>
      </c>
      <c r="AY132" s="15" t="s">
        <v>134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5" t="s">
        <v>85</v>
      </c>
      <c r="BK132" s="209">
        <f>ROUND(I132*H132,2)</f>
        <v>0</v>
      </c>
      <c r="BL132" s="15" t="s">
        <v>133</v>
      </c>
      <c r="BM132" s="208" t="s">
        <v>598</v>
      </c>
    </row>
    <row r="133" s="2" customFormat="1">
      <c r="A133" s="36"/>
      <c r="B133" s="37"/>
      <c r="C133" s="38"/>
      <c r="D133" s="210" t="s">
        <v>136</v>
      </c>
      <c r="E133" s="38"/>
      <c r="F133" s="211" t="s">
        <v>599</v>
      </c>
      <c r="G133" s="38"/>
      <c r="H133" s="38"/>
      <c r="I133" s="212"/>
      <c r="J133" s="38"/>
      <c r="K133" s="38"/>
      <c r="L133" s="42"/>
      <c r="M133" s="213"/>
      <c r="N133" s="214"/>
      <c r="O133" s="89"/>
      <c r="P133" s="89"/>
      <c r="Q133" s="89"/>
      <c r="R133" s="89"/>
      <c r="S133" s="89"/>
      <c r="T133" s="90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136</v>
      </c>
      <c r="AU133" s="15" t="s">
        <v>78</v>
      </c>
    </row>
    <row r="134" s="2" customFormat="1">
      <c r="A134" s="36"/>
      <c r="B134" s="37"/>
      <c r="C134" s="197" t="s">
        <v>190</v>
      </c>
      <c r="D134" s="197" t="s">
        <v>128</v>
      </c>
      <c r="E134" s="198" t="s">
        <v>600</v>
      </c>
      <c r="F134" s="199" t="s">
        <v>601</v>
      </c>
      <c r="G134" s="200" t="s">
        <v>571</v>
      </c>
      <c r="H134" s="275"/>
      <c r="I134" s="202"/>
      <c r="J134" s="203">
        <f>ROUND(I134*H134,2)</f>
        <v>0</v>
      </c>
      <c r="K134" s="199" t="s">
        <v>132</v>
      </c>
      <c r="L134" s="42"/>
      <c r="M134" s="204" t="s">
        <v>1</v>
      </c>
      <c r="N134" s="205" t="s">
        <v>43</v>
      </c>
      <c r="O134" s="89"/>
      <c r="P134" s="206">
        <f>O134*H134</f>
        <v>0</v>
      </c>
      <c r="Q134" s="206">
        <v>0</v>
      </c>
      <c r="R134" s="206">
        <f>Q134*H134</f>
        <v>0</v>
      </c>
      <c r="S134" s="206">
        <v>0</v>
      </c>
      <c r="T134" s="207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8" t="s">
        <v>133</v>
      </c>
      <c r="AT134" s="208" t="s">
        <v>128</v>
      </c>
      <c r="AU134" s="208" t="s">
        <v>78</v>
      </c>
      <c r="AY134" s="15" t="s">
        <v>134</v>
      </c>
      <c r="BE134" s="209">
        <f>IF(N134="základní",J134,0)</f>
        <v>0</v>
      </c>
      <c r="BF134" s="209">
        <f>IF(N134="snížená",J134,0)</f>
        <v>0</v>
      </c>
      <c r="BG134" s="209">
        <f>IF(N134="zákl. přenesená",J134,0)</f>
        <v>0</v>
      </c>
      <c r="BH134" s="209">
        <f>IF(N134="sníž. přenesená",J134,0)</f>
        <v>0</v>
      </c>
      <c r="BI134" s="209">
        <f>IF(N134="nulová",J134,0)</f>
        <v>0</v>
      </c>
      <c r="BJ134" s="15" t="s">
        <v>85</v>
      </c>
      <c r="BK134" s="209">
        <f>ROUND(I134*H134,2)</f>
        <v>0</v>
      </c>
      <c r="BL134" s="15" t="s">
        <v>133</v>
      </c>
      <c r="BM134" s="208" t="s">
        <v>602</v>
      </c>
    </row>
    <row r="135" s="2" customFormat="1">
      <c r="A135" s="36"/>
      <c r="B135" s="37"/>
      <c r="C135" s="38"/>
      <c r="D135" s="210" t="s">
        <v>136</v>
      </c>
      <c r="E135" s="38"/>
      <c r="F135" s="211" t="s">
        <v>603</v>
      </c>
      <c r="G135" s="38"/>
      <c r="H135" s="38"/>
      <c r="I135" s="212"/>
      <c r="J135" s="38"/>
      <c r="K135" s="38"/>
      <c r="L135" s="42"/>
      <c r="M135" s="213"/>
      <c r="N135" s="214"/>
      <c r="O135" s="89"/>
      <c r="P135" s="89"/>
      <c r="Q135" s="89"/>
      <c r="R135" s="89"/>
      <c r="S135" s="89"/>
      <c r="T135" s="90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136</v>
      </c>
      <c r="AU135" s="15" t="s">
        <v>78</v>
      </c>
    </row>
    <row r="136" s="2" customFormat="1">
      <c r="A136" s="36"/>
      <c r="B136" s="37"/>
      <c r="C136" s="38"/>
      <c r="D136" s="210" t="s">
        <v>138</v>
      </c>
      <c r="E136" s="38"/>
      <c r="F136" s="215" t="s">
        <v>604</v>
      </c>
      <c r="G136" s="38"/>
      <c r="H136" s="38"/>
      <c r="I136" s="212"/>
      <c r="J136" s="38"/>
      <c r="K136" s="38"/>
      <c r="L136" s="42"/>
      <c r="M136" s="248"/>
      <c r="N136" s="249"/>
      <c r="O136" s="250"/>
      <c r="P136" s="250"/>
      <c r="Q136" s="250"/>
      <c r="R136" s="250"/>
      <c r="S136" s="250"/>
      <c r="T136" s="251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138</v>
      </c>
      <c r="AU136" s="15" t="s">
        <v>78</v>
      </c>
    </row>
    <row r="137" s="2" customFormat="1" ht="6.96" customHeight="1">
      <c r="A137" s="36"/>
      <c r="B137" s="64"/>
      <c r="C137" s="65"/>
      <c r="D137" s="65"/>
      <c r="E137" s="65"/>
      <c r="F137" s="65"/>
      <c r="G137" s="65"/>
      <c r="H137" s="65"/>
      <c r="I137" s="65"/>
      <c r="J137" s="65"/>
      <c r="K137" s="65"/>
      <c r="L137" s="42"/>
      <c r="M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</row>
  </sheetData>
  <sheetProtection sheet="1" autoFilter="0" formatColumns="0" formatRows="0" objects="1" scenarios="1" spinCount="100000" saltValue="soZzebxsLM2D4pYG7La1t6Do+Hawx2MEIFRrSPg76X+R8kvFYIk4XzNDCE/ybDYUvi2JDhLbHLchsX5FJVGnAw==" hashValue="sD7reQ31txczz13pGJnVZzhjbNaCNaKX6r97VAIyyAwnU1ms2IIXAA3m0hY9tM3gYvNgrJG528O/xwH0yYr2eg==" algorithmName="SHA-512" password="CC35"/>
  <autoFilter ref="C115:K136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Liprtová Pavlína</dc:creator>
  <cp:lastModifiedBy>Liprtová Pavlína</cp:lastModifiedBy>
  <dcterms:created xsi:type="dcterms:W3CDTF">2021-03-24T12:08:24Z</dcterms:created>
  <dcterms:modified xsi:type="dcterms:W3CDTF">2021-03-24T12:08:30Z</dcterms:modified>
</cp:coreProperties>
</file>