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19 Oprava mostu v úseku Starkoč - Červený Kostelec\64021019_ Přílohy Výzvy + ZD\"/>
    </mc:Choice>
  </mc:AlternateContent>
  <bookViews>
    <workbookView xWindow="0" yWindow="0" windowWidth="26085" windowHeight="11805"/>
  </bookViews>
  <sheets>
    <sheet name="Rekapitulace zakázky" sheetId="1" r:id="rId1"/>
    <sheet name="SO 01 - Most - Oprava mos..." sheetId="2" r:id="rId2"/>
    <sheet name="SO 02 - Kolej - Oprava mo..." sheetId="3" r:id="rId3"/>
    <sheet name="SO 03 - SSZT - Oprava mos..." sheetId="4" r:id="rId4"/>
    <sheet name="SO 04 - VRN - Oprava most..." sheetId="5" r:id="rId5"/>
    <sheet name="Pokyny pro vyplnění" sheetId="6" r:id="rId6"/>
  </sheets>
  <definedNames>
    <definedName name="_xlnm._FilterDatabase" localSheetId="1" hidden="1">'SO 01 - Most - Oprava mos...'!$C$90:$K$369</definedName>
    <definedName name="_xlnm._FilterDatabase" localSheetId="2" hidden="1">'SO 02 - Kolej - Oprava mo...'!$C$81:$K$126</definedName>
    <definedName name="_xlnm._FilterDatabase" localSheetId="3" hidden="1">'SO 03 - SSZT - Oprava mos...'!$C$85:$K$146</definedName>
    <definedName name="_xlnm._FilterDatabase" localSheetId="4" hidden="1">'SO 04 - VRN - Oprava most...'!$C$89:$K$168</definedName>
    <definedName name="_xlnm.Print_Titles" localSheetId="0">'Rekapitulace zakázky'!$52:$52</definedName>
    <definedName name="_xlnm.Print_Titles" localSheetId="1">'SO 01 - Most - Oprava mos...'!$90:$90</definedName>
    <definedName name="_xlnm.Print_Titles" localSheetId="2">'SO 02 - Kolej - Oprava mo...'!$81:$81</definedName>
    <definedName name="_xlnm.Print_Titles" localSheetId="3">'SO 03 - SSZT - Oprava mos...'!$85:$85</definedName>
    <definedName name="_xlnm.Print_Titles" localSheetId="4">'SO 04 - VRN - Oprava most...'!$89:$89</definedName>
    <definedName name="_xlnm.Print_Area" localSheetId="0">'Rekapitulace zakázky'!$D$4:$AO$36,'Rekapitulace zakázky'!$C$42:$AQ$59</definedName>
    <definedName name="_xlnm.Print_Area" localSheetId="1">'SO 01 - Most - Oprava mos...'!$C$4:$J$39,'SO 01 - Most - Oprava mos...'!$C$45:$J$72,'SO 01 - Most - Oprava mos...'!$C$78:$K$369</definedName>
    <definedName name="_xlnm.Print_Area" localSheetId="2">'SO 02 - Kolej - Oprava mo...'!$C$4:$J$39,'SO 02 - Kolej - Oprava mo...'!$C$45:$J$63,'SO 02 - Kolej - Oprava mo...'!$C$69:$K$126</definedName>
    <definedName name="_xlnm.Print_Area" localSheetId="3">'SO 03 - SSZT - Oprava mos...'!$C$4:$J$39,'SO 03 - SSZT - Oprava mos...'!$C$45:$J$67,'SO 03 - SSZT - Oprava mos...'!$C$73:$K$146</definedName>
    <definedName name="_xlnm.Print_Area" localSheetId="4">'SO 04 - VRN - Oprava most...'!$C$4:$J$39,'SO 04 - VRN - Oprava most...'!$C$45:$J$71,'SO 04 - VRN - Oprava most...'!$C$77:$K$168</definedName>
  </definedNames>
  <calcPr calcId="162913"/>
</workbook>
</file>

<file path=xl/calcChain.xml><?xml version="1.0" encoding="utf-8"?>
<calcChain xmlns="http://schemas.openxmlformats.org/spreadsheetml/2006/main">
  <c r="J138" i="5" l="1"/>
  <c r="J37" i="5"/>
  <c r="J36" i="5"/>
  <c r="AY58" i="1" s="1"/>
  <c r="J35" i="5"/>
  <c r="AX58" i="1"/>
  <c r="BI167" i="5"/>
  <c r="BH167" i="5"/>
  <c r="BG167" i="5"/>
  <c r="BF167" i="5"/>
  <c r="T167" i="5"/>
  <c r="T166" i="5" s="1"/>
  <c r="R167" i="5"/>
  <c r="R166" i="5"/>
  <c r="P167" i="5"/>
  <c r="P166" i="5" s="1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T139" i="5"/>
  <c r="R140" i="5"/>
  <c r="R139" i="5"/>
  <c r="P140" i="5"/>
  <c r="P139" i="5"/>
  <c r="J65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J87" i="5"/>
  <c r="F87" i="5"/>
  <c r="J86" i="5"/>
  <c r="F86" i="5"/>
  <c r="F84" i="5"/>
  <c r="E82" i="5"/>
  <c r="J55" i="5"/>
  <c r="J54" i="5"/>
  <c r="F54" i="5"/>
  <c r="F52" i="5"/>
  <c r="E50" i="5"/>
  <c r="J18" i="5"/>
  <c r="E18" i="5"/>
  <c r="F55" i="5"/>
  <c r="J17" i="5"/>
  <c r="J12" i="5"/>
  <c r="J84" i="5"/>
  <c r="E7" i="5"/>
  <c r="E80" i="5"/>
  <c r="J37" i="4"/>
  <c r="J36" i="4"/>
  <c r="AY57" i="1"/>
  <c r="J35" i="4"/>
  <c r="AX57" i="1" s="1"/>
  <c r="BI144" i="4"/>
  <c r="BH144" i="4"/>
  <c r="BG144" i="4"/>
  <c r="BF144" i="4"/>
  <c r="T144" i="4"/>
  <c r="T143" i="4"/>
  <c r="R144" i="4"/>
  <c r="R143" i="4" s="1"/>
  <c r="P144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T123" i="4" s="1"/>
  <c r="R124" i="4"/>
  <c r="P124" i="4"/>
  <c r="P123" i="4" s="1"/>
  <c r="BI120" i="4"/>
  <c r="BH120" i="4"/>
  <c r="BG120" i="4"/>
  <c r="BF120" i="4"/>
  <c r="T120" i="4"/>
  <c r="T119" i="4"/>
  <c r="T118" i="4"/>
  <c r="R120" i="4"/>
  <c r="R119" i="4"/>
  <c r="R118" i="4"/>
  <c r="P120" i="4"/>
  <c r="P119" i="4" s="1"/>
  <c r="P118" i="4" s="1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83" i="4" s="1"/>
  <c r="J17" i="4"/>
  <c r="J12" i="4"/>
  <c r="J52" i="4"/>
  <c r="E7" i="4"/>
  <c r="E48" i="4"/>
  <c r="J37" i="3"/>
  <c r="J36" i="3"/>
  <c r="AY56" i="1" s="1"/>
  <c r="J35" i="3"/>
  <c r="AX56" i="1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76" i="3" s="1"/>
  <c r="E7" i="3"/>
  <c r="E72" i="3"/>
  <c r="J37" i="2"/>
  <c r="J36" i="2"/>
  <c r="AY55" i="1"/>
  <c r="J35" i="2"/>
  <c r="AX55" i="1"/>
  <c r="BI367" i="2"/>
  <c r="BH367" i="2"/>
  <c r="BG367" i="2"/>
  <c r="BF367" i="2"/>
  <c r="T367" i="2"/>
  <c r="T366" i="2"/>
  <c r="R367" i="2"/>
  <c r="R366" i="2"/>
  <c r="P367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88" i="2" s="1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BK167" i="5"/>
  <c r="J141" i="4"/>
  <c r="BK132" i="4"/>
  <c r="J130" i="4"/>
  <c r="J128" i="4"/>
  <c r="BK126" i="4"/>
  <c r="J124" i="4"/>
  <c r="BK120" i="4"/>
  <c r="BK114" i="4"/>
  <c r="BK109" i="4"/>
  <c r="J106" i="4"/>
  <c r="BK103" i="4"/>
  <c r="J98" i="4"/>
  <c r="BK95" i="4"/>
  <c r="J92" i="4"/>
  <c r="J124" i="3"/>
  <c r="J118" i="3"/>
  <c r="BK116" i="3"/>
  <c r="BK113" i="3"/>
  <c r="BK110" i="3"/>
  <c r="BK106" i="3"/>
  <c r="J103" i="3"/>
  <c r="J100" i="3"/>
  <c r="BK90" i="3"/>
  <c r="J88" i="3"/>
  <c r="BK85" i="3"/>
  <c r="J367" i="2"/>
  <c r="J363" i="2"/>
  <c r="BK360" i="2"/>
  <c r="BK357" i="2"/>
  <c r="BK354" i="2"/>
  <c r="BK351" i="2"/>
  <c r="BK347" i="2"/>
  <c r="BK345" i="2"/>
  <c r="BK343" i="2"/>
  <c r="J339" i="2"/>
  <c r="J321" i="2"/>
  <c r="J316" i="2"/>
  <c r="J307" i="2"/>
  <c r="BK303" i="2"/>
  <c r="J284" i="2"/>
  <c r="BK269" i="2"/>
  <c r="J255" i="2"/>
  <c r="BK251" i="2"/>
  <c r="J247" i="2"/>
  <c r="J244" i="2"/>
  <c r="BK241" i="2"/>
  <c r="BK238" i="2"/>
  <c r="J232" i="2"/>
  <c r="BK229" i="2"/>
  <c r="BK223" i="2"/>
  <c r="BK202" i="2"/>
  <c r="J194" i="2"/>
  <c r="J181" i="2"/>
  <c r="BK172" i="2"/>
  <c r="J168" i="2"/>
  <c r="BK165" i="2"/>
  <c r="BK162" i="2"/>
  <c r="J155" i="2"/>
  <c r="J151" i="2"/>
  <c r="BK146" i="2"/>
  <c r="BK133" i="2"/>
  <c r="BK130" i="2"/>
  <c r="BK127" i="2"/>
  <c r="BK120" i="2"/>
  <c r="J117" i="2"/>
  <c r="J115" i="2"/>
  <c r="J112" i="2"/>
  <c r="J103" i="2"/>
  <c r="J101" i="2"/>
  <c r="BK94" i="2"/>
  <c r="J167" i="5"/>
  <c r="J164" i="5"/>
  <c r="BK161" i="5"/>
  <c r="J161" i="5"/>
  <c r="BK159" i="5"/>
  <c r="J159" i="5"/>
  <c r="BK157" i="5"/>
  <c r="J157" i="5"/>
  <c r="BK155" i="5"/>
  <c r="J155" i="5"/>
  <c r="BK153" i="5"/>
  <c r="J153" i="5"/>
  <c r="BK150" i="5"/>
  <c r="J150" i="5"/>
  <c r="BK148" i="5"/>
  <c r="J148" i="5"/>
  <c r="BK146" i="5"/>
  <c r="J146" i="5"/>
  <c r="BK140" i="5"/>
  <c r="J140" i="5"/>
  <c r="BK134" i="5"/>
  <c r="J134" i="5"/>
  <c r="BK130" i="5"/>
  <c r="J130" i="5"/>
  <c r="BK128" i="5"/>
  <c r="J128" i="5"/>
  <c r="BK124" i="5"/>
  <c r="J124" i="5"/>
  <c r="BK121" i="5"/>
  <c r="J121" i="5"/>
  <c r="BK117" i="5"/>
  <c r="J117" i="5"/>
  <c r="BK114" i="5"/>
  <c r="J114" i="5"/>
  <c r="BK111" i="5"/>
  <c r="J111" i="5"/>
  <c r="BK107" i="5"/>
  <c r="J107" i="5"/>
  <c r="BK104" i="5"/>
  <c r="J104" i="5"/>
  <c r="BK101" i="5"/>
  <c r="J101" i="5"/>
  <c r="BK98" i="5"/>
  <c r="J98" i="5"/>
  <c r="J95" i="5"/>
  <c r="BK93" i="5"/>
  <c r="J144" i="4"/>
  <c r="J138" i="4"/>
  <c r="J134" i="4"/>
  <c r="J132" i="4"/>
  <c r="BK130" i="4"/>
  <c r="J111" i="4"/>
  <c r="BK100" i="4"/>
  <c r="BK89" i="4"/>
  <c r="J121" i="3"/>
  <c r="J113" i="3"/>
  <c r="J110" i="3"/>
  <c r="J97" i="3"/>
  <c r="BK93" i="3"/>
  <c r="BK88" i="3"/>
  <c r="J85" i="3"/>
  <c r="BK367" i="2"/>
  <c r="J354" i="2"/>
  <c r="BK341" i="2"/>
  <c r="BK339" i="2"/>
  <c r="J336" i="2"/>
  <c r="J326" i="2"/>
  <c r="BK321" i="2"/>
  <c r="BK316" i="2"/>
  <c r="J311" i="2"/>
  <c r="BK309" i="2"/>
  <c r="BK307" i="2"/>
  <c r="J303" i="2"/>
  <c r="J301" i="2"/>
  <c r="BK294" i="2"/>
  <c r="J290" i="2"/>
  <c r="BK284" i="2"/>
  <c r="BK281" i="2"/>
  <c r="J276" i="2"/>
  <c r="J274" i="2"/>
  <c r="J272" i="2"/>
  <c r="BK266" i="2"/>
  <c r="BK264" i="2"/>
  <c r="BK262" i="2"/>
  <c r="BK255" i="2"/>
  <c r="J238" i="2"/>
  <c r="J235" i="2"/>
  <c r="BK226" i="2"/>
  <c r="J223" i="2"/>
  <c r="J219" i="2"/>
  <c r="BK214" i="2"/>
  <c r="J211" i="2"/>
  <c r="BK208" i="2"/>
  <c r="BK204" i="2"/>
  <c r="J202" i="2"/>
  <c r="J199" i="2"/>
  <c r="J190" i="2"/>
  <c r="BK181" i="2"/>
  <c r="J178" i="2"/>
  <c r="BK175" i="2"/>
  <c r="J172" i="2"/>
  <c r="J162" i="2"/>
  <c r="J159" i="2"/>
  <c r="J149" i="2"/>
  <c r="J142" i="2"/>
  <c r="J139" i="2"/>
  <c r="BK136" i="2"/>
  <c r="J133" i="2"/>
  <c r="J130" i="2"/>
  <c r="J123" i="2"/>
  <c r="BK117" i="2"/>
  <c r="BK115" i="2"/>
  <c r="BK112" i="2"/>
  <c r="J108" i="2"/>
  <c r="J105" i="2"/>
  <c r="J94" i="2"/>
  <c r="AS54" i="1"/>
  <c r="J360" i="2"/>
  <c r="J345" i="2"/>
  <c r="J343" i="2"/>
  <c r="BK336" i="2"/>
  <c r="BK311" i="2"/>
  <c r="J299" i="2"/>
  <c r="BK297" i="2"/>
  <c r="J294" i="2"/>
  <c r="BK276" i="2"/>
  <c r="BK274" i="2"/>
  <c r="BK272" i="2"/>
  <c r="J266" i="2"/>
  <c r="J264" i="2"/>
  <c r="BK259" i="2"/>
  <c r="J251" i="2"/>
  <c r="BK244" i="2"/>
  <c r="J241" i="2"/>
  <c r="BK235" i="2"/>
  <c r="J229" i="2"/>
  <c r="BK219" i="2"/>
  <c r="BK217" i="2"/>
  <c r="BK211" i="2"/>
  <c r="J208" i="2"/>
  <c r="J204" i="2"/>
  <c r="BK190" i="2"/>
  <c r="J187" i="2"/>
  <c r="J184" i="2"/>
  <c r="BK178" i="2"/>
  <c r="BK168" i="2"/>
  <c r="BK159" i="2"/>
  <c r="BK149" i="2"/>
  <c r="BK139" i="2"/>
  <c r="J127" i="2"/>
  <c r="BK110" i="2"/>
  <c r="BK105" i="2"/>
  <c r="BK103" i="2"/>
  <c r="BK101" i="2"/>
  <c r="J99" i="2"/>
  <c r="BK164" i="5"/>
  <c r="BK95" i="5"/>
  <c r="J93" i="5"/>
  <c r="BK144" i="4"/>
  <c r="BK141" i="4"/>
  <c r="BK138" i="4"/>
  <c r="BK136" i="4"/>
  <c r="J136" i="4"/>
  <c r="BK134" i="4"/>
  <c r="BK128" i="4"/>
  <c r="J126" i="4"/>
  <c r="BK124" i="4"/>
  <c r="J120" i="4"/>
  <c r="J114" i="4"/>
  <c r="BK111" i="4"/>
  <c r="J109" i="4"/>
  <c r="BK106" i="4"/>
  <c r="J103" i="4"/>
  <c r="J100" i="4"/>
  <c r="BK98" i="4"/>
  <c r="J95" i="4"/>
  <c r="BK92" i="4"/>
  <c r="J89" i="4"/>
  <c r="BK124" i="3"/>
  <c r="BK121" i="3"/>
  <c r="BK118" i="3"/>
  <c r="J116" i="3"/>
  <c r="J106" i="3"/>
  <c r="BK103" i="3"/>
  <c r="BK100" i="3"/>
  <c r="BK97" i="3"/>
  <c r="J93" i="3"/>
  <c r="J90" i="3"/>
  <c r="BK363" i="2"/>
  <c r="J357" i="2"/>
  <c r="J351" i="2"/>
  <c r="J347" i="2"/>
  <c r="J341" i="2"/>
  <c r="BK326" i="2"/>
  <c r="J309" i="2"/>
  <c r="BK301" i="2"/>
  <c r="BK299" i="2"/>
  <c r="J297" i="2"/>
  <c r="BK290" i="2"/>
  <c r="J281" i="2"/>
  <c r="J269" i="2"/>
  <c r="J262" i="2"/>
  <c r="J259" i="2"/>
  <c r="BK247" i="2"/>
  <c r="BK232" i="2"/>
  <c r="J226" i="2"/>
  <c r="J217" i="2"/>
  <c r="J214" i="2"/>
  <c r="BK199" i="2"/>
  <c r="BK194" i="2"/>
  <c r="BK187" i="2"/>
  <c r="BK184" i="2"/>
  <c r="J175" i="2"/>
  <c r="J165" i="2"/>
  <c r="BK155" i="2"/>
  <c r="BK151" i="2"/>
  <c r="J146" i="2"/>
  <c r="BK142" i="2"/>
  <c r="J136" i="2"/>
  <c r="BK123" i="2"/>
  <c r="J120" i="2"/>
  <c r="J110" i="2"/>
  <c r="BK108" i="2"/>
  <c r="BK99" i="2"/>
  <c r="R123" i="4" l="1"/>
  <c r="T93" i="2"/>
  <c r="P148" i="2"/>
  <c r="T148" i="2"/>
  <c r="R154" i="2"/>
  <c r="P193" i="2"/>
  <c r="T193" i="2"/>
  <c r="P222" i="2"/>
  <c r="R222" i="2"/>
  <c r="T228" i="2"/>
  <c r="R293" i="2"/>
  <c r="BK306" i="2"/>
  <c r="J306" i="2" s="1"/>
  <c r="J68" i="2" s="1"/>
  <c r="R306" i="2"/>
  <c r="T315" i="2"/>
  <c r="T314" i="2" s="1"/>
  <c r="R84" i="3"/>
  <c r="R83" i="3" s="1"/>
  <c r="T109" i="3"/>
  <c r="P88" i="4"/>
  <c r="T88" i="4"/>
  <c r="BK92" i="5"/>
  <c r="J92" i="5"/>
  <c r="J61" i="5" s="1"/>
  <c r="P92" i="5"/>
  <c r="R92" i="5"/>
  <c r="T92" i="5"/>
  <c r="R127" i="5"/>
  <c r="T152" i="5"/>
  <c r="BK110" i="5"/>
  <c r="J110" i="5"/>
  <c r="J62" i="5" s="1"/>
  <c r="P110" i="5"/>
  <c r="P152" i="5"/>
  <c r="R93" i="2"/>
  <c r="BK148" i="2"/>
  <c r="J148" i="2"/>
  <c r="J62" i="2" s="1"/>
  <c r="R148" i="2"/>
  <c r="P154" i="2"/>
  <c r="BK193" i="2"/>
  <c r="J193" i="2" s="1"/>
  <c r="J64" i="2" s="1"/>
  <c r="BK222" i="2"/>
  <c r="J222" i="2"/>
  <c r="J65" i="2" s="1"/>
  <c r="T222" i="2"/>
  <c r="P228" i="2"/>
  <c r="BK293" i="2"/>
  <c r="J293" i="2" s="1"/>
  <c r="J67" i="2" s="1"/>
  <c r="T293" i="2"/>
  <c r="P306" i="2"/>
  <c r="T306" i="2"/>
  <c r="P315" i="2"/>
  <c r="P314" i="2" s="1"/>
  <c r="P84" i="3"/>
  <c r="P83" i="3" s="1"/>
  <c r="BK109" i="3"/>
  <c r="J109" i="3" s="1"/>
  <c r="J62" i="3" s="1"/>
  <c r="P109" i="3"/>
  <c r="BK88" i="4"/>
  <c r="J88" i="4" s="1"/>
  <c r="J61" i="4" s="1"/>
  <c r="R88" i="4"/>
  <c r="BK94" i="4"/>
  <c r="J94" i="4" s="1"/>
  <c r="J62" i="4" s="1"/>
  <c r="P94" i="4"/>
  <c r="R94" i="4"/>
  <c r="T94" i="4"/>
  <c r="R110" i="5"/>
  <c r="T110" i="5"/>
  <c r="R152" i="5"/>
  <c r="BK93" i="2"/>
  <c r="J93" i="2"/>
  <c r="J61" i="2" s="1"/>
  <c r="P93" i="2"/>
  <c r="BK154" i="2"/>
  <c r="J154" i="2"/>
  <c r="J63" i="2" s="1"/>
  <c r="T154" i="2"/>
  <c r="R193" i="2"/>
  <c r="BK228" i="2"/>
  <c r="J228" i="2" s="1"/>
  <c r="J66" i="2" s="1"/>
  <c r="R228" i="2"/>
  <c r="P293" i="2"/>
  <c r="BK315" i="2"/>
  <c r="J315" i="2"/>
  <c r="J70" i="2" s="1"/>
  <c r="R315" i="2"/>
  <c r="R314" i="2" s="1"/>
  <c r="BK84" i="3"/>
  <c r="J84" i="3" s="1"/>
  <c r="J61" i="3" s="1"/>
  <c r="T84" i="3"/>
  <c r="T83" i="3"/>
  <c r="T82" i="3" s="1"/>
  <c r="R109" i="3"/>
  <c r="BK120" i="5"/>
  <c r="J120" i="5"/>
  <c r="J63" i="5" s="1"/>
  <c r="P120" i="5"/>
  <c r="R120" i="5"/>
  <c r="T120" i="5"/>
  <c r="BK127" i="5"/>
  <c r="J127" i="5"/>
  <c r="J64" i="5" s="1"/>
  <c r="P127" i="5"/>
  <c r="T127" i="5"/>
  <c r="BK145" i="5"/>
  <c r="J145" i="5" s="1"/>
  <c r="J68" i="5" s="1"/>
  <c r="P145" i="5"/>
  <c r="P144" i="5"/>
  <c r="R145" i="5"/>
  <c r="R144" i="5"/>
  <c r="T145" i="5"/>
  <c r="T144" i="5"/>
  <c r="BK152" i="5"/>
  <c r="J152" i="5"/>
  <c r="J69" i="5" s="1"/>
  <c r="F55" i="2"/>
  <c r="J85" i="2"/>
  <c r="BE101" i="2"/>
  <c r="BE115" i="2"/>
  <c r="BE155" i="2"/>
  <c r="BE159" i="2"/>
  <c r="BE168" i="2"/>
  <c r="BE172" i="2"/>
  <c r="BE181" i="2"/>
  <c r="BE204" i="2"/>
  <c r="BE211" i="2"/>
  <c r="BE223" i="2"/>
  <c r="BE226" i="2"/>
  <c r="BE229" i="2"/>
  <c r="BE232" i="2"/>
  <c r="BE235" i="2"/>
  <c r="BE238" i="2"/>
  <c r="BE262" i="2"/>
  <c r="BE266" i="2"/>
  <c r="BE269" i="2"/>
  <c r="BE272" i="2"/>
  <c r="BE274" i="2"/>
  <c r="BE284" i="2"/>
  <c r="BE303" i="2"/>
  <c r="BE311" i="2"/>
  <c r="BE336" i="2"/>
  <c r="BE347" i="2"/>
  <c r="BE360" i="2"/>
  <c r="J52" i="3"/>
  <c r="F55" i="3"/>
  <c r="BE93" i="3"/>
  <c r="BE97" i="3"/>
  <c r="BE100" i="3"/>
  <c r="BE103" i="3"/>
  <c r="BE106" i="3"/>
  <c r="BE110" i="3"/>
  <c r="BE113" i="3"/>
  <c r="BE116" i="3"/>
  <c r="BE118" i="3"/>
  <c r="F55" i="4"/>
  <c r="J80" i="4"/>
  <c r="BE89" i="4"/>
  <c r="BE103" i="4"/>
  <c r="BE109" i="4"/>
  <c r="BE126" i="4"/>
  <c r="BE95" i="5"/>
  <c r="BE98" i="5"/>
  <c r="BE164" i="5"/>
  <c r="BK139" i="5"/>
  <c r="J139" i="5" s="1"/>
  <c r="J66" i="5" s="1"/>
  <c r="BK166" i="5"/>
  <c r="J166" i="5" s="1"/>
  <c r="J70" i="5" s="1"/>
  <c r="E81" i="2"/>
  <c r="BE110" i="2"/>
  <c r="BE112" i="2"/>
  <c r="BE117" i="2"/>
  <c r="BE120" i="2"/>
  <c r="BE123" i="2"/>
  <c r="BE133" i="2"/>
  <c r="BE136" i="2"/>
  <c r="BE151" i="2"/>
  <c r="BE162" i="2"/>
  <c r="BE202" i="2"/>
  <c r="BE214" i="2"/>
  <c r="BE241" i="2"/>
  <c r="BE244" i="2"/>
  <c r="BE251" i="2"/>
  <c r="BE255" i="2"/>
  <c r="BE259" i="2"/>
  <c r="BE290" i="2"/>
  <c r="BE301" i="2"/>
  <c r="BE307" i="2"/>
  <c r="BE309" i="2"/>
  <c r="BE316" i="2"/>
  <c r="BE321" i="2"/>
  <c r="BE339" i="2"/>
  <c r="BE341" i="2"/>
  <c r="BE351" i="2"/>
  <c r="BE357" i="2"/>
  <c r="BE94" i="2"/>
  <c r="BE99" i="2"/>
  <c r="BE103" i="2"/>
  <c r="BE108" i="2"/>
  <c r="BE127" i="2"/>
  <c r="BE130" i="2"/>
  <c r="BE146" i="2"/>
  <c r="BE165" i="2"/>
  <c r="BE190" i="2"/>
  <c r="BE199" i="2"/>
  <c r="BE217" i="2"/>
  <c r="BE219" i="2"/>
  <c r="BE247" i="2"/>
  <c r="BE297" i="2"/>
  <c r="BE343" i="2"/>
  <c r="BE345" i="2"/>
  <c r="BE354" i="2"/>
  <c r="BE367" i="2"/>
  <c r="BK366" i="2"/>
  <c r="J366" i="2" s="1"/>
  <c r="J71" i="2" s="1"/>
  <c r="BE85" i="3"/>
  <c r="BE90" i="3"/>
  <c r="BE121" i="3"/>
  <c r="E76" i="4"/>
  <c r="BE98" i="4"/>
  <c r="BE114" i="4"/>
  <c r="BE120" i="4"/>
  <c r="BE130" i="4"/>
  <c r="BE134" i="4"/>
  <c r="BE138" i="4"/>
  <c r="BE141" i="4"/>
  <c r="BE144" i="4"/>
  <c r="BK119" i="4"/>
  <c r="J119" i="4" s="1"/>
  <c r="J64" i="4" s="1"/>
  <c r="BK123" i="4"/>
  <c r="J123" i="4"/>
  <c r="J65" i="4" s="1"/>
  <c r="BK143" i="4"/>
  <c r="J143" i="4"/>
  <c r="J66" i="4"/>
  <c r="E48" i="5"/>
  <c r="J52" i="5"/>
  <c r="BE93" i="5"/>
  <c r="BE101" i="5"/>
  <c r="BE104" i="5"/>
  <c r="BE107" i="5"/>
  <c r="BE111" i="5"/>
  <c r="BE114" i="5"/>
  <c r="BE117" i="5"/>
  <c r="BE121" i="5"/>
  <c r="BE124" i="5"/>
  <c r="BE128" i="5"/>
  <c r="BE130" i="5"/>
  <c r="BE134" i="5"/>
  <c r="BE140" i="5"/>
  <c r="BE146" i="5"/>
  <c r="BE148" i="5"/>
  <c r="BE150" i="5"/>
  <c r="BE153" i="5"/>
  <c r="BE155" i="5"/>
  <c r="BE157" i="5"/>
  <c r="BE159" i="5"/>
  <c r="BE161" i="5"/>
  <c r="BE167" i="5"/>
  <c r="BE105" i="2"/>
  <c r="BE139" i="2"/>
  <c r="BE142" i="2"/>
  <c r="BE149" i="2"/>
  <c r="BE175" i="2"/>
  <c r="BE178" i="2"/>
  <c r="BE184" i="2"/>
  <c r="BE187" i="2"/>
  <c r="BE194" i="2"/>
  <c r="BE208" i="2"/>
  <c r="BE264" i="2"/>
  <c r="BE276" i="2"/>
  <c r="BE281" i="2"/>
  <c r="BE294" i="2"/>
  <c r="BE299" i="2"/>
  <c r="BE326" i="2"/>
  <c r="BE363" i="2"/>
  <c r="E48" i="3"/>
  <c r="BE88" i="3"/>
  <c r="BE124" i="3"/>
  <c r="BE92" i="4"/>
  <c r="BE95" i="4"/>
  <c r="BE100" i="4"/>
  <c r="BE106" i="4"/>
  <c r="BE111" i="4"/>
  <c r="BE124" i="4"/>
  <c r="BE128" i="4"/>
  <c r="BE132" i="4"/>
  <c r="BE136" i="4"/>
  <c r="F37" i="3"/>
  <c r="BD56" i="1" s="1"/>
  <c r="F36" i="2"/>
  <c r="BC55" i="1" s="1"/>
  <c r="F34" i="3"/>
  <c r="BA56" i="1" s="1"/>
  <c r="F36" i="3"/>
  <c r="BC56" i="1" s="1"/>
  <c r="J34" i="4"/>
  <c r="AW57" i="1" s="1"/>
  <c r="F37" i="4"/>
  <c r="BD57" i="1" s="1"/>
  <c r="F34" i="5"/>
  <c r="BA58" i="1" s="1"/>
  <c r="J34" i="5"/>
  <c r="AW58" i="1" s="1"/>
  <c r="F35" i="5"/>
  <c r="BB58" i="1" s="1"/>
  <c r="F36" i="5"/>
  <c r="BC58" i="1" s="1"/>
  <c r="F37" i="5"/>
  <c r="BD58" i="1" s="1"/>
  <c r="F34" i="2"/>
  <c r="BA55" i="1" s="1"/>
  <c r="F35" i="2"/>
  <c r="BB55" i="1" s="1"/>
  <c r="F35" i="3"/>
  <c r="BB56" i="1" s="1"/>
  <c r="F34" i="4"/>
  <c r="BA57" i="1" s="1"/>
  <c r="F35" i="4"/>
  <c r="BB57" i="1" s="1"/>
  <c r="F36" i="4"/>
  <c r="BC57" i="1" s="1"/>
  <c r="J34" i="2"/>
  <c r="AW55" i="1" s="1"/>
  <c r="F37" i="2"/>
  <c r="BD55" i="1" s="1"/>
  <c r="J34" i="3"/>
  <c r="AW56" i="1" s="1"/>
  <c r="P92" i="2" l="1"/>
  <c r="P91" i="2"/>
  <c r="AU55" i="1"/>
  <c r="R87" i="4"/>
  <c r="R86" i="4" s="1"/>
  <c r="P82" i="3"/>
  <c r="AU56" i="1"/>
  <c r="R92" i="2"/>
  <c r="R91" i="2" s="1"/>
  <c r="T91" i="5"/>
  <c r="T90" i="5"/>
  <c r="R91" i="5"/>
  <c r="R90" i="5" s="1"/>
  <c r="P91" i="5"/>
  <c r="P90" i="5"/>
  <c r="AU58" i="1" s="1"/>
  <c r="T87" i="4"/>
  <c r="T86" i="4"/>
  <c r="P87" i="4"/>
  <c r="P86" i="4" s="1"/>
  <c r="AU57" i="1" s="1"/>
  <c r="R82" i="3"/>
  <c r="T92" i="2"/>
  <c r="T91" i="2" s="1"/>
  <c r="BK314" i="2"/>
  <c r="J314" i="2"/>
  <c r="J69" i="2"/>
  <c r="BK83" i="3"/>
  <c r="J83" i="3" s="1"/>
  <c r="J60" i="3" s="1"/>
  <c r="BK87" i="4"/>
  <c r="J87" i="4" s="1"/>
  <c r="J60" i="4" s="1"/>
  <c r="BK91" i="5"/>
  <c r="J91" i="5"/>
  <c r="J60" i="5" s="1"/>
  <c r="BK92" i="2"/>
  <c r="J92" i="2"/>
  <c r="J60" i="2"/>
  <c r="BK118" i="4"/>
  <c r="J118" i="4" s="1"/>
  <c r="J63" i="4" s="1"/>
  <c r="BK144" i="5"/>
  <c r="J144" i="5" s="1"/>
  <c r="J67" i="5" s="1"/>
  <c r="F33" i="3"/>
  <c r="AZ56" i="1"/>
  <c r="F33" i="2"/>
  <c r="AZ55" i="1" s="1"/>
  <c r="BB54" i="1"/>
  <c r="W31" i="1"/>
  <c r="F33" i="5"/>
  <c r="AZ58" i="1" s="1"/>
  <c r="J33" i="2"/>
  <c r="AV55" i="1" s="1"/>
  <c r="AT55" i="1" s="1"/>
  <c r="J33" i="4"/>
  <c r="AV57" i="1"/>
  <c r="AT57" i="1"/>
  <c r="J33" i="5"/>
  <c r="AV58" i="1" s="1"/>
  <c r="AT58" i="1" s="1"/>
  <c r="BD54" i="1"/>
  <c r="W33" i="1"/>
  <c r="BC54" i="1"/>
  <c r="W32" i="1"/>
  <c r="J33" i="3"/>
  <c r="AV56" i="1"/>
  <c r="AT56" i="1" s="1"/>
  <c r="F33" i="4"/>
  <c r="AZ57" i="1"/>
  <c r="BA54" i="1"/>
  <c r="W30" i="1" s="1"/>
  <c r="BK82" i="3" l="1"/>
  <c r="J82" i="3"/>
  <c r="J59" i="3"/>
  <c r="BK90" i="5"/>
  <c r="J90" i="5" s="1"/>
  <c r="J59" i="5" s="1"/>
  <c r="BK91" i="2"/>
  <c r="J91" i="2"/>
  <c r="J59" i="2" s="1"/>
  <c r="BK86" i="4"/>
  <c r="J86" i="4"/>
  <c r="J59" i="4"/>
  <c r="AU54" i="1"/>
  <c r="AZ54" i="1"/>
  <c r="W29" i="1"/>
  <c r="AW54" i="1"/>
  <c r="AK30" i="1" s="1"/>
  <c r="AY54" i="1"/>
  <c r="AX54" i="1"/>
  <c r="J30" i="4" l="1"/>
  <c r="AG57" i="1"/>
  <c r="AN57" i="1"/>
  <c r="J30" i="5"/>
  <c r="AG58" i="1" s="1"/>
  <c r="AN58" i="1" s="1"/>
  <c r="J30" i="3"/>
  <c r="AG56" i="1"/>
  <c r="AN56" i="1" s="1"/>
  <c r="J30" i="2"/>
  <c r="AG55" i="1"/>
  <c r="AN55" i="1"/>
  <c r="AV54" i="1"/>
  <c r="AK29" i="1"/>
  <c r="J39" i="3" l="1"/>
  <c r="J39" i="4"/>
  <c r="J39" i="2"/>
  <c r="J39" i="5"/>
  <c r="AG54" i="1"/>
  <c r="AT54" i="1"/>
  <c r="AN54" i="1" l="1"/>
  <c r="AK26" i="1"/>
  <c r="AK35" i="1"/>
</calcChain>
</file>

<file path=xl/sharedStrings.xml><?xml version="1.0" encoding="utf-8"?>
<sst xmlns="http://schemas.openxmlformats.org/spreadsheetml/2006/main" count="5171" uniqueCount="1087">
  <si>
    <t>Export Komplet</t>
  </si>
  <si>
    <t>VZ</t>
  </si>
  <si>
    <t>2.0</t>
  </si>
  <si>
    <t>ZAMOK</t>
  </si>
  <si>
    <t>False</t>
  </si>
  <si>
    <t>{7e33d826-6e62-427a-838f-1a855a1b5ff0}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</si>
  <si>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</si>
  <si>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</si>
  <si>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</si>
  <si>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</si>
  <si>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</si>
  <si>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</si>
  <si>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</si>
  <si>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</si>
  <si>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04/2021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</si>
  <si>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</si>
  <si>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</si>
  <si>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mostu v úseku Starkoč - Červený Kostelec</t>
  </si>
  <si>
    <t>KSO:</t>
  </si>
  <si>
    <t/>
  </si>
  <si>
    <t>CC-CZ:</t>
  </si>
  <si>
    <t>Místo:</t>
  </si>
  <si>
    <t xml:space="preserve"> </t>
  </si>
  <si>
    <t>Datum:</t>
  </si>
  <si>
    <t>28. 1. 2021</t>
  </si>
  <si>
    <t>Zadavatel:</t>
  </si>
  <si>
    <t>IČ:</t>
  </si>
  <si>
    <t>70994234</t>
  </si>
  <si>
    <t xml:space="preserve"> Správa železnic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</si>
  <si>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</si>
  <si>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</si>
  <si>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</si>
  <si>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</si>
  <si>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</si>
  <si>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</si>
  <si>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</si>
  <si>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</si>
  <si>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</si>
  <si>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</si>
  <si>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</si>
  <si>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</si>
  <si>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</si>
  <si>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</si>
  <si>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</si>
  <si>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</si>
  <si>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</si>
  <si>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</si>
  <si>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</si>
  <si>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</si>
  <si>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</si>
  <si>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</si>
  <si>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</si>
  <si>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</si>
  <si>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</si>
  <si>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</si>
  <si>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</si>
  <si>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</si>
  <si>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</si>
  <si>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</si>
  <si>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</si>
  <si>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</si>
  <si>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</si>
  <si>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</si>
  <si>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</si>
  <si>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</si>
  <si>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</si>
  <si>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</si>
  <si>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</si>
  <si>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</si>
  <si>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</si>
  <si>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</si>
  <si>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</si>
  <si>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</si>
  <si>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</si>
  <si>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</si>
  <si>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</si>
  <si>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</si>
  <si>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01 - Most</t>
  </si>
  <si>
    <t>STA</t>
  </si>
  <si>
    <t>1</t>
  </si>
  <si>
    <t>{5bb5bdbb-ee70-48fc-9c83-050018310fcf}</t>
  </si>
  <si>
    <t>2</t>
  </si>
  <si>
    <t>SO 02 - Kolej</t>
  </si>
  <si>
    <t>{66dc8bc3-634e-4590-97aa-6ca8992b13dd}</t>
  </si>
  <si>
    <t>SO 03 - SSZT</t>
  </si>
  <si>
    <t>{16d4dd0e-cea7-4e7c-a400-f854393935ed}</t>
  </si>
  <si>
    <t>SO 04 - VRN</t>
  </si>
  <si>
    <t>{41446565-e08d-4f82-a06c-6393a9788b10}</t>
  </si>
  <si>
    <t>KRYCÍ LIST SOUPISU PRACÍ</t>
  </si>
  <si>
    <t>Objekt:</t>
  </si>
  <si>
    <t>SO 01 - Most - Oprava mostu v úseku Starkoč - Červený Kostelec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</si>
  <si>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</si>
  <si>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</si>
  <si>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</si>
  <si>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</si>
  <si>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</si>
  <si>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</si>
  <si>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</si>
  <si>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</si>
  <si>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</si>
  <si>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</si>
  <si>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</si>
  <si>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</si>
  <si>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</si>
  <si>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</si>
  <si>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</si>
  <si>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</si>
  <si>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</si>
  <si>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</si>
  <si>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</si>
  <si>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</si>
  <si>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</si>
  <si>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</si>
  <si>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</si>
  <si>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</si>
  <si>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</si>
  <si>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</si>
  <si>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</si>
  <si>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</si>
  <si>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</si>
  <si>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</si>
  <si>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</si>
  <si>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</si>
  <si>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</si>
  <si>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</si>
  <si>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122352501</t>
  </si>
  <si>
    <t>Odkopávky a prokopávky nezapažené pro spodní stavbu železnic v hornině třídy těžitelnosti II, skupiny 4 objem do 100 m3 strojně</t>
  </si>
  <si>
    <t>m3</t>
  </si>
  <si>
    <t>CS ÚRS 2021 01</t>
  </si>
  <si>
    <t>4</t>
  </si>
  <si>
    <t>-978903146</t>
  </si>
  <si>
    <t>PP</t>
  </si>
  <si>
    <t>Odkopávky a prokopávky nezapažené pro spodní stavbu železnic strojně v hornině třídy těžitelnosti II skupiny 4 do 100 m3</t>
  </si>
  <si>
    <t>VV</t>
  </si>
  <si>
    <t>"těleso pláně na mostě a předpolí" 32,3*6,1*1,5</t>
  </si>
  <si>
    <t>"zádlažba" 19,1*0,5</t>
  </si>
  <si>
    <t>Součet</t>
  </si>
  <si>
    <t>122352508</t>
  </si>
  <si>
    <t>Příplatek k odkopávkám nezapaženým pro spodní stavbu železnic v hornině třídy těžitelnosti II, skupiny 4 za ztížení při rekonstrukci</t>
  </si>
  <si>
    <t>1669876814</t>
  </si>
  <si>
    <t>Odkopávky a prokopávky nezapažené pro spodní stavbu železnic strojně v hornině třídy těžitelnosti II skupiny 4 Příplatek k cenám za ztížení při rekonstrukcích</t>
  </si>
  <si>
    <t>3</t>
  </si>
  <si>
    <t>122152508</t>
  </si>
  <si>
    <t>Příplatek k odkopávkám nezapaženým pro spodní stavbu železnic v hornině třídy těžitelnosti I, skupiny 1 a 2 za ztížení při rekonstrukci</t>
  </si>
  <si>
    <t>238291631</t>
  </si>
  <si>
    <t>Odkopávky a prokopávky nezapažené pro spodní stavbu železnic strojně v hornině třídy těžitelnosti I skupiny 1 a 2 Příplatek k cenám za ztížení při rekonstrukcích</t>
  </si>
  <si>
    <t>162751117</t>
  </si>
  <si>
    <t>Vodorovné přemístění do 10000 m výkopku/sypaniny z horniny třídy těžitelnosti I, skupiny 1 až 3</t>
  </si>
  <si>
    <t>2118353493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</si>
  <si>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</si>
  <si>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</t>
  </si>
  <si>
    <t>162751119</t>
  </si>
  <si>
    <t>Příplatek k vodorovnému přemístění výkopku/sypaniny z horniny třídy těžitelnosti I, skupiny 1 až 3 ZKD 1000 m přes 10000 m</t>
  </si>
  <si>
    <t>-1915716217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</si>
  <si>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</si>
  <si>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305,095*20</t>
  </si>
  <si>
    <t>6</t>
  </si>
  <si>
    <t>167151102</t>
  </si>
  <si>
    <t>Nakládání výkopku z hornin třídy těžitelnosti II, skupiny 4 a 5 do 100 m3</t>
  </si>
  <si>
    <t>1502944966</t>
  </si>
  <si>
    <t>Nakládání, skládání a překládání neulehlého výkopku nebo sypaniny strojně nakládání, množství do 100 m3, z horniny třídy těžitelnosti II, skupiny 4 a 5</t>
  </si>
  <si>
    <t>7</t>
  </si>
  <si>
    <t>167151122</t>
  </si>
  <si>
    <t>Skládání nebo překládání výkopku z horniny třídy těžitelnosti II, skupiny 4 a 5</t>
  </si>
  <si>
    <t>-696163013</t>
  </si>
  <si>
    <t>Nakládání, skládání a překládání neulehlého výkopku nebo sypaniny strojně skládání nebo překládání, z hornin třídy těžitelnosti II, skupiny 4 a 5</t>
  </si>
  <si>
    <t>8</t>
  </si>
  <si>
    <t>171201221</t>
  </si>
  <si>
    <t>Poplatek za uložení na skládce (skládkovné) zeminy a kamení kód odpadu 17 05 04</t>
  </si>
  <si>
    <t>t</t>
  </si>
  <si>
    <t>-390884072</t>
  </si>
  <si>
    <t>Poplatek za uložení stavebního odpadu na skládce (skládkovné) zeminy a kamení zatříděného do Katalogu odpadů pod kódem 17 05 04</t>
  </si>
  <si>
    <t>305,095*1,9</t>
  </si>
  <si>
    <t>9</t>
  </si>
  <si>
    <t>171251201</t>
  </si>
  <si>
    <t>Uložení sypaniny na skládky nebo meziskládky</t>
  </si>
  <si>
    <t>1222812967</t>
  </si>
  <si>
    <t>Uložení sypaniny na skládky nebo meziskládky bez hutnění s upravením uložené sypaniny do předepsaného tvaru</t>
  </si>
  <si>
    <t>10</t>
  </si>
  <si>
    <t>174111311</t>
  </si>
  <si>
    <t>Zásyp sypaninou se zhutněním přes 3 m3 pro spodní stavbu železnic</t>
  </si>
  <si>
    <t>1976554784</t>
  </si>
  <si>
    <t>Zásyp sypaninou pro spodní stavbu železnic objemu přes 3 m3 se zhutněním</t>
  </si>
  <si>
    <t>4,8*5,3+2*3,6*4,0</t>
  </si>
  <si>
    <t>11</t>
  </si>
  <si>
    <t>175151101</t>
  </si>
  <si>
    <t>Obsypání potrubí strojně sypaninou bez prohození, uloženou do 3 m</t>
  </si>
  <si>
    <t>-1713475177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</si>
  <si>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</si>
  <si>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"okolo drenáže" 2*0,4*10,2</t>
  </si>
  <si>
    <t>12</t>
  </si>
  <si>
    <t>M</t>
  </si>
  <si>
    <t>58343930</t>
  </si>
  <si>
    <t>kamenivo drcené hrubé frakce 16/32</t>
  </si>
  <si>
    <t>-770738390</t>
  </si>
  <si>
    <t>8,16*2,1 "Přepočtené koeficientem množství</t>
  </si>
  <si>
    <t>13</t>
  </si>
  <si>
    <t>182351023R</t>
  </si>
  <si>
    <t>Rozprostření a urovnání ornice ve svahu sklonu přes 1:5 strojně při souvislé ploše do 100 m2, tl. vrstvy do 200 mm - vč. materiálu</t>
  </si>
  <si>
    <t>m2</t>
  </si>
  <si>
    <t>R-položka</t>
  </si>
  <si>
    <t>1289429481</t>
  </si>
  <si>
    <t>4*2,8*4,1</t>
  </si>
  <si>
    <t>14</t>
  </si>
  <si>
    <t>183405211</t>
  </si>
  <si>
    <t>Výsev trávníku hydroosevem na ornici</t>
  </si>
  <si>
    <t>-197179928</t>
  </si>
  <si>
    <t>00572470</t>
  </si>
  <si>
    <t>osivo směs travní univerzál</t>
  </si>
  <si>
    <t>kg</t>
  </si>
  <si>
    <t>-752056011</t>
  </si>
  <si>
    <t>45,92*0,025 "Přepočtené koeficientem množství</t>
  </si>
  <si>
    <t>16</t>
  </si>
  <si>
    <t>185803111</t>
  </si>
  <si>
    <t>Ošetření trávníku shrabáním v rovině a svahu do 1:5</t>
  </si>
  <si>
    <t>1853447520</t>
  </si>
  <si>
    <t>Ošetření trávníku jednorázové v rovině nebo na svahu do 1:5</t>
  </si>
  <si>
    <t>17</t>
  </si>
  <si>
    <t>185804311</t>
  </si>
  <si>
    <t>Zalití rostlin vodou plocha do 20 m2</t>
  </si>
  <si>
    <t>-1745809655</t>
  </si>
  <si>
    <t>Zalití rostlin vodou plochy záhonů jednotlivě do 20 m2</t>
  </si>
  <si>
    <t>45,920*0,1</t>
  </si>
  <si>
    <t>18</t>
  </si>
  <si>
    <t>433351131</t>
  </si>
  <si>
    <t>Zřízení bednění schodnic přímočarých schodišť v do 4 m</t>
  </si>
  <si>
    <t>1047138291</t>
  </si>
  <si>
    <t>P</t>
  </si>
  <si>
    <t xml:space="preserve">Poznámka k položce:_x000D_
Pomocné terenní schodiště - trvalé </t>
  </si>
  <si>
    <t>0,5*10</t>
  </si>
  <si>
    <t>19</t>
  </si>
  <si>
    <t>DTN.0006253.URS</t>
  </si>
  <si>
    <t>obrubník betonový chodníkový přírodní šedá ABZ 10/95 50x8x25cm</t>
  </si>
  <si>
    <t>kus</t>
  </si>
  <si>
    <t>1220147261</t>
  </si>
  <si>
    <t>Zakládání</t>
  </si>
  <si>
    <t>20</t>
  </si>
  <si>
    <t>212311111</t>
  </si>
  <si>
    <t>Obetonování výústění příčného odvodnění mostu včetně žlabovky</t>
  </si>
  <si>
    <t>1353729845</t>
  </si>
  <si>
    <t>Obetonování vyústění příčného odvodnění včetně žlabovky</t>
  </si>
  <si>
    <t>212752501</t>
  </si>
  <si>
    <t>Trativod z drenážních trubek korugovaných PP SN 8 perforace 360° včetně lože otevřený výkop DN 150 pro liniové stavby</t>
  </si>
  <si>
    <t>m</t>
  </si>
  <si>
    <t>1109310226</t>
  </si>
  <si>
    <t>Trativody z drenážních trubek pro liniové stavby a komunikace se zřízením štěrkového lože pod trubky a s jejich obsypem v otevřeném výkopu trubka korugovaná PP SN 8 celoperforovaná 360° DN 150</t>
  </si>
  <si>
    <t>2*11,3</t>
  </si>
  <si>
    <t>Svislé a kompletní konstrukce</t>
  </si>
  <si>
    <t>22</t>
  </si>
  <si>
    <t>317321118</t>
  </si>
  <si>
    <t>Mostní římsy ze ŽB C 30/37</t>
  </si>
  <si>
    <t>1138815074</t>
  </si>
  <si>
    <t>Římsy ze železového betonu C 30/37</t>
  </si>
  <si>
    <t>2*0,15"m2"*18,5"m"+2*12,7"m2"*0,3"m"</t>
  </si>
  <si>
    <t>13,17*1,1 'Přepočtené koeficientem množství</t>
  </si>
  <si>
    <t>23</t>
  </si>
  <si>
    <t>317321191</t>
  </si>
  <si>
    <t>Příplatek k mostním římsám ze ŽB za betonáž malého rozsahu do 25 m3</t>
  </si>
  <si>
    <t>-1831518627</t>
  </si>
  <si>
    <t>Římsy ze železového betonu Příplatek k cenám za betonáž malého rozsahu do 25 m3</t>
  </si>
  <si>
    <t>24</t>
  </si>
  <si>
    <t>317353121</t>
  </si>
  <si>
    <t>Bednění mostních říms všech tvarů - zřízení</t>
  </si>
  <si>
    <t>1424962733</t>
  </si>
  <si>
    <t>Bednění mostní římsy zřízení všech tvarů</t>
  </si>
  <si>
    <t>2*(0,4+0,3)*18,5+2*2*12,7+4*0,3+0,1"m2"+5,4"m2"</t>
  </si>
  <si>
    <t>25</t>
  </si>
  <si>
    <t>317353221</t>
  </si>
  <si>
    <t>Bednění mostních říms všech tvarů - odstranění</t>
  </si>
  <si>
    <t>1310082322</t>
  </si>
  <si>
    <t>Bednění mostní římsy odstranění všech tvarů</t>
  </si>
  <si>
    <t>26</t>
  </si>
  <si>
    <t>317361116</t>
  </si>
  <si>
    <t>Výztuž mostních říms z betonářské oceli 10 505</t>
  </si>
  <si>
    <t>-197377511</t>
  </si>
  <si>
    <t>Výztuž mostních železobetonových říms z betonářské oceli 10 505 (R) nebo BSt 500</t>
  </si>
  <si>
    <t>"rozděleno v poměru betonu NK a římsy"</t>
  </si>
  <si>
    <t>9869,4*27,7/100/1000</t>
  </si>
  <si>
    <t>27</t>
  </si>
  <si>
    <t>317661132</t>
  </si>
  <si>
    <t>Výplň spár monolitické římsy tmelem silikonovým šířky spáry do 40 mm</t>
  </si>
  <si>
    <t>-2147010050</t>
  </si>
  <si>
    <t>Výplň spár monolitické římsy tmelem silikonovým, spára šířky přes 15 do 40 mm</t>
  </si>
  <si>
    <t>4*2,7+2*2,3</t>
  </si>
  <si>
    <t>28</t>
  </si>
  <si>
    <t>948411111</t>
  </si>
  <si>
    <t>Zřízení podpěrné skruže dočasné kovové z věží výšky do 10 m</t>
  </si>
  <si>
    <t>-194663987</t>
  </si>
  <si>
    <t>Podpěrné skruže a podpěry dočasné kovové zřízení skruží z věží výšky do 10 m</t>
  </si>
  <si>
    <t>10*1*6*2</t>
  </si>
  <si>
    <t>29</t>
  </si>
  <si>
    <t>948411211</t>
  </si>
  <si>
    <t>Odstranění podpěrné skruže dočasné kovové z věží výšky do 10 m</t>
  </si>
  <si>
    <t>-2074811772</t>
  </si>
  <si>
    <t>Podpěrné skruže a podpěry dočasné kovové odstranění skruží z věží výšky do 10 m</t>
  </si>
  <si>
    <t>120</t>
  </si>
  <si>
    <t>30</t>
  </si>
  <si>
    <t>948411911</t>
  </si>
  <si>
    <t>Měsíční nájemné podpěrné skruže dočasné kovové z věží výšky do 10 m</t>
  </si>
  <si>
    <t>-1589434652</t>
  </si>
  <si>
    <t>Podpěrné skruže a podpěry dočasné kovové měsíční nájemné skruží z věží výšky do 10 m</t>
  </si>
  <si>
    <t>120*5</t>
  </si>
  <si>
    <t>31</t>
  </si>
  <si>
    <t>948521111</t>
  </si>
  <si>
    <t>Zřízení podpěrný rošt dočasný z dřevěných příhradových nosníků</t>
  </si>
  <si>
    <t>1515273734</t>
  </si>
  <si>
    <t>Podpěrný rošt dočasný ze dřeva z příhradových nosníků zřízení</t>
  </si>
  <si>
    <t>((0,1+0,75)*10,7)*2</t>
  </si>
  <si>
    <t>32</t>
  </si>
  <si>
    <t>948521121</t>
  </si>
  <si>
    <t>Odstranění podpěrný rošt dočasný z dřevěných příhradových nosníků</t>
  </si>
  <si>
    <t>220342357</t>
  </si>
  <si>
    <t>Podpěrný rošt dočasný ze dřeva z příhradových nosníků odstranění</t>
  </si>
  <si>
    <t>18,190</t>
  </si>
  <si>
    <t>33</t>
  </si>
  <si>
    <t>948521129</t>
  </si>
  <si>
    <t>Měsíční nájemné podpěrný rošt dočasný z dřevěných příhradovýczh nosníků</t>
  </si>
  <si>
    <t>-1528412966</t>
  </si>
  <si>
    <t>Podpěrný rošt dočasný ze dřeva z příhradových nosníků měsíční nájemné</t>
  </si>
  <si>
    <t>18,190*5</t>
  </si>
  <si>
    <t>Vodorovné konstrukce</t>
  </si>
  <si>
    <t>34</t>
  </si>
  <si>
    <t>421321128</t>
  </si>
  <si>
    <t>Mostní nosné konstrukce deskové ze ŽB C 30/37</t>
  </si>
  <si>
    <t>1872326517</t>
  </si>
  <si>
    <t>Mostní železobetonové nosné konstrukce deskové nebo klenbové deskové, z betonu C 30/37</t>
  </si>
  <si>
    <t>Poznámka k položce:_x000D_
Roznášecí deska , vodorovné části výběhových zdí</t>
  </si>
  <si>
    <t>19*6*0,3</t>
  </si>
  <si>
    <t>34,2*1,1 'Přepočtené koeficientem množství</t>
  </si>
  <si>
    <t>35</t>
  </si>
  <si>
    <t>421351131</t>
  </si>
  <si>
    <t>Bednění boční stěny konstrukcí mostů výšky do 350 mm - zřízení</t>
  </si>
  <si>
    <t>-343380254</t>
  </si>
  <si>
    <t>Bednění deskových konstrukcí mostů z betonu železového nebo předpjatého zřízení boční stěny výšky do 350 mm</t>
  </si>
  <si>
    <t>2*0,3*18,5+4*1,9*0,3+2*5,9*0,3</t>
  </si>
  <si>
    <t>36</t>
  </si>
  <si>
    <t>421351231</t>
  </si>
  <si>
    <t>Bednění stěny boční konstrukcí mostů výšky do 350 mm - odstranění</t>
  </si>
  <si>
    <t>-1676827895</t>
  </si>
  <si>
    <t>Bednění deskových konstrukcí mostů z betonu železového nebo předpjatého odstranění boční stěny výšky do 350 mm</t>
  </si>
  <si>
    <t>37</t>
  </si>
  <si>
    <t>421361226</t>
  </si>
  <si>
    <t>Výztuž ŽB deskového mostu z betonářské oceli 10 505</t>
  </si>
  <si>
    <t>-1803978921</t>
  </si>
  <si>
    <t>Výztuž deskových konstrukcí z betonářské oceli 10 505 (R) nebo BSt 500 deskového mostu</t>
  </si>
  <si>
    <t>9869,4*72,3/100/1000</t>
  </si>
  <si>
    <t>38</t>
  </si>
  <si>
    <t>451577121</t>
  </si>
  <si>
    <t>Podkladní a výplňová vrstva z kameniva drceného tl do 200 mm</t>
  </si>
  <si>
    <t>680089631</t>
  </si>
  <si>
    <t>Podkladní a výplňová vrstva z kameniva tloušťky do 200 mm z kameniva drceného</t>
  </si>
  <si>
    <t>2*10,6*6,5</t>
  </si>
  <si>
    <t>39</t>
  </si>
  <si>
    <t>458311131</t>
  </si>
  <si>
    <t>Filtrační vrstvy za opěrou z betonu drenážního hutněného po vrstvách</t>
  </si>
  <si>
    <t>690788083</t>
  </si>
  <si>
    <t>Výplňové klíny a filtrační vrstvy za opěrou z betonu hutněného po vrstvách filtračního drenážního</t>
  </si>
  <si>
    <t>3,4"m2"*5,1"m"</t>
  </si>
  <si>
    <t>40</t>
  </si>
  <si>
    <t>465513256</t>
  </si>
  <si>
    <t>Dlažba svahu u opěr z upraveného lomového žulového kamene tl 250 mm do lože C 25/30 pl do 10 m2</t>
  </si>
  <si>
    <t>-251427249</t>
  </si>
  <si>
    <t>Dlažba svahu u mostních opěr z upraveného lomového žulového kamene s vyspárováním maltou MC 25, šíře spáry 15 mm do betonového lože C 25/30 tloušťky 250 mm, plochy do 10 m2</t>
  </si>
  <si>
    <t>5,1+4,4+4,6+5,0</t>
  </si>
  <si>
    <t>41</t>
  </si>
  <si>
    <t>451315135</t>
  </si>
  <si>
    <t>Podkladní nebo výplňová vrstva z betonu C 16/20 tl do 200 mm</t>
  </si>
  <si>
    <t>1577240685</t>
  </si>
  <si>
    <t>Podkladní a výplňové vrstvy z betonu prostého tloušťky do 200 mm, z betonu C 16/20</t>
  </si>
  <si>
    <t>42</t>
  </si>
  <si>
    <t>458501112</t>
  </si>
  <si>
    <t>Výplňové klíny za opěrou z kameniva drceného hutněného po vrstvách</t>
  </si>
  <si>
    <t>1576943745</t>
  </si>
  <si>
    <t>Výplňové klíny za opěrou z kameniva hutněného po vrstvách drceného</t>
  </si>
  <si>
    <t>31,32*10*0,5</t>
  </si>
  <si>
    <t>Úpravy povrchů, podlahy a osazování výplní</t>
  </si>
  <si>
    <t>43</t>
  </si>
  <si>
    <t>628613233</t>
  </si>
  <si>
    <t>Protikorozní ochrana OK mostu III. tř.- základní a podkladní epoxidový, vrchní PU nátěr s metalizací</t>
  </si>
  <si>
    <t>-1559495331</t>
  </si>
  <si>
    <t>Protikorozní ochrana ocelových mostních konstrukcí včetně otryskání povrchu základní a podkladní epoxidový a vrchní polyuretanový nátěr s metalizací III. třídy</t>
  </si>
  <si>
    <t>2*18,5*1,2</t>
  </si>
  <si>
    <t>44</t>
  </si>
  <si>
    <t>636195311</t>
  </si>
  <si>
    <t>Oprava spár dlažby z lomového kamene hl do 70 mm maltou cementovou včetně vysekání</t>
  </si>
  <si>
    <t>1372961916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</si>
  <si>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</si>
  <si>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Ostatní konstrukce a práce, bourání</t>
  </si>
  <si>
    <t>45</t>
  </si>
  <si>
    <t>911121211</t>
  </si>
  <si>
    <t>Výroba ocelového zábradli při opravách mostů</t>
  </si>
  <si>
    <t>-44398447</t>
  </si>
  <si>
    <t>Oprava ocelového zábradlí svařovaného nebo šroubovaného výroba</t>
  </si>
  <si>
    <t>2*18,5</t>
  </si>
  <si>
    <t>46</t>
  </si>
  <si>
    <t>911121311</t>
  </si>
  <si>
    <t>Montáž ocelového zábradli při opravách mostů</t>
  </si>
  <si>
    <t>44979804</t>
  </si>
  <si>
    <t>Oprava ocelového zábradlí svařovaného nebo šroubovaného montáž</t>
  </si>
  <si>
    <t>47</t>
  </si>
  <si>
    <t>13010428</t>
  </si>
  <si>
    <t>úhelník ocelový rovnostranný jakost 11 375 70x70x6mm</t>
  </si>
  <si>
    <t>1602118237</t>
  </si>
  <si>
    <t>3*2*18500/1000*6,4/1000*1,03</t>
  </si>
  <si>
    <t>48</t>
  </si>
  <si>
    <t>13010434</t>
  </si>
  <si>
    <t>úhelník ocelový rovnostranný jakost 11 375 80x80x8mm</t>
  </si>
  <si>
    <t>-176549979</t>
  </si>
  <si>
    <t>24*1080/1000*9,66/1000*1,03</t>
  </si>
  <si>
    <t>49</t>
  </si>
  <si>
    <t>13010422</t>
  </si>
  <si>
    <t>úhelník ocelový rovnostranný jakost 11 375 50x50x6mm</t>
  </si>
  <si>
    <t>-428896056</t>
  </si>
  <si>
    <t>6*260/1000*4,47/1000*1,03</t>
  </si>
  <si>
    <t>50</t>
  </si>
  <si>
    <t>13611228</t>
  </si>
  <si>
    <t>plech ocelový hladký jakost S235JR tl 10mm tabule</t>
  </si>
  <si>
    <t>1774510876</t>
  </si>
  <si>
    <t>24*240/1000*240/1000*80/1000*1,03</t>
  </si>
  <si>
    <t>51</t>
  </si>
  <si>
    <t>451476111</t>
  </si>
  <si>
    <t>Podkladní vrstva pod ložiska z plastbetonu první vrstva tl 10 mm</t>
  </si>
  <si>
    <t>1177106505</t>
  </si>
  <si>
    <t>Podkladní vrstva z plastbetonu pod mostními ložisky epoxidová pryskyřice první vrstva tl. 10 mm</t>
  </si>
  <si>
    <t>Poznámka k položce:_x000D_
podlití patek zábradlí</t>
  </si>
  <si>
    <t>24*0,26*0,26</t>
  </si>
  <si>
    <t>52</t>
  </si>
  <si>
    <t>451476112</t>
  </si>
  <si>
    <t>Podkladní vrstva pod ložiska z plastbetonu další vrstvy tl 10 mm</t>
  </si>
  <si>
    <t>-1021934339</t>
  </si>
  <si>
    <t>Podkladní vrstva z plastbetonu pod mostními ložisky epoxidová pryskyřice každá další vrstva tl. 10 mm</t>
  </si>
  <si>
    <t>53</t>
  </si>
  <si>
    <t>977211135</t>
  </si>
  <si>
    <t>Řezání stěnovou pilou kcí z kamene hl do 680 mm</t>
  </si>
  <si>
    <t>2145609243</t>
  </si>
  <si>
    <t>Řezání konstrukcí stěnovou pilou z kamene hloubka řezu přes 520 do 680 mm</t>
  </si>
  <si>
    <t>Poznámka k položce:_x000D_
řezání stávajících říms</t>
  </si>
  <si>
    <t>2*10</t>
  </si>
  <si>
    <t>54</t>
  </si>
  <si>
    <t>981513118</t>
  </si>
  <si>
    <t>Demolice konstrukcí objektů drátokamenných (gabionů) těžkou mechanizací</t>
  </si>
  <si>
    <t>1292885369</t>
  </si>
  <si>
    <t>Demolice konstrukcí objektů těžkými mechanizačními prostředky konstrukcí drátokamenných (gabionů)</t>
  </si>
  <si>
    <t>4*2,0*0,5*1,0</t>
  </si>
  <si>
    <t>55</t>
  </si>
  <si>
    <t>985223211</t>
  </si>
  <si>
    <t>Přezdívání kamenného zdiva do aktivované malty do 3 m3</t>
  </si>
  <si>
    <t>1049286630</t>
  </si>
  <si>
    <t>Přezdívání zdiva do aktivované malty kamenného, objemu přes 1 do 3 m3</t>
  </si>
  <si>
    <t>56</t>
  </si>
  <si>
    <t>985311315</t>
  </si>
  <si>
    <t>Reprofilace rubu kleneb a podlah cementovými sanačními maltami tl 50 mm</t>
  </si>
  <si>
    <t>402214306</t>
  </si>
  <si>
    <t>Reprofilace betonu sanačními maltami na cementové bázi ručně rubu kleneb a podlah, tloušťky přes 40 do 50 mm</t>
  </si>
  <si>
    <t>57</t>
  </si>
  <si>
    <t>985331117</t>
  </si>
  <si>
    <t>Dodatečné vlepování betonářské výztuže D 20 mm do cementové aktivované malty včetně vyvrtání otvoru</t>
  </si>
  <si>
    <t>1446631950</t>
  </si>
  <si>
    <t>Dodatečné vlepování betonářské výztuže včetně vyvrtání a vyčištění otvoru cementovou aktivovanou maltou průměr výztuže 20 mm</t>
  </si>
  <si>
    <t>58</t>
  </si>
  <si>
    <t>13021017</t>
  </si>
  <si>
    <t>tyč ocelová žebírková jakost BSt 500S (10 505) výztuž do betonu D 20mm</t>
  </si>
  <si>
    <t>-701911991</t>
  </si>
  <si>
    <t>12,992125984252*0,00254 'Přepočtené koeficientem množství</t>
  </si>
  <si>
    <t>59</t>
  </si>
  <si>
    <t>R91345</t>
  </si>
  <si>
    <t>Nivelační značky kovové</t>
  </si>
  <si>
    <t>-787479818</t>
  </si>
  <si>
    <t>60</t>
  </si>
  <si>
    <t>936942211</t>
  </si>
  <si>
    <t>Zhotovení tabulky s letopočtem opravy mostu vložením šablony do bednění</t>
  </si>
  <si>
    <t>-841565531</t>
  </si>
  <si>
    <t>Zhotovení tabulky s letopočtem opravy nebo větší údržby vložením šablony do bednění</t>
  </si>
  <si>
    <t>61</t>
  </si>
  <si>
    <t>962021112</t>
  </si>
  <si>
    <t>Bourání mostních zdí a pilířů z kamene</t>
  </si>
  <si>
    <t>1452728792</t>
  </si>
  <si>
    <t>Bourání mostních konstrukcí zdiva a pilířů z kamene nebo cihel</t>
  </si>
  <si>
    <t>"odbourání křídel" 0,65*(2,6*2,6+3,1*3,1+1,8*1,8+2,2*2,2)/2</t>
  </si>
  <si>
    <t>"parapetní zdi" (8,5+8,7)*0,6</t>
  </si>
  <si>
    <t>62</t>
  </si>
  <si>
    <t>963071111</t>
  </si>
  <si>
    <t>Demontáž ocelových prvků mostů šroubovaných nebo svařovaných do 100 kg</t>
  </si>
  <si>
    <t>492307583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</si>
  <si>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</si>
  <si>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"konzola na římse" 170</t>
  </si>
  <si>
    <t>63</t>
  </si>
  <si>
    <t>966023211</t>
  </si>
  <si>
    <t>Snesení nevyhovujících kamenných římsových desek na průčelním zdivu a křídlech</t>
  </si>
  <si>
    <t>1958840357</t>
  </si>
  <si>
    <t>Snesení kamenných římsových desek na průčelním zdivu a křídlech</t>
  </si>
  <si>
    <t>0,1*9,5</t>
  </si>
  <si>
    <t>0,15*9,1</t>
  </si>
  <si>
    <t>"na křídlech" 0,7*(2,6*+3,1+1,8+2,2)*0,15</t>
  </si>
  <si>
    <t>64</t>
  </si>
  <si>
    <t>966075141</t>
  </si>
  <si>
    <t>Odstranění kovového zábradlí vcelku</t>
  </si>
  <si>
    <t>-1853473472</t>
  </si>
  <si>
    <t>Odstranění různých konstrukcí na mostech kovového zábradlí vcelku</t>
  </si>
  <si>
    <t>9,5+9,1</t>
  </si>
  <si>
    <t>997</t>
  </si>
  <si>
    <t>Přesun sutě</t>
  </si>
  <si>
    <t>65</t>
  </si>
  <si>
    <t>997013871</t>
  </si>
  <si>
    <t>Poplatek za uložení stavebního odpadu na recyklační skládce (skládkovné) směsného stavebního a demoličního kód odpadu  17 09 04</t>
  </si>
  <si>
    <t>-225677889</t>
  </si>
  <si>
    <t>Poplatek za uložení stavebního odpadu na recyklační skládce (skládkovné) směsného stavebního a demoličního zatříděného do Katalogu odpadů pod kódem 17 09 04</t>
  </si>
  <si>
    <t>45,482+9,311+12,666+0,67+0,017+0,17+0,335</t>
  </si>
  <si>
    <t>66</t>
  </si>
  <si>
    <t>997211111</t>
  </si>
  <si>
    <t>Svislá doprava suti na v 3,5 m</t>
  </si>
  <si>
    <t>-2031011285</t>
  </si>
  <si>
    <t>Svislá doprava suti nebo vybouraných hmot s naložením do dopravního zařízení a s vyprázdněním dopravního zařízení na hromadu nebo do dopravního prostředku suti na výšku do 3,5 m</t>
  </si>
  <si>
    <t>67</t>
  </si>
  <si>
    <t>997211119</t>
  </si>
  <si>
    <t>Příplatek ZKD 3,5 m výšky u svislé dopravy suti</t>
  </si>
  <si>
    <t>1566141836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</si>
  <si>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</si>
  <si>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68</t>
  </si>
  <si>
    <t>997211511</t>
  </si>
  <si>
    <t>Vodorovná doprava suti po suchu na vzdálenost do 1 km</t>
  </si>
  <si>
    <t>2132579565</t>
  </si>
  <si>
    <t>Vodorovná doprava suti nebo vybouraných hmot suti se složením a hrubým urovnáním, na vzdálenost do 1 km</t>
  </si>
  <si>
    <t>69</t>
  </si>
  <si>
    <t>997211519</t>
  </si>
  <si>
    <t>Příplatek ZKD 1 km u vodorovné dopravy suti</t>
  </si>
  <si>
    <t>-1267871881</t>
  </si>
  <si>
    <t>Vodorovná doprava suti nebo vybouraných hmot suti se složením a hrubým urovnáním, na vzdálenost Příplatek k ceně za každý další i započatý 1 km přes 1 km</t>
  </si>
  <si>
    <t>194,496*19 "Přepočtené koeficientem množství</t>
  </si>
  <si>
    <t>998</t>
  </si>
  <si>
    <t>Přesun hmot</t>
  </si>
  <si>
    <t>70</t>
  </si>
  <si>
    <t>998212111</t>
  </si>
  <si>
    <t>Přesun hmot pro mosty zděné, monolitické betonové nebo ocelové v do 20 m</t>
  </si>
  <si>
    <t>-635782443</t>
  </si>
  <si>
    <t>Přesun hmot pro mosty zděné, betonové monolitické, spřažené ocelobetonové nebo kovové vodorovná dopravní vzdálenost do 100 m výška mostu do 20 m</t>
  </si>
  <si>
    <t>71</t>
  </si>
  <si>
    <t>998212191</t>
  </si>
  <si>
    <t>Příplatek k přesunu hmot pro mosty zděné nebo monolitické za zvětšený přesun do 1000 m</t>
  </si>
  <si>
    <t>-777937382</t>
  </si>
  <si>
    <t>Přesun hmot pro mosty zděné, betonové monolitické, spřažené ocelobetonové nebo kovové Příplatek k cenám za zvětšený přesun přes přes vymezenou největší dopravní vzdálenost do 1000 m</t>
  </si>
  <si>
    <t>72</t>
  </si>
  <si>
    <t>9903100200</t>
  </si>
  <si>
    <t>Přeprava mechanizace na místo prováděných prací o hmotnosti do 12 t do 200 km</t>
  </si>
  <si>
    <t xml:space="preserve">R-Položka </t>
  </si>
  <si>
    <t>512</t>
  </si>
  <si>
    <t>725307145</t>
  </si>
  <si>
    <t xml:space="preserve">Přeprava mechanizace na místo prováděných prací o hmotnosti do 12 t do 200 km </t>
  </si>
  <si>
    <t>Poznámka k položce:_x000D_
přeprava MHS</t>
  </si>
  <si>
    <t>PSV</t>
  </si>
  <si>
    <t>Práce a dodávky PSV</t>
  </si>
  <si>
    <t>711</t>
  </si>
  <si>
    <t>Izolace proti vodě, vlhkosti a plynům</t>
  </si>
  <si>
    <t>73</t>
  </si>
  <si>
    <t>711141559</t>
  </si>
  <si>
    <t>Provedení izolace proti zemní vlhkosti pásy přitavením vodorovné NAIP</t>
  </si>
  <si>
    <t>-371015652</t>
  </si>
  <si>
    <t>Provedení izolace proti zemní vlhkosti pásy přitavením NAIP na ploše vodorovné V</t>
  </si>
  <si>
    <t>Poznámka k položce:_x000D_
2 vrstvy</t>
  </si>
  <si>
    <t>5,1*18,5+2*1,7*5,9</t>
  </si>
  <si>
    <t>114,41*2 'Přepočtené koeficientem množství</t>
  </si>
  <si>
    <t>74</t>
  </si>
  <si>
    <t>711142559</t>
  </si>
  <si>
    <t>Provedení izolace proti zemní vlhkosti pásy přitavením svislé NAIP</t>
  </si>
  <si>
    <t>1747305904</t>
  </si>
  <si>
    <t>Provedení izolace proti zemní vlhkosti pásy přitavením NAIP na ploše svislé S</t>
  </si>
  <si>
    <t>2*12,7</t>
  </si>
  <si>
    <t>25,4*2 'Přepočtené koeficientem množství</t>
  </si>
  <si>
    <t>75</t>
  </si>
  <si>
    <t>62857020.R</t>
  </si>
  <si>
    <t>pás těžký asfaltový, schválený systém SŽ</t>
  </si>
  <si>
    <t>CS ÚRS 2021 01 R</t>
  </si>
  <si>
    <t>-1698325499</t>
  </si>
  <si>
    <t xml:space="preserve">pás těžký asfaltový, schválený systém SŽDC </t>
  </si>
  <si>
    <t xml:space="preserve">"vodorovná plocha" </t>
  </si>
  <si>
    <t xml:space="preserve">"svislá plocha" </t>
  </si>
  <si>
    <t>139,81*1,1 "Přepočtené koeficientem množství</t>
  </si>
  <si>
    <t>153,791*2 'Přepočtené koeficientem množství</t>
  </si>
  <si>
    <t>76</t>
  </si>
  <si>
    <t>711491177</t>
  </si>
  <si>
    <t>Připevnění doplňků izolace proti vodě nerezovou lištou</t>
  </si>
  <si>
    <t>-1759175515</t>
  </si>
  <si>
    <t>Provedení doplňků izolace proti vodě textilií připevnění izolace nerezovou lištou</t>
  </si>
  <si>
    <t>77</t>
  </si>
  <si>
    <t>28323018</t>
  </si>
  <si>
    <t>lišta ukončovací pro drenážní fólie profilované tl 20mm</t>
  </si>
  <si>
    <t>82888245</t>
  </si>
  <si>
    <t>78</t>
  </si>
  <si>
    <t>28323070</t>
  </si>
  <si>
    <t>hřeb drážkový 50mm s plastovou podložkou pro uchycení profilované fólie</t>
  </si>
  <si>
    <t>-85595411</t>
  </si>
  <si>
    <t>79</t>
  </si>
  <si>
    <t>59051450</t>
  </si>
  <si>
    <t>podložka distanční pod zakládací lištu 2mm</t>
  </si>
  <si>
    <t>-447811319</t>
  </si>
  <si>
    <t>80</t>
  </si>
  <si>
    <t>28323131</t>
  </si>
  <si>
    <t>páska oboustranně lepící butylkaučuková</t>
  </si>
  <si>
    <t>-2013950943</t>
  </si>
  <si>
    <t>81</t>
  </si>
  <si>
    <t>711691172</t>
  </si>
  <si>
    <t>Provedení rubové hydroizolace podchodů ochranné vrstvy z textilie</t>
  </si>
  <si>
    <t>-1152182540</t>
  </si>
  <si>
    <t>Provedení izolace podchodů a objektů v podzemí, tunelů a štol ostatní opěr nebo kleneb rubové z textilií vrstvy ochranné</t>
  </si>
  <si>
    <t>Poznámka k položce:_x000D_
2 vrstvy geotextilie</t>
  </si>
  <si>
    <t>(5,1*18,5+2*1,7*5,9)*2</t>
  </si>
  <si>
    <t>82</t>
  </si>
  <si>
    <t>69311185</t>
  </si>
  <si>
    <t>geotextilie PP s ÚV stabilizací 1200g/m2</t>
  </si>
  <si>
    <t>-1609704865</t>
  </si>
  <si>
    <t>228,82*1,1</t>
  </si>
  <si>
    <t>83</t>
  </si>
  <si>
    <t>711742567</t>
  </si>
  <si>
    <t>Izolace proti vodě svislé provedení dilatačních spár přitavením NAIP 1000 mm</t>
  </si>
  <si>
    <t>837655172</t>
  </si>
  <si>
    <t>Provedení detailů pásy přitavením dilatačních spár-uzávěr zesílením rš 1000 mm NAIP, svislých S</t>
  </si>
  <si>
    <t>84</t>
  </si>
  <si>
    <t>62832134</t>
  </si>
  <si>
    <t>pás asfaltový natavitelný oxidovaný tl 4,0mm typu V60 S40 s vložkou ze skleněné rohože, s jemnozrnným minerálním posypem</t>
  </si>
  <si>
    <t>-903141327</t>
  </si>
  <si>
    <t>15,4*1,1 "Přepočtené koeficientem množství</t>
  </si>
  <si>
    <t>85</t>
  </si>
  <si>
    <t>998711101</t>
  </si>
  <si>
    <t>Přesun hmot tonážní pro izolace proti vodě, vlhkosti a plynům v objektech výšky do 6 m</t>
  </si>
  <si>
    <t>-555780420</t>
  </si>
  <si>
    <t>Přesun hmot pro izolace proti vodě, vlhkosti a plynům stanovený z hmotnosti přesunovaného materiálu vodorovná dopravní vzdálenost do 50 m v objektech výšky do 6 m</t>
  </si>
  <si>
    <t>2,043</t>
  </si>
  <si>
    <t>86</t>
  </si>
  <si>
    <t>998711199</t>
  </si>
  <si>
    <t>Příplatek k přesunu hmot tonážní 711 za zvětšený přesun ZKD 1000 m přes 1000 m</t>
  </si>
  <si>
    <t>906760263</t>
  </si>
  <si>
    <t>Přesun hmot pro izolace proti vodě, vlhkosti a plynům stanovený z hmotnosti přesunovaného materiálu Příplatek k cenám za zvětšený přesun přes vymezenou největší dopravní vzdálenost za každých dalších i započatých 1000 m</t>
  </si>
  <si>
    <t>2,043*2 "Přepočtené koeficientem množství</t>
  </si>
  <si>
    <t>783</t>
  </si>
  <si>
    <t>Dokončovací práce - nátěry</t>
  </si>
  <si>
    <t>87</t>
  </si>
  <si>
    <t>783901551</t>
  </si>
  <si>
    <t>Omytí tlakovou vodou betonových podlah před provedením nátěru</t>
  </si>
  <si>
    <t>1584751785</t>
  </si>
  <si>
    <t>Příprava podkladu betonových podlah před provedením nátěru omytím tlakovou vodou</t>
  </si>
  <si>
    <t>Poznámka k položce:_x000D_
očištění betonové dlažby</t>
  </si>
  <si>
    <t>SO 02 - Kolej - Oprava mostu v úseku Starkoč - Červený Kostelec</t>
  </si>
  <si>
    <t xml:space="preserve">    5 - Komunikace pozemní</t>
  </si>
  <si>
    <t>OST - Ostatní</t>
  </si>
  <si>
    <t>Komunikace pozemní</t>
  </si>
  <si>
    <t>5905055010</t>
  </si>
  <si>
    <t>Odstranění stávajícího kolejového lože odtěžením v koleji</t>
  </si>
  <si>
    <t>ÚOŽI 2021 01</t>
  </si>
  <si>
    <t>1789975605</t>
  </si>
  <si>
    <t xml:space="preserve">Odstranění stávajícího kolejového lože odtěžením v koleji. </t>
  </si>
  <si>
    <t>36*1,8</t>
  </si>
  <si>
    <t>5905060010</t>
  </si>
  <si>
    <t>Zřízení nového kolejového lože v koleji</t>
  </si>
  <si>
    <t>-386684392</t>
  </si>
  <si>
    <t>Zřízení nového kolejového lože v koleji.</t>
  </si>
  <si>
    <t>5955101000</t>
  </si>
  <si>
    <t>Kamenivo drcené štěrk frakce 31,5/63 třídy BI</t>
  </si>
  <si>
    <t>500927840</t>
  </si>
  <si>
    <t>66,308*2,4 "Přepočtené koeficientem množství</t>
  </si>
  <si>
    <t>5905070020</t>
  </si>
  <si>
    <t>Odsunutí koleje od osy přes 0,50 m</t>
  </si>
  <si>
    <t>841549738</t>
  </si>
  <si>
    <t xml:space="preserve">Odsunutí koleje od osy přes 0,50 m. </t>
  </si>
  <si>
    <t>Poznámka k položce:_x000D_
Kolejnice řešeny akcí ST HK</t>
  </si>
  <si>
    <t>5905075020</t>
  </si>
  <si>
    <t>Zasunutí koleje do osy přes 0,50 m</t>
  </si>
  <si>
    <t>-474287763</t>
  </si>
  <si>
    <t xml:space="preserve">Zasunutí koleje do osy přes 0,50 m. </t>
  </si>
  <si>
    <t>5909032020</t>
  </si>
  <si>
    <t>Přesná úprava GPK koleje směrové a výškové uspořádání pražce betonové</t>
  </si>
  <si>
    <t>km</t>
  </si>
  <si>
    <t>2008441124</t>
  </si>
  <si>
    <t xml:space="preserve">Přesná úprava GPK koleje směrové a výškové uspořádání pražce betonové. </t>
  </si>
  <si>
    <t>Poznámka k položce:_x000D_
zajistí ST</t>
  </si>
  <si>
    <t>5905025110</t>
  </si>
  <si>
    <t>Doplnění stezky štěrkodrtí souvislé</t>
  </si>
  <si>
    <t>2012633845</t>
  </si>
  <si>
    <t xml:space="preserve">Doplnění stezky štěrkodrtí souvislé. </t>
  </si>
  <si>
    <t>100*0,5*0,15</t>
  </si>
  <si>
    <t>5955101030</t>
  </si>
  <si>
    <t>Kamenivo drcené drť frakce 8/16</t>
  </si>
  <si>
    <t>1693860830</t>
  </si>
  <si>
    <t>7,5*2</t>
  </si>
  <si>
    <t>OST</t>
  </si>
  <si>
    <t>Ostatní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</si>
  <si>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</si>
  <si>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</si>
  <si>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1700064138</t>
  </si>
  <si>
    <t xml:space="preserve">Doprava obousměrná (např. dodávek z vlastních zásob zhotovitele nebo objednatele nebo výzisku) mechanizací o nosnosti přes 3,5 t sypanin (kameniva, písku, suti, dlažebních kostek, atd.) do 200 km </t>
  </si>
  <si>
    <t>159,139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</si>
  <si>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</si>
  <si>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</si>
  <si>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-1992464773</t>
  </si>
  <si>
    <t>18,2</t>
  </si>
  <si>
    <t>9902900100</t>
  </si>
  <si>
    <t>Naložení sypanin, drobného kusového materiálu, suti</t>
  </si>
  <si>
    <t>-1428094354</t>
  </si>
  <si>
    <t xml:space="preserve">Naložení sypanin, drobného kusového materiálu, suti </t>
  </si>
  <si>
    <t>9902900200</t>
  </si>
  <si>
    <t>Naložení objemnějšího kusového materiálu, vybouraných hmot</t>
  </si>
  <si>
    <t>-621165762</t>
  </si>
  <si>
    <t xml:space="preserve">Naložení objemnějšího kusového materiálu, vybouraných hmot </t>
  </si>
  <si>
    <t>-1950162936</t>
  </si>
  <si>
    <t>9909000110</t>
  </si>
  <si>
    <t>Poplatek za uložení výzisku ze štěrkového lože nekontaminovaného</t>
  </si>
  <si>
    <t>-514545213</t>
  </si>
  <si>
    <t xml:space="preserve">Poplatek za uložení výzisku ze štěrkového lože nekontaminovaného </t>
  </si>
  <si>
    <t>64,8*2,4</t>
  </si>
  <si>
    <t>SO 03 - SSZT - Oprava mostu v úseku Starkoč - Červený Kostelec</t>
  </si>
  <si>
    <t xml:space="preserve">    7 - Přidružená stavební výroba</t>
  </si>
  <si>
    <t>M - Práce a dodávky M</t>
  </si>
  <si>
    <t xml:space="preserve">    21-M - Elektromontáže</t>
  </si>
  <si>
    <t>5915005010</t>
  </si>
  <si>
    <t>Hloubení rýh nebo jam ručně na železničním spodku v hornině třídy těžitelnosti I skupiny 1</t>
  </si>
  <si>
    <t>Sborník UOŽI 01 2021</t>
  </si>
  <si>
    <t>-949020256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</si>
  <si>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</si>
  <si>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2*(33*0,3*0,6)</t>
  </si>
  <si>
    <t>5915007020</t>
  </si>
  <si>
    <t>Zásyp jam nebo rýh sypaninou na železničním spodku se zhutněním</t>
  </si>
  <si>
    <t>847157695</t>
  </si>
  <si>
    <t>Zásyp jam nebo rýh sypaninou na železničním spodku se zhutněním. Poznámka: 1. Ceny zásypu jam a rýh se zhutněním jsou určeny pro jakoukoliv míru zhutnění.</t>
  </si>
  <si>
    <t>Přidružená stavební výroba</t>
  </si>
  <si>
    <t>7593505270</t>
  </si>
  <si>
    <t>Montáž kabelového označníku Ball Marker</t>
  </si>
  <si>
    <t>100247967</t>
  </si>
  <si>
    <t>Montáž kabelového označníku Ball Marker - upevnění kabelového označníku na plášť kabelu upevňovacími prvky</t>
  </si>
  <si>
    <t>022121001</t>
  </si>
  <si>
    <t>Geodetické práce Diagnostika technické infrastruktury Vytýčení trasy inženýrských sítí</t>
  </si>
  <si>
    <t>soubor</t>
  </si>
  <si>
    <t>-1990110269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</si>
  <si>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</si>
  <si>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7491251025</t>
  </si>
  <si>
    <t>Montáž lišt elektroinstalačních, kabelových žlabů z PVC-U jednokomorových zaklapávacích rozměru 100/100 - 100/150 mm</t>
  </si>
  <si>
    <t>1449276344</t>
  </si>
  <si>
    <t>Montáž lišt elektroinstalačních, kabelových žlabů z PVC-U jednokomorových zaklapávacích rozměru 100/100 - 100/150 mm - na konstrukci, omítku apod. včetně spojek, ohybů, rohů, bez krabic</t>
  </si>
  <si>
    <t>34+34</t>
  </si>
  <si>
    <t>7491201094</t>
  </si>
  <si>
    <t>Elektroinstalační materiál Elektroinstalační lišty a kabelové žlaby Zemní kanál KOPOKAN 4 ZD (200x125) šedé tělo/ červené víko 2m</t>
  </si>
  <si>
    <t>533832159</t>
  </si>
  <si>
    <t>2*(34/2)</t>
  </si>
  <si>
    <t>7593505134</t>
  </si>
  <si>
    <t>Zakrytí kabelu resp. trubek výstražnou folií (bez folie)</t>
  </si>
  <si>
    <t>1257903755</t>
  </si>
  <si>
    <t>7593500606</t>
  </si>
  <si>
    <t>Trasy kabelového vedení Kabelové krycí desky a pásy Fólie výstražná červená š. 20cm (HM0673909992020)</t>
  </si>
  <si>
    <t>-1206085944</t>
  </si>
  <si>
    <t>7492756040</t>
  </si>
  <si>
    <t>Pomocné práce pro montáž kabelů zatažení kabelů do chráničky do 4 kg/m</t>
  </si>
  <si>
    <t>-1303691763</t>
  </si>
  <si>
    <t>75E117</t>
  </si>
  <si>
    <t>Dozor pracovníků provozovatele při práci na živém zařízení</t>
  </si>
  <si>
    <t>hod</t>
  </si>
  <si>
    <t>1183136862</t>
  </si>
  <si>
    <t>Poznámka k položce:_x000D_
Pouze v případě přeložky</t>
  </si>
  <si>
    <t>Práce a dodávky M</t>
  </si>
  <si>
    <t>21-M</t>
  </si>
  <si>
    <t>Elektromontáže</t>
  </si>
  <si>
    <t>210051318R</t>
  </si>
  <si>
    <t>Měření útlumu SDOK s 96 vlákny na skládce</t>
  </si>
  <si>
    <t>-995451992</t>
  </si>
  <si>
    <t>Měření kabelových tras</t>
  </si>
  <si>
    <t xml:space="preserve">Poznámka k položce:_x000D_
Měření kabelového vedení před a po opravě ČD-Telematika - DKV </t>
  </si>
  <si>
    <t>7590565148</t>
  </si>
  <si>
    <t>Montáž optického kabelu závěsného jednoduché kotvení</t>
  </si>
  <si>
    <t>1614747328</t>
  </si>
  <si>
    <t>7590565172</t>
  </si>
  <si>
    <t>Montáž optického kabelu závěsného zavěšení do svorek kotevních</t>
  </si>
  <si>
    <t>-1531500903</t>
  </si>
  <si>
    <t>7590527046</t>
  </si>
  <si>
    <t>Demontáž kabelu uloženého v roštu</t>
  </si>
  <si>
    <t>113798804</t>
  </si>
  <si>
    <t>7590565080</t>
  </si>
  <si>
    <t>Uložení kabelové rezervy optického kabelu</t>
  </si>
  <si>
    <t>-144372132</t>
  </si>
  <si>
    <t>7593505350</t>
  </si>
  <si>
    <t>Nasazení ochranné hadice na pokládaný kabel</t>
  </si>
  <si>
    <t>1651044395</t>
  </si>
  <si>
    <t>7593505400</t>
  </si>
  <si>
    <t>Překrytí optického kabelu v šachtě ochrannou HDPE trubkou a vyvázání kabelu</t>
  </si>
  <si>
    <t>-1660027442</t>
  </si>
  <si>
    <t>7593507200</t>
  </si>
  <si>
    <t>Demontáž trubek HDPE z kabelového žlabu</t>
  </si>
  <si>
    <t>73301343</t>
  </si>
  <si>
    <t>7593507202</t>
  </si>
  <si>
    <t>Demontáž trubek HDPE z výkopu</t>
  </si>
  <si>
    <t>2060824963</t>
  </si>
  <si>
    <t>34+34-10</t>
  </si>
  <si>
    <t>7596947100</t>
  </si>
  <si>
    <t>Demontáž výstroje stožárů konzoly</t>
  </si>
  <si>
    <t>625187762</t>
  </si>
  <si>
    <t>998018002</t>
  </si>
  <si>
    <t>Přesun hmot ruční pro budovy v do 12 m</t>
  </si>
  <si>
    <t>R-Položka</t>
  </si>
  <si>
    <t>-1021615674</t>
  </si>
  <si>
    <t>Přesun hmot pro budovy občanské výstavby, bydlení, výrobu a služby ruční - bez užití mechanizace vodorovná dopravní vzdálenost do 100 m pro budovy s jakoukoliv nosnou konstrukcí výšky přes 6 do 12 m</t>
  </si>
  <si>
    <t>SO 04 - VRN - Oprava mostu v úseku Starkoč - Červený Kostelec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</si>
  <si>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</si>
  <si>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</si>
  <si>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</si>
  <si>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</si>
  <si>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VRN8 - Přesun stavebních kapacit</t>
  </si>
  <si>
    <t>113151111</t>
  </si>
  <si>
    <t>Rozebrání zpevněných ploch ze silničních dílců</t>
  </si>
  <si>
    <t>-1712807705</t>
  </si>
  <si>
    <t>Rozebírání zpevněných ploch s přemístěním na skládku na vzdálenost do 20 m nebo s naložením na dopravní prostředek ze silničních panelů</t>
  </si>
  <si>
    <t>113152112</t>
  </si>
  <si>
    <t>Odstranění podkladů zpevněných ploch z kameniva drceného</t>
  </si>
  <si>
    <t>-662496012</t>
  </si>
  <si>
    <t>Odstranění podkladů zpevněných ploch s přemístěním na skládku na vzdálenost do 20 m nebo s naložením na dopravní prostředek z kameniva drceného</t>
  </si>
  <si>
    <t>465*0,15</t>
  </si>
  <si>
    <t>1223398463</t>
  </si>
  <si>
    <t>652158926</t>
  </si>
  <si>
    <t>465*0,15*5</t>
  </si>
  <si>
    <t>-922399673</t>
  </si>
  <si>
    <t>465*0,15*2</t>
  </si>
  <si>
    <t>-718894807</t>
  </si>
  <si>
    <t>64,516+291,67+465*0,15*2</t>
  </si>
  <si>
    <t>291111111</t>
  </si>
  <si>
    <t>Podklad pro zpevněné plochy z kameniva drceného 0 až 63 mm</t>
  </si>
  <si>
    <t>884396575</t>
  </si>
  <si>
    <t>Podklad pro zpevněné plochy s rozprostřením a s hutněním z kameniva drceného frakce 0 - 63 mm</t>
  </si>
  <si>
    <t>291211111</t>
  </si>
  <si>
    <t>Zřízení plochy ze silničních panelů do lože tl 50 mm z kameniva</t>
  </si>
  <si>
    <t>2085741360</t>
  </si>
  <si>
    <t>Zřízení zpevněné plochy ze silničních panelů osazených do lože tl. 50 mm z kameniva</t>
  </si>
  <si>
    <t>465</t>
  </si>
  <si>
    <t>59381006</t>
  </si>
  <si>
    <t>panel silniční 3,00x1,00x0,215m</t>
  </si>
  <si>
    <t>201286257</t>
  </si>
  <si>
    <t>155</t>
  </si>
  <si>
    <t>113311121</t>
  </si>
  <si>
    <t>Odstranění geotextilií v komunikacích</t>
  </si>
  <si>
    <t>-984916972</t>
  </si>
  <si>
    <t>Odstranění geosyntetik s uložením na vzdálenost do 20 m nebo naložením na dopravní prostředek geotextilie</t>
  </si>
  <si>
    <t>465*1,1</t>
  </si>
  <si>
    <t>919726122</t>
  </si>
  <si>
    <t>Geotextilie pro ochranu, separaci a filtraci netkaná měrná hmotnost do 300 g/m2</t>
  </si>
  <si>
    <t>-1222679994</t>
  </si>
  <si>
    <t>Geotextilie netkaná pro ochranu, separaci nebo filtraci měrná hmotnost přes 200 do 300 g/m2</t>
  </si>
  <si>
    <t>998226011</t>
  </si>
  <si>
    <t>Přesun hmot pro pozemní komunikace a letiště s krytem montovaným z ŽB dílců</t>
  </si>
  <si>
    <t>1512604819</t>
  </si>
  <si>
    <t>Přesun hmot pro pozemní komunikace a letiště s krytem montovaným ze silničních dílců ze železového nebo předpjatého betonu dopravní vzdálenost do 200 m jakékoliv délky objektu</t>
  </si>
  <si>
    <t>998226094</t>
  </si>
  <si>
    <t>Příplatek k přesunu hmot pro pozemní komunikace a letiště s krytem z ŽB dílců za přesun do 5000 m</t>
  </si>
  <si>
    <t>-102256817</t>
  </si>
  <si>
    <t>Přesun hmot pro pozemní komunikace a letiště s krytem montovaným ze silničních dílců ze železového nebo předpjatého betonu Příplatek k ceně za zvětšený přesun přes vymezenou největší dopravní vzdálenost do 5000 m</t>
  </si>
  <si>
    <t>Poznámka k položce:_x000D_
přesun panelů</t>
  </si>
  <si>
    <t>234,98</t>
  </si>
  <si>
    <t>998226095</t>
  </si>
  <si>
    <t>Příplatek k přesunu hmot pro pozemní komunikace a letiště s krytem z ŽB dílců za přesun ZKD 5000 m</t>
  </si>
  <si>
    <t>-1742370175</t>
  </si>
  <si>
    <t>Přesun hmot pro pozemní komunikace a letiště s krytem montovaným ze silničních dílců ze železového nebo předpjatého betonu Příplatek k ceně za zvětšený přesun přes vymezenou největší dopravní vzdálenost za každých dalších 5000 m přes 5000 m</t>
  </si>
  <si>
    <t>234,98*10</t>
  </si>
  <si>
    <t>HZS</t>
  </si>
  <si>
    <t>Hodinové zúčtovací sazby</t>
  </si>
  <si>
    <t>HZS1292</t>
  </si>
  <si>
    <t>Hodinová zúčtovací sazba stavební dělník</t>
  </si>
  <si>
    <t>-1688742518</t>
  </si>
  <si>
    <t>Hodinové zúčtovací sazby profesí HSV zemní a pomocné práce stavební dělník</t>
  </si>
  <si>
    <t>Poznámka k položce:_x000D_
bezpečnostní hlídka pro práce před a po výluce</t>
  </si>
  <si>
    <t>2*8*10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</si>
  <si>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</si>
  <si>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</si>
  <si>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</si>
  <si>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</si>
  <si>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</si>
  <si>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</si>
  <si>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</si>
  <si>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-2016095190</t>
  </si>
  <si>
    <t>013254000</t>
  </si>
  <si>
    <t>Dokumentace skutečného provedení stavby</t>
  </si>
  <si>
    <t>54491594</t>
  </si>
  <si>
    <t>013294000</t>
  </si>
  <si>
    <t>Ostatní dokumentace - povodňový plán</t>
  </si>
  <si>
    <t>-133149211</t>
  </si>
  <si>
    <t>VRN3</t>
  </si>
  <si>
    <t>Zařízení staveniště</t>
  </si>
  <si>
    <t>020001000</t>
  </si>
  <si>
    <t>Příprava staveniště</t>
  </si>
  <si>
    <t>138562135</t>
  </si>
  <si>
    <t>032002000</t>
  </si>
  <si>
    <t>Vybavení staveniště</t>
  </si>
  <si>
    <t>-1579569139</t>
  </si>
  <si>
    <t>034002000</t>
  </si>
  <si>
    <t>Zabezpečení staveniště</t>
  </si>
  <si>
    <t>981608774</t>
  </si>
  <si>
    <t>034303000</t>
  </si>
  <si>
    <t>Dopravní značení na staveništi</t>
  </si>
  <si>
    <t>-351915346</t>
  </si>
  <si>
    <t>034603000</t>
  </si>
  <si>
    <t>Alarm, strážní služba staveniště</t>
  </si>
  <si>
    <t>416048323</t>
  </si>
  <si>
    <t>Poznámka k položce:_x000D_
ostraha staveniště</t>
  </si>
  <si>
    <t>039002000</t>
  </si>
  <si>
    <t>Zrušení zařízení staveniště</t>
  </si>
  <si>
    <t>-33468391</t>
  </si>
  <si>
    <t>VRN8</t>
  </si>
  <si>
    <t>Přesun stavebních kapacit</t>
  </si>
  <si>
    <t>081103000</t>
  </si>
  <si>
    <t>Denní doprava pracovníků na pracoviště</t>
  </si>
  <si>
    <t>-539013363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</si>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</sst>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R1" sqref="R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5" t="s">
        <v>14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3"/>
      <c r="AQ5" s="23"/>
      <c r="AR5" s="21"/>
      <c r="BE5" s="33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7" t="s">
        <v>17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3"/>
      <c r="AQ6" s="23"/>
      <c r="AR6" s="21"/>
      <c r="BE6" s="33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3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3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3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3"/>
      <c r="BS13" s="18" t="s">
        <v>6</v>
      </c>
    </row>
    <row r="14" spans="1:74" ht="12.75">
      <c r="B14" s="22"/>
      <c r="C14" s="23"/>
      <c r="D14" s="23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3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33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3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3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3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3"/>
    </row>
    <row r="23" spans="1:71" s="1" customFormat="1" ht="47.25" customHeight="1">
      <c r="B23" s="22"/>
      <c r="C23" s="23"/>
      <c r="D23" s="23"/>
      <c r="E23" s="340" t="s">
        <v>37</v>
      </c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0"/>
      <c r="AC23" s="340"/>
      <c r="AD23" s="340"/>
      <c r="AE23" s="340"/>
      <c r="AF23" s="340"/>
      <c r="AG23" s="340"/>
      <c r="AH23" s="340"/>
      <c r="AI23" s="340"/>
      <c r="AJ23" s="340"/>
      <c r="AK23" s="340"/>
      <c r="AL23" s="340"/>
      <c r="AM23" s="340"/>
      <c r="AN23" s="340"/>
      <c r="AO23" s="23"/>
      <c r="AP23" s="23"/>
      <c r="AQ23" s="23"/>
      <c r="AR23" s="21"/>
      <c r="BE23" s="33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3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1">
        <f>ROUND(AG54,2)</f>
        <v>0</v>
      </c>
      <c r="AL26" s="342"/>
      <c r="AM26" s="342"/>
      <c r="AN26" s="342"/>
      <c r="AO26" s="342"/>
      <c r="AP26" s="37"/>
      <c r="AQ26" s="37"/>
      <c r="AR26" s="40"/>
      <c r="BE26" s="33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3" t="s">
        <v>39</v>
      </c>
      <c r="M28" s="343"/>
      <c r="N28" s="343"/>
      <c r="O28" s="343"/>
      <c r="P28" s="343"/>
      <c r="Q28" s="37"/>
      <c r="R28" s="37"/>
      <c r="S28" s="37"/>
      <c r="T28" s="37"/>
      <c r="U28" s="37"/>
      <c r="V28" s="37"/>
      <c r="W28" s="343" t="s">
        <v>40</v>
      </c>
      <c r="X28" s="343"/>
      <c r="Y28" s="343"/>
      <c r="Z28" s="343"/>
      <c r="AA28" s="343"/>
      <c r="AB28" s="343"/>
      <c r="AC28" s="343"/>
      <c r="AD28" s="343"/>
      <c r="AE28" s="343"/>
      <c r="AF28" s="37"/>
      <c r="AG28" s="37"/>
      <c r="AH28" s="37"/>
      <c r="AI28" s="37"/>
      <c r="AJ28" s="37"/>
      <c r="AK28" s="343" t="s">
        <v>41</v>
      </c>
      <c r="AL28" s="343"/>
      <c r="AM28" s="343"/>
      <c r="AN28" s="343"/>
      <c r="AO28" s="343"/>
      <c r="AP28" s="37"/>
      <c r="AQ28" s="37"/>
      <c r="AR28" s="40"/>
      <c r="BE28" s="333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27">
        <v>0.21</v>
      </c>
      <c r="M29" s="326"/>
      <c r="N29" s="326"/>
      <c r="O29" s="326"/>
      <c r="P29" s="326"/>
      <c r="Q29" s="42"/>
      <c r="R29" s="42"/>
      <c r="S29" s="42"/>
      <c r="T29" s="42"/>
      <c r="U29" s="42"/>
      <c r="V29" s="42"/>
      <c r="W29" s="325">
        <f>ROUND(AZ54, 2)</f>
        <v>0</v>
      </c>
      <c r="X29" s="326"/>
      <c r="Y29" s="326"/>
      <c r="Z29" s="326"/>
      <c r="AA29" s="326"/>
      <c r="AB29" s="326"/>
      <c r="AC29" s="326"/>
      <c r="AD29" s="326"/>
      <c r="AE29" s="326"/>
      <c r="AF29" s="42"/>
      <c r="AG29" s="42"/>
      <c r="AH29" s="42"/>
      <c r="AI29" s="42"/>
      <c r="AJ29" s="42"/>
      <c r="AK29" s="325">
        <f>ROUND(AV54, 2)</f>
        <v>0</v>
      </c>
      <c r="AL29" s="326"/>
      <c r="AM29" s="326"/>
      <c r="AN29" s="326"/>
      <c r="AO29" s="326"/>
      <c r="AP29" s="42"/>
      <c r="AQ29" s="42"/>
      <c r="AR29" s="43"/>
      <c r="BE29" s="334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27">
        <v>0.15</v>
      </c>
      <c r="M30" s="326"/>
      <c r="N30" s="326"/>
      <c r="O30" s="326"/>
      <c r="P30" s="326"/>
      <c r="Q30" s="42"/>
      <c r="R30" s="42"/>
      <c r="S30" s="42"/>
      <c r="T30" s="42"/>
      <c r="U30" s="42"/>
      <c r="V30" s="42"/>
      <c r="W30" s="325">
        <f>ROUND(BA54, 2)</f>
        <v>0</v>
      </c>
      <c r="X30" s="326"/>
      <c r="Y30" s="326"/>
      <c r="Z30" s="326"/>
      <c r="AA30" s="326"/>
      <c r="AB30" s="326"/>
      <c r="AC30" s="326"/>
      <c r="AD30" s="326"/>
      <c r="AE30" s="326"/>
      <c r="AF30" s="42"/>
      <c r="AG30" s="42"/>
      <c r="AH30" s="42"/>
      <c r="AI30" s="42"/>
      <c r="AJ30" s="42"/>
      <c r="AK30" s="325">
        <f>ROUND(AW54, 2)</f>
        <v>0</v>
      </c>
      <c r="AL30" s="326"/>
      <c r="AM30" s="326"/>
      <c r="AN30" s="326"/>
      <c r="AO30" s="326"/>
      <c r="AP30" s="42"/>
      <c r="AQ30" s="42"/>
      <c r="AR30" s="43"/>
      <c r="BE30" s="334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27">
        <v>0.21</v>
      </c>
      <c r="M31" s="326"/>
      <c r="N31" s="326"/>
      <c r="O31" s="326"/>
      <c r="P31" s="326"/>
      <c r="Q31" s="42"/>
      <c r="R31" s="42"/>
      <c r="S31" s="42"/>
      <c r="T31" s="42"/>
      <c r="U31" s="42"/>
      <c r="V31" s="42"/>
      <c r="W31" s="325">
        <f>ROUND(BB54, 2)</f>
        <v>0</v>
      </c>
      <c r="X31" s="326"/>
      <c r="Y31" s="326"/>
      <c r="Z31" s="326"/>
      <c r="AA31" s="326"/>
      <c r="AB31" s="326"/>
      <c r="AC31" s="326"/>
      <c r="AD31" s="326"/>
      <c r="AE31" s="326"/>
      <c r="AF31" s="42"/>
      <c r="AG31" s="42"/>
      <c r="AH31" s="42"/>
      <c r="AI31" s="42"/>
      <c r="AJ31" s="42"/>
      <c r="AK31" s="325">
        <v>0</v>
      </c>
      <c r="AL31" s="326"/>
      <c r="AM31" s="326"/>
      <c r="AN31" s="326"/>
      <c r="AO31" s="326"/>
      <c r="AP31" s="42"/>
      <c r="AQ31" s="42"/>
      <c r="AR31" s="43"/>
      <c r="BE31" s="334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27">
        <v>0.15</v>
      </c>
      <c r="M32" s="326"/>
      <c r="N32" s="326"/>
      <c r="O32" s="326"/>
      <c r="P32" s="326"/>
      <c r="Q32" s="42"/>
      <c r="R32" s="42"/>
      <c r="S32" s="42"/>
      <c r="T32" s="42"/>
      <c r="U32" s="42"/>
      <c r="V32" s="42"/>
      <c r="W32" s="325">
        <f>ROUND(BC54, 2)</f>
        <v>0</v>
      </c>
      <c r="X32" s="326"/>
      <c r="Y32" s="326"/>
      <c r="Z32" s="326"/>
      <c r="AA32" s="326"/>
      <c r="AB32" s="326"/>
      <c r="AC32" s="326"/>
      <c r="AD32" s="326"/>
      <c r="AE32" s="326"/>
      <c r="AF32" s="42"/>
      <c r="AG32" s="42"/>
      <c r="AH32" s="42"/>
      <c r="AI32" s="42"/>
      <c r="AJ32" s="42"/>
      <c r="AK32" s="325">
        <v>0</v>
      </c>
      <c r="AL32" s="326"/>
      <c r="AM32" s="326"/>
      <c r="AN32" s="326"/>
      <c r="AO32" s="326"/>
      <c r="AP32" s="42"/>
      <c r="AQ32" s="42"/>
      <c r="AR32" s="43"/>
      <c r="BE32" s="334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27">
        <v>0</v>
      </c>
      <c r="M33" s="326"/>
      <c r="N33" s="326"/>
      <c r="O33" s="326"/>
      <c r="P33" s="326"/>
      <c r="Q33" s="42"/>
      <c r="R33" s="42"/>
      <c r="S33" s="42"/>
      <c r="T33" s="42"/>
      <c r="U33" s="42"/>
      <c r="V33" s="42"/>
      <c r="W33" s="325">
        <f>ROUND(BD54, 2)</f>
        <v>0</v>
      </c>
      <c r="X33" s="326"/>
      <c r="Y33" s="326"/>
      <c r="Z33" s="326"/>
      <c r="AA33" s="326"/>
      <c r="AB33" s="326"/>
      <c r="AC33" s="326"/>
      <c r="AD33" s="326"/>
      <c r="AE33" s="326"/>
      <c r="AF33" s="42"/>
      <c r="AG33" s="42"/>
      <c r="AH33" s="42"/>
      <c r="AI33" s="42"/>
      <c r="AJ33" s="42"/>
      <c r="AK33" s="325">
        <v>0</v>
      </c>
      <c r="AL33" s="326"/>
      <c r="AM33" s="326"/>
      <c r="AN33" s="326"/>
      <c r="AO33" s="326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1" t="s">
        <v>50</v>
      </c>
      <c r="Y35" s="329"/>
      <c r="Z35" s="329"/>
      <c r="AA35" s="329"/>
      <c r="AB35" s="329"/>
      <c r="AC35" s="46"/>
      <c r="AD35" s="46"/>
      <c r="AE35" s="46"/>
      <c r="AF35" s="46"/>
      <c r="AG35" s="46"/>
      <c r="AH35" s="46"/>
      <c r="AI35" s="46"/>
      <c r="AJ35" s="46"/>
      <c r="AK35" s="328">
        <f>SUM(AK26:AK33)</f>
        <v>0</v>
      </c>
      <c r="AL35" s="329"/>
      <c r="AM35" s="329"/>
      <c r="AN35" s="329"/>
      <c r="AO35" s="33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04/2021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3" t="str">
        <f>K6</f>
        <v>Oprava mostu v úseku Starkoč - Červený Kostelec</v>
      </c>
      <c r="M45" s="354"/>
      <c r="N45" s="354"/>
      <c r="O45" s="354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  <c r="AA45" s="354"/>
      <c r="AB45" s="354"/>
      <c r="AC45" s="354"/>
      <c r="AD45" s="354"/>
      <c r="AE45" s="354"/>
      <c r="AF45" s="354"/>
      <c r="AG45" s="354"/>
      <c r="AH45" s="354"/>
      <c r="AI45" s="354"/>
      <c r="AJ45" s="354"/>
      <c r="AK45" s="354"/>
      <c r="AL45" s="354"/>
      <c r="AM45" s="354"/>
      <c r="AN45" s="354"/>
      <c r="AO45" s="354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5" t="str">
        <f>IF(AN8= "","",AN8)</f>
        <v>28. 1. 2021</v>
      </c>
      <c r="AN47" s="355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Správa železnic s.o.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6" t="str">
        <f>IF(E17="","",E17)</f>
        <v xml:space="preserve"> </v>
      </c>
      <c r="AN49" s="357"/>
      <c r="AO49" s="357"/>
      <c r="AP49" s="357"/>
      <c r="AQ49" s="37"/>
      <c r="AR49" s="40"/>
      <c r="AS49" s="358" t="s">
        <v>52</v>
      </c>
      <c r="AT49" s="35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56" t="str">
        <f>IF(E20="","",E20)</f>
        <v xml:space="preserve"> </v>
      </c>
      <c r="AN50" s="357"/>
      <c r="AO50" s="357"/>
      <c r="AP50" s="357"/>
      <c r="AQ50" s="37"/>
      <c r="AR50" s="40"/>
      <c r="AS50" s="360"/>
      <c r="AT50" s="36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2"/>
      <c r="AT51" s="36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9" t="s">
        <v>53</v>
      </c>
      <c r="D52" s="350"/>
      <c r="E52" s="350"/>
      <c r="F52" s="350"/>
      <c r="G52" s="350"/>
      <c r="H52" s="67"/>
      <c r="I52" s="352" t="s">
        <v>54</v>
      </c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51" t="s">
        <v>55</v>
      </c>
      <c r="AH52" s="350"/>
      <c r="AI52" s="350"/>
      <c r="AJ52" s="350"/>
      <c r="AK52" s="350"/>
      <c r="AL52" s="350"/>
      <c r="AM52" s="350"/>
      <c r="AN52" s="352" t="s">
        <v>56</v>
      </c>
      <c r="AO52" s="350"/>
      <c r="AP52" s="350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7">
        <f>ROUND(SUM(AG55:AG58),2)</f>
        <v>0</v>
      </c>
      <c r="AH54" s="347"/>
      <c r="AI54" s="347"/>
      <c r="AJ54" s="347"/>
      <c r="AK54" s="347"/>
      <c r="AL54" s="347"/>
      <c r="AM54" s="347"/>
      <c r="AN54" s="348">
        <f>SUM(AG54,AT54)</f>
        <v>0</v>
      </c>
      <c r="AO54" s="348"/>
      <c r="AP54" s="348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24.75" customHeight="1">
      <c r="A55" s="87" t="s">
        <v>76</v>
      </c>
      <c r="B55" s="88"/>
      <c r="C55" s="89"/>
      <c r="D55" s="346" t="s">
        <v>77</v>
      </c>
      <c r="E55" s="346"/>
      <c r="F55" s="346"/>
      <c r="G55" s="346"/>
      <c r="H55" s="346"/>
      <c r="I55" s="90"/>
      <c r="J55" s="346" t="s">
        <v>17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4">
        <f>'SO 01 - Most - Oprava mos...'!J30</f>
        <v>0</v>
      </c>
      <c r="AH55" s="345"/>
      <c r="AI55" s="345"/>
      <c r="AJ55" s="345"/>
      <c r="AK55" s="345"/>
      <c r="AL55" s="345"/>
      <c r="AM55" s="345"/>
      <c r="AN55" s="344">
        <f>SUM(AG55,AT55)</f>
        <v>0</v>
      </c>
      <c r="AO55" s="345"/>
      <c r="AP55" s="345"/>
      <c r="AQ55" s="91" t="s">
        <v>78</v>
      </c>
      <c r="AR55" s="92"/>
      <c r="AS55" s="93">
        <v>0</v>
      </c>
      <c r="AT55" s="94">
        <f>ROUND(SUM(AV55:AW55),2)</f>
        <v>0</v>
      </c>
      <c r="AU55" s="95">
        <f>'SO 01 - Most - Oprava mos...'!P91</f>
        <v>0</v>
      </c>
      <c r="AV55" s="94">
        <f>'SO 01 - Most - Oprava mos...'!J33</f>
        <v>0</v>
      </c>
      <c r="AW55" s="94">
        <f>'SO 01 - Most - Oprava mos...'!J34</f>
        <v>0</v>
      </c>
      <c r="AX55" s="94">
        <f>'SO 01 - Most - Oprava mos...'!J35</f>
        <v>0</v>
      </c>
      <c r="AY55" s="94">
        <f>'SO 01 - Most - Oprava mos...'!J36</f>
        <v>0</v>
      </c>
      <c r="AZ55" s="94">
        <f>'SO 01 - Most - Oprava mos...'!F33</f>
        <v>0</v>
      </c>
      <c r="BA55" s="94">
        <f>'SO 01 - Most - Oprava mos...'!F34</f>
        <v>0</v>
      </c>
      <c r="BB55" s="94">
        <f>'SO 01 - Most - Oprava mos...'!F35</f>
        <v>0</v>
      </c>
      <c r="BC55" s="94">
        <f>'SO 01 - Most - Oprava mos...'!F36</f>
        <v>0</v>
      </c>
      <c r="BD55" s="96">
        <f>'SO 01 - Most - Oprava mos...'!F37</f>
        <v>0</v>
      </c>
      <c r="BT55" s="97" t="s">
        <v>79</v>
      </c>
      <c r="BV55" s="97" t="s">
        <v>74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24.75" customHeight="1">
      <c r="A56" s="87" t="s">
        <v>76</v>
      </c>
      <c r="B56" s="88"/>
      <c r="C56" s="89"/>
      <c r="D56" s="346" t="s">
        <v>82</v>
      </c>
      <c r="E56" s="346"/>
      <c r="F56" s="346"/>
      <c r="G56" s="346"/>
      <c r="H56" s="346"/>
      <c r="I56" s="90"/>
      <c r="J56" s="346" t="s">
        <v>17</v>
      </c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44">
        <f>'SO 02 - Kolej - Oprava mo...'!J30</f>
        <v>0</v>
      </c>
      <c r="AH56" s="345"/>
      <c r="AI56" s="345"/>
      <c r="AJ56" s="345"/>
      <c r="AK56" s="345"/>
      <c r="AL56" s="345"/>
      <c r="AM56" s="345"/>
      <c r="AN56" s="344">
        <f>SUM(AG56,AT56)</f>
        <v>0</v>
      </c>
      <c r="AO56" s="345"/>
      <c r="AP56" s="345"/>
      <c r="AQ56" s="91" t="s">
        <v>78</v>
      </c>
      <c r="AR56" s="92"/>
      <c r="AS56" s="93">
        <v>0</v>
      </c>
      <c r="AT56" s="94">
        <f>ROUND(SUM(AV56:AW56),2)</f>
        <v>0</v>
      </c>
      <c r="AU56" s="95">
        <f>'SO 02 - Kolej - Oprava mo...'!P82</f>
        <v>0</v>
      </c>
      <c r="AV56" s="94">
        <f>'SO 02 - Kolej - Oprava mo...'!J33</f>
        <v>0</v>
      </c>
      <c r="AW56" s="94">
        <f>'SO 02 - Kolej - Oprava mo...'!J34</f>
        <v>0</v>
      </c>
      <c r="AX56" s="94">
        <f>'SO 02 - Kolej - Oprava mo...'!J35</f>
        <v>0</v>
      </c>
      <c r="AY56" s="94">
        <f>'SO 02 - Kolej - Oprava mo...'!J36</f>
        <v>0</v>
      </c>
      <c r="AZ56" s="94">
        <f>'SO 02 - Kolej - Oprava mo...'!F33</f>
        <v>0</v>
      </c>
      <c r="BA56" s="94">
        <f>'SO 02 - Kolej - Oprava mo...'!F34</f>
        <v>0</v>
      </c>
      <c r="BB56" s="94">
        <f>'SO 02 - Kolej - Oprava mo...'!F35</f>
        <v>0</v>
      </c>
      <c r="BC56" s="94">
        <f>'SO 02 - Kolej - Oprava mo...'!F36</f>
        <v>0</v>
      </c>
      <c r="BD56" s="96">
        <f>'SO 02 - Kolej - Oprava mo...'!F37</f>
        <v>0</v>
      </c>
      <c r="BT56" s="97" t="s">
        <v>79</v>
      </c>
      <c r="BV56" s="97" t="s">
        <v>74</v>
      </c>
      <c r="BW56" s="97" t="s">
        <v>83</v>
      </c>
      <c r="BX56" s="97" t="s">
        <v>5</v>
      </c>
      <c r="CL56" s="97" t="s">
        <v>19</v>
      </c>
      <c r="CM56" s="97" t="s">
        <v>81</v>
      </c>
    </row>
    <row r="57" spans="1:91" s="7" customFormat="1" ht="24.75" customHeight="1">
      <c r="A57" s="87" t="s">
        <v>76</v>
      </c>
      <c r="B57" s="88"/>
      <c r="C57" s="89"/>
      <c r="D57" s="346" t="s">
        <v>84</v>
      </c>
      <c r="E57" s="346"/>
      <c r="F57" s="346"/>
      <c r="G57" s="346"/>
      <c r="H57" s="346"/>
      <c r="I57" s="90"/>
      <c r="J57" s="346" t="s">
        <v>17</v>
      </c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4">
        <f>'SO 03 - SSZT - Oprava mos...'!J30</f>
        <v>0</v>
      </c>
      <c r="AH57" s="345"/>
      <c r="AI57" s="345"/>
      <c r="AJ57" s="345"/>
      <c r="AK57" s="345"/>
      <c r="AL57" s="345"/>
      <c r="AM57" s="345"/>
      <c r="AN57" s="344">
        <f>SUM(AG57,AT57)</f>
        <v>0</v>
      </c>
      <c r="AO57" s="345"/>
      <c r="AP57" s="345"/>
      <c r="AQ57" s="91" t="s">
        <v>78</v>
      </c>
      <c r="AR57" s="92"/>
      <c r="AS57" s="93">
        <v>0</v>
      </c>
      <c r="AT57" s="94">
        <f>ROUND(SUM(AV57:AW57),2)</f>
        <v>0</v>
      </c>
      <c r="AU57" s="95">
        <f>'SO 03 - SSZT - Oprava mos...'!P86</f>
        <v>0</v>
      </c>
      <c r="AV57" s="94">
        <f>'SO 03 - SSZT - Oprava mos...'!J33</f>
        <v>0</v>
      </c>
      <c r="AW57" s="94">
        <f>'SO 03 - SSZT - Oprava mos...'!J34</f>
        <v>0</v>
      </c>
      <c r="AX57" s="94">
        <f>'SO 03 - SSZT - Oprava mos...'!J35</f>
        <v>0</v>
      </c>
      <c r="AY57" s="94">
        <f>'SO 03 - SSZT - Oprava mos...'!J36</f>
        <v>0</v>
      </c>
      <c r="AZ57" s="94">
        <f>'SO 03 - SSZT - Oprava mos...'!F33</f>
        <v>0</v>
      </c>
      <c r="BA57" s="94">
        <f>'SO 03 - SSZT - Oprava mos...'!F34</f>
        <v>0</v>
      </c>
      <c r="BB57" s="94">
        <f>'SO 03 - SSZT - Oprava mos...'!F35</f>
        <v>0</v>
      </c>
      <c r="BC57" s="94">
        <f>'SO 03 - SSZT - Oprava mos...'!F36</f>
        <v>0</v>
      </c>
      <c r="BD57" s="96">
        <f>'SO 03 - SSZT - Oprava mos...'!F37</f>
        <v>0</v>
      </c>
      <c r="BT57" s="97" t="s">
        <v>79</v>
      </c>
      <c r="BV57" s="97" t="s">
        <v>74</v>
      </c>
      <c r="BW57" s="97" t="s">
        <v>85</v>
      </c>
      <c r="BX57" s="97" t="s">
        <v>5</v>
      </c>
      <c r="CL57" s="97" t="s">
        <v>19</v>
      </c>
      <c r="CM57" s="97" t="s">
        <v>81</v>
      </c>
    </row>
    <row r="58" spans="1:91" s="7" customFormat="1" ht="24.75" customHeight="1">
      <c r="A58" s="87" t="s">
        <v>76</v>
      </c>
      <c r="B58" s="88"/>
      <c r="C58" s="89"/>
      <c r="D58" s="346" t="s">
        <v>86</v>
      </c>
      <c r="E58" s="346"/>
      <c r="F58" s="346"/>
      <c r="G58" s="346"/>
      <c r="H58" s="346"/>
      <c r="I58" s="90"/>
      <c r="J58" s="346" t="s">
        <v>17</v>
      </c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  <c r="AA58" s="346"/>
      <c r="AB58" s="346"/>
      <c r="AC58" s="346"/>
      <c r="AD58" s="346"/>
      <c r="AE58" s="346"/>
      <c r="AF58" s="346"/>
      <c r="AG58" s="344">
        <f>'SO 04 - VRN - Oprava most...'!J30</f>
        <v>0</v>
      </c>
      <c r="AH58" s="345"/>
      <c r="AI58" s="345"/>
      <c r="AJ58" s="345"/>
      <c r="AK58" s="345"/>
      <c r="AL58" s="345"/>
      <c r="AM58" s="345"/>
      <c r="AN58" s="344">
        <f>SUM(AG58,AT58)</f>
        <v>0</v>
      </c>
      <c r="AO58" s="345"/>
      <c r="AP58" s="345"/>
      <c r="AQ58" s="91" t="s">
        <v>78</v>
      </c>
      <c r="AR58" s="92"/>
      <c r="AS58" s="98">
        <v>0</v>
      </c>
      <c r="AT58" s="99">
        <f>ROUND(SUM(AV58:AW58),2)</f>
        <v>0</v>
      </c>
      <c r="AU58" s="100">
        <f>'SO 04 - VRN - Oprava most...'!P90</f>
        <v>0</v>
      </c>
      <c r="AV58" s="99">
        <f>'SO 04 - VRN - Oprava most...'!J33</f>
        <v>0</v>
      </c>
      <c r="AW58" s="99">
        <f>'SO 04 - VRN - Oprava most...'!J34</f>
        <v>0</v>
      </c>
      <c r="AX58" s="99">
        <f>'SO 04 - VRN - Oprava most...'!J35</f>
        <v>0</v>
      </c>
      <c r="AY58" s="99">
        <f>'SO 04 - VRN - Oprava most...'!J36</f>
        <v>0</v>
      </c>
      <c r="AZ58" s="99">
        <f>'SO 04 - VRN - Oprava most...'!F33</f>
        <v>0</v>
      </c>
      <c r="BA58" s="99">
        <f>'SO 04 - VRN - Oprava most...'!F34</f>
        <v>0</v>
      </c>
      <c r="BB58" s="99">
        <f>'SO 04 - VRN - Oprava most...'!F35</f>
        <v>0</v>
      </c>
      <c r="BC58" s="99">
        <f>'SO 04 - VRN - Oprava most...'!F36</f>
        <v>0</v>
      </c>
      <c r="BD58" s="101">
        <f>'SO 04 - VRN - Oprava most...'!F37</f>
        <v>0</v>
      </c>
      <c r="BT58" s="97" t="s">
        <v>79</v>
      </c>
      <c r="BV58" s="97" t="s">
        <v>74</v>
      </c>
      <c r="BW58" s="97" t="s">
        <v>87</v>
      </c>
      <c r="BX58" s="97" t="s">
        <v>5</v>
      </c>
      <c r="CL58" s="97" t="s">
        <v>19</v>
      </c>
      <c r="CM58" s="97" t="s">
        <v>81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7PK8AZzQB7hvfWZ6SPlug7zGZXKeIwE1l9lAV1tS3clx8In+o5IJdue+7lCJew/huKVnL9bVXkhpkQ7Rzf12Zg==" saltValue="4hORl0AEckia8g8eJe4bq4CuI90w3mTIdYjBnYD+tUU6C/aqpoLuSoUkP0f65x+BKoP2ICRLd+TAbnOVHPb/Nw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01 - Most - Oprava mos...'!C2" display="/"/>
    <hyperlink ref="A56" location="'SO 02 - Kolej - Oprava mo...'!C2" display="/"/>
    <hyperlink ref="A57" location="'SO 03 - SSZT - Oprava mos...'!C2" display="/"/>
    <hyperlink ref="A58" location="'SO 04 - VRN - Oprava mo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0"/>
  <sheetViews>
    <sheetView showGridLines="0" topLeftCell="A367" workbookViewId="0">
      <selection activeCell="A389" sqref="A3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88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7" t="str">
        <f>'Rekapitulace zakázky'!K6</f>
        <v>Oprava mostu v úseku Starkoč - Červený Kostelec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89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9" t="s">
        <v>90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zakázky'!AN8</f>
        <v>28. 1. 2021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22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zakázky'!AN13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zakázky'!E14</f>
        <v>Vyplň údaj</v>
      </c>
      <c r="F18" s="372"/>
      <c r="G18" s="372"/>
      <c r="H18" s="372"/>
      <c r="I18" s="106" t="s">
        <v>29</v>
      </c>
      <c r="J18" s="31" t="str">
        <f>'Rekapitulace zakázky'!AN14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22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3" t="s">
        <v>19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ROUND((SUM(BE91:BE369)),  2)</f>
        <v>0</v>
      </c>
      <c r="G33" s="35"/>
      <c r="H33" s="35"/>
      <c r="I33" s="119">
        <v>0.21</v>
      </c>
      <c r="J33" s="118">
        <f>ROUND(((SUM(BE91:BE369))*I33),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ROUND((SUM(BF91:BF369)),  2)</f>
        <v>0</v>
      </c>
      <c r="G34" s="35"/>
      <c r="H34" s="35"/>
      <c r="I34" s="119">
        <v>0.15</v>
      </c>
      <c r="J34" s="118">
        <f>ROUND(((SUM(BF91:BF369))*I34),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ROUND((SUM(BG91:BG369)),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ROUND((SUM(BH91:BH369)),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ROUND((SUM(BI91:BI369)),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5" t="str">
        <f>E7</f>
        <v>Oprava mostu v úseku Starkoč - Červený Kostelec</v>
      </c>
      <c r="F48" s="366"/>
      <c r="G48" s="366"/>
      <c r="H48" s="36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53" t="str">
        <f>E9</f>
        <v>SO 01 - Most - Oprava mostu v úseku Starkoč - Červený Kostelec</v>
      </c>
      <c r="F50" s="364"/>
      <c r="G50" s="364"/>
      <c r="H50" s="36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92</v>
      </c>
      <c r="D57" s="132"/>
      <c r="E57" s="132"/>
      <c r="F57" s="132"/>
      <c r="G57" s="132"/>
      <c r="H57" s="132"/>
      <c r="I57" s="132"/>
      <c r="J57" s="133" t="s">
        <v>93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5" customHeight="1">
      <c r="B60" s="135"/>
      <c r="C60" s="136"/>
      <c r="D60" s="137" t="s">
        <v>95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96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97</v>
      </c>
      <c r="E62" s="144"/>
      <c r="F62" s="144"/>
      <c r="G62" s="144"/>
      <c r="H62" s="144"/>
      <c r="I62" s="144"/>
      <c r="J62" s="145">
        <f>J148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98</v>
      </c>
      <c r="E63" s="144"/>
      <c r="F63" s="144"/>
      <c r="G63" s="144"/>
      <c r="H63" s="144"/>
      <c r="I63" s="144"/>
      <c r="J63" s="145">
        <f>J154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99</v>
      </c>
      <c r="E64" s="144"/>
      <c r="F64" s="144"/>
      <c r="G64" s="144"/>
      <c r="H64" s="144"/>
      <c r="I64" s="144"/>
      <c r="J64" s="145">
        <f>J193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100</v>
      </c>
      <c r="E65" s="144"/>
      <c r="F65" s="144"/>
      <c r="G65" s="144"/>
      <c r="H65" s="144"/>
      <c r="I65" s="144"/>
      <c r="J65" s="145">
        <f>J222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101</v>
      </c>
      <c r="E66" s="144"/>
      <c r="F66" s="144"/>
      <c r="G66" s="144"/>
      <c r="H66" s="144"/>
      <c r="I66" s="144"/>
      <c r="J66" s="145">
        <f>J228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102</v>
      </c>
      <c r="E67" s="144"/>
      <c r="F67" s="144"/>
      <c r="G67" s="144"/>
      <c r="H67" s="144"/>
      <c r="I67" s="144"/>
      <c r="J67" s="145">
        <f>J293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103</v>
      </c>
      <c r="E68" s="144"/>
      <c r="F68" s="144"/>
      <c r="G68" s="144"/>
      <c r="H68" s="144"/>
      <c r="I68" s="144"/>
      <c r="J68" s="145">
        <f>J306</f>
        <v>0</v>
      </c>
      <c r="K68" s="142"/>
      <c r="L68" s="146"/>
    </row>
    <row r="69" spans="1:31" s="9" customFormat="1" ht="24.95" customHeight="1">
      <c r="B69" s="135"/>
      <c r="C69" s="136"/>
      <c r="D69" s="137" t="s">
        <v>104</v>
      </c>
      <c r="E69" s="138"/>
      <c r="F69" s="138"/>
      <c r="G69" s="138"/>
      <c r="H69" s="138"/>
      <c r="I69" s="138"/>
      <c r="J69" s="139">
        <f>J314</f>
        <v>0</v>
      </c>
      <c r="K69" s="136"/>
      <c r="L69" s="140"/>
    </row>
    <row r="70" spans="1:31" s="10" customFormat="1" ht="19.899999999999999" customHeight="1">
      <c r="B70" s="141"/>
      <c r="C70" s="142"/>
      <c r="D70" s="143" t="s">
        <v>105</v>
      </c>
      <c r="E70" s="144"/>
      <c r="F70" s="144"/>
      <c r="G70" s="144"/>
      <c r="H70" s="144"/>
      <c r="I70" s="144"/>
      <c r="J70" s="145">
        <f>J315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106</v>
      </c>
      <c r="E71" s="144"/>
      <c r="F71" s="144"/>
      <c r="G71" s="144"/>
      <c r="H71" s="144"/>
      <c r="I71" s="144"/>
      <c r="J71" s="145">
        <f>J366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107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65" t="str">
        <f>E7</f>
        <v>Oprava mostu v úseku Starkoč - Červený Kostelec</v>
      </c>
      <c r="F81" s="366"/>
      <c r="G81" s="366"/>
      <c r="H81" s="366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89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30" customHeight="1">
      <c r="A83" s="35"/>
      <c r="B83" s="36"/>
      <c r="C83" s="37"/>
      <c r="D83" s="37"/>
      <c r="E83" s="353" t="str">
        <f>E9</f>
        <v>SO 01 - Most - Oprava mostu v úseku Starkoč - Červený Kostelec</v>
      </c>
      <c r="F83" s="364"/>
      <c r="G83" s="364"/>
      <c r="H83" s="364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F12</f>
        <v xml:space="preserve"> </v>
      </c>
      <c r="G85" s="37"/>
      <c r="H85" s="37"/>
      <c r="I85" s="30" t="s">
        <v>23</v>
      </c>
      <c r="J85" s="60" t="str">
        <f>IF(J12="","",J12)</f>
        <v>28. 1. 2021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E15</f>
        <v xml:space="preserve"> </v>
      </c>
      <c r="G87" s="37"/>
      <c r="H87" s="37"/>
      <c r="I87" s="30" t="s">
        <v>33</v>
      </c>
      <c r="J87" s="33" t="str">
        <f>E21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35</v>
      </c>
      <c r="J88" s="33" t="str">
        <f>E24</f>
        <v xml:space="preserve"> 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108</v>
      </c>
      <c r="D90" s="150" t="s">
        <v>57</v>
      </c>
      <c r="E90" s="150" t="s">
        <v>53</v>
      </c>
      <c r="F90" s="150" t="s">
        <v>54</v>
      </c>
      <c r="G90" s="150" t="s">
        <v>109</v>
      </c>
      <c r="H90" s="150" t="s">
        <v>110</v>
      </c>
      <c r="I90" s="150" t="s">
        <v>111</v>
      </c>
      <c r="J90" s="150" t="s">
        <v>93</v>
      </c>
      <c r="K90" s="151" t="s">
        <v>112</v>
      </c>
      <c r="L90" s="152"/>
      <c r="M90" s="69" t="s">
        <v>19</v>
      </c>
      <c r="N90" s="70" t="s">
        <v>42</v>
      </c>
      <c r="O90" s="70" t="s">
        <v>113</v>
      </c>
      <c r="P90" s="70" t="s">
        <v>114</v>
      </c>
      <c r="Q90" s="70" t="s">
        <v>115</v>
      </c>
      <c r="R90" s="70" t="s">
        <v>116</v>
      </c>
      <c r="S90" s="70" t="s">
        <v>117</v>
      </c>
      <c r="T90" s="71" t="s">
        <v>118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9" customHeight="1">
      <c r="A91" s="35"/>
      <c r="B91" s="36"/>
      <c r="C91" s="76" t="s">
        <v>119</v>
      </c>
      <c r="D91" s="37"/>
      <c r="E91" s="37"/>
      <c r="F91" s="37"/>
      <c r="G91" s="37"/>
      <c r="H91" s="37"/>
      <c r="I91" s="37"/>
      <c r="J91" s="153">
        <f>BK91</f>
        <v>0</v>
      </c>
      <c r="K91" s="37"/>
      <c r="L91" s="40"/>
      <c r="M91" s="72"/>
      <c r="N91" s="154"/>
      <c r="O91" s="73"/>
      <c r="P91" s="155">
        <f>P92+P314</f>
        <v>0</v>
      </c>
      <c r="Q91" s="73"/>
      <c r="R91" s="155">
        <f>R92+R314</f>
        <v>688.24350096000001</v>
      </c>
      <c r="S91" s="73"/>
      <c r="T91" s="156">
        <f>T92+T314</f>
        <v>78.18974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71</v>
      </c>
      <c r="AU91" s="18" t="s">
        <v>94</v>
      </c>
      <c r="BK91" s="157">
        <f>BK92+BK314</f>
        <v>0</v>
      </c>
    </row>
    <row r="92" spans="1:65" s="12" customFormat="1" ht="25.9" customHeight="1">
      <c r="B92" s="158"/>
      <c r="C92" s="159"/>
      <c r="D92" s="160" t="s">
        <v>71</v>
      </c>
      <c r="E92" s="161" t="s">
        <v>120</v>
      </c>
      <c r="F92" s="161" t="s">
        <v>121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P93+P148+P154+P193+P222+P228+P293+P306</f>
        <v>0</v>
      </c>
      <c r="Q92" s="166"/>
      <c r="R92" s="167">
        <f>R93+R148+R154+R193+R222+R228+R293+R306</f>
        <v>684.64244456000006</v>
      </c>
      <c r="S92" s="166"/>
      <c r="T92" s="168">
        <f>T93+T148+T154+T193+T222+T228+T293+T306</f>
        <v>78.18974</v>
      </c>
      <c r="AR92" s="169" t="s">
        <v>79</v>
      </c>
      <c r="AT92" s="170" t="s">
        <v>71</v>
      </c>
      <c r="AU92" s="170" t="s">
        <v>72</v>
      </c>
      <c r="AY92" s="169" t="s">
        <v>122</v>
      </c>
      <c r="BK92" s="171">
        <f>BK93+BK148+BK154+BK193+BK222+BK228+BK293+BK306</f>
        <v>0</v>
      </c>
    </row>
    <row r="93" spans="1:65" s="12" customFormat="1" ht="22.9" customHeight="1">
      <c r="B93" s="158"/>
      <c r="C93" s="159"/>
      <c r="D93" s="160" t="s">
        <v>71</v>
      </c>
      <c r="E93" s="172" t="s">
        <v>79</v>
      </c>
      <c r="F93" s="172" t="s">
        <v>123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SUM(P94:P147)</f>
        <v>0</v>
      </c>
      <c r="Q93" s="166"/>
      <c r="R93" s="167">
        <f>SUM(R94:R147)</f>
        <v>17.607166400000001</v>
      </c>
      <c r="S93" s="166"/>
      <c r="T93" s="168">
        <f>SUM(T94:T147)</f>
        <v>0</v>
      </c>
      <c r="AR93" s="169" t="s">
        <v>79</v>
      </c>
      <c r="AT93" s="170" t="s">
        <v>71</v>
      </c>
      <c r="AU93" s="170" t="s">
        <v>79</v>
      </c>
      <c r="AY93" s="169" t="s">
        <v>122</v>
      </c>
      <c r="BK93" s="171">
        <f>SUM(BK94:BK147)</f>
        <v>0</v>
      </c>
    </row>
    <row r="94" spans="1:65" s="2" customFormat="1" ht="36">
      <c r="A94" s="35"/>
      <c r="B94" s="36"/>
      <c r="C94" s="174" t="s">
        <v>79</v>
      </c>
      <c r="D94" s="174" t="s">
        <v>124</v>
      </c>
      <c r="E94" s="175" t="s">
        <v>125</v>
      </c>
      <c r="F94" s="176" t="s">
        <v>126</v>
      </c>
      <c r="G94" s="177" t="s">
        <v>127</v>
      </c>
      <c r="H94" s="178">
        <v>305.09500000000003</v>
      </c>
      <c r="I94" s="179"/>
      <c r="J94" s="180">
        <f>ROUND(I94*H94,2)</f>
        <v>0</v>
      </c>
      <c r="K94" s="176" t="s">
        <v>128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129</v>
      </c>
      <c r="AT94" s="185" t="s">
        <v>124</v>
      </c>
      <c r="AU94" s="185" t="s">
        <v>81</v>
      </c>
      <c r="AY94" s="18" t="s">
        <v>122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79</v>
      </c>
      <c r="BK94" s="186">
        <f>ROUND(I94*H94,2)</f>
        <v>0</v>
      </c>
      <c r="BL94" s="18" t="s">
        <v>129</v>
      </c>
      <c r="BM94" s="185" t="s">
        <v>130</v>
      </c>
    </row>
    <row r="95" spans="1:65" s="2" customFormat="1" ht="19.5">
      <c r="A95" s="35"/>
      <c r="B95" s="36"/>
      <c r="C95" s="37"/>
      <c r="D95" s="187" t="s">
        <v>131</v>
      </c>
      <c r="E95" s="37"/>
      <c r="F95" s="188" t="s">
        <v>132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131</v>
      </c>
      <c r="AU95" s="18" t="s">
        <v>81</v>
      </c>
    </row>
    <row r="96" spans="1:65" s="13" customFormat="1">
      <c r="B96" s="192"/>
      <c r="C96" s="193"/>
      <c r="D96" s="187" t="s">
        <v>133</v>
      </c>
      <c r="E96" s="194" t="s">
        <v>19</v>
      </c>
      <c r="F96" s="195" t="s">
        <v>134</v>
      </c>
      <c r="G96" s="193"/>
      <c r="H96" s="196">
        <v>295.54500000000002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133</v>
      </c>
      <c r="AU96" s="202" t="s">
        <v>81</v>
      </c>
      <c r="AV96" s="13" t="s">
        <v>81</v>
      </c>
      <c r="AW96" s="13" t="s">
        <v>34</v>
      </c>
      <c r="AX96" s="13" t="s">
        <v>72</v>
      </c>
      <c r="AY96" s="202" t="s">
        <v>122</v>
      </c>
    </row>
    <row r="97" spans="1:65" s="13" customFormat="1">
      <c r="B97" s="192"/>
      <c r="C97" s="193"/>
      <c r="D97" s="187" t="s">
        <v>133</v>
      </c>
      <c r="E97" s="194" t="s">
        <v>19</v>
      </c>
      <c r="F97" s="195" t="s">
        <v>135</v>
      </c>
      <c r="G97" s="193"/>
      <c r="H97" s="196">
        <v>9.5500000000000007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133</v>
      </c>
      <c r="AU97" s="202" t="s">
        <v>81</v>
      </c>
      <c r="AV97" s="13" t="s">
        <v>81</v>
      </c>
      <c r="AW97" s="13" t="s">
        <v>34</v>
      </c>
      <c r="AX97" s="13" t="s">
        <v>72</v>
      </c>
      <c r="AY97" s="202" t="s">
        <v>122</v>
      </c>
    </row>
    <row r="98" spans="1:65" s="14" customFormat="1">
      <c r="B98" s="203"/>
      <c r="C98" s="204"/>
      <c r="D98" s="187" t="s">
        <v>133</v>
      </c>
      <c r="E98" s="205" t="s">
        <v>19</v>
      </c>
      <c r="F98" s="206" t="s">
        <v>136</v>
      </c>
      <c r="G98" s="204"/>
      <c r="H98" s="207">
        <v>305.09500000000003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133</v>
      </c>
      <c r="AU98" s="213" t="s">
        <v>81</v>
      </c>
      <c r="AV98" s="14" t="s">
        <v>129</v>
      </c>
      <c r="AW98" s="14" t="s">
        <v>34</v>
      </c>
      <c r="AX98" s="14" t="s">
        <v>79</v>
      </c>
      <c r="AY98" s="213" t="s">
        <v>122</v>
      </c>
    </row>
    <row r="99" spans="1:65" s="2" customFormat="1" ht="36">
      <c r="A99" s="35"/>
      <c r="B99" s="36"/>
      <c r="C99" s="174" t="s">
        <v>81</v>
      </c>
      <c r="D99" s="174" t="s">
        <v>124</v>
      </c>
      <c r="E99" s="175" t="s">
        <v>137</v>
      </c>
      <c r="F99" s="176" t="s">
        <v>138</v>
      </c>
      <c r="G99" s="177" t="s">
        <v>127</v>
      </c>
      <c r="H99" s="178">
        <v>305.09500000000003</v>
      </c>
      <c r="I99" s="179"/>
      <c r="J99" s="180">
        <f>ROUND(I99*H99,2)</f>
        <v>0</v>
      </c>
      <c r="K99" s="176" t="s">
        <v>128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129</v>
      </c>
      <c r="AT99" s="185" t="s">
        <v>124</v>
      </c>
      <c r="AU99" s="185" t="s">
        <v>81</v>
      </c>
      <c r="AY99" s="18" t="s">
        <v>122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129</v>
      </c>
      <c r="BM99" s="185" t="s">
        <v>139</v>
      </c>
    </row>
    <row r="100" spans="1:65" s="2" customFormat="1" ht="29.25">
      <c r="A100" s="35"/>
      <c r="B100" s="36"/>
      <c r="C100" s="37"/>
      <c r="D100" s="187" t="s">
        <v>131</v>
      </c>
      <c r="E100" s="37"/>
      <c r="F100" s="188" t="s">
        <v>140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131</v>
      </c>
      <c r="AU100" s="18" t="s">
        <v>81</v>
      </c>
    </row>
    <row r="101" spans="1:65" s="2" customFormat="1" ht="36">
      <c r="A101" s="35"/>
      <c r="B101" s="36"/>
      <c r="C101" s="174" t="s">
        <v>141</v>
      </c>
      <c r="D101" s="174" t="s">
        <v>124</v>
      </c>
      <c r="E101" s="175" t="s">
        <v>142</v>
      </c>
      <c r="F101" s="176" t="s">
        <v>143</v>
      </c>
      <c r="G101" s="177" t="s">
        <v>127</v>
      </c>
      <c r="H101" s="178">
        <v>305.09500000000003</v>
      </c>
      <c r="I101" s="179"/>
      <c r="J101" s="180">
        <f>ROUND(I101*H101,2)</f>
        <v>0</v>
      </c>
      <c r="K101" s="176" t="s">
        <v>128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129</v>
      </c>
      <c r="AT101" s="185" t="s">
        <v>124</v>
      </c>
      <c r="AU101" s="185" t="s">
        <v>81</v>
      </c>
      <c r="AY101" s="18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129</v>
      </c>
      <c r="BM101" s="185" t="s">
        <v>144</v>
      </c>
    </row>
    <row r="102" spans="1:65" s="2" customFormat="1" ht="29.25">
      <c r="A102" s="35"/>
      <c r="B102" s="36"/>
      <c r="C102" s="37"/>
      <c r="D102" s="187" t="s">
        <v>131</v>
      </c>
      <c r="E102" s="37"/>
      <c r="F102" s="188" t="s">
        <v>145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131</v>
      </c>
      <c r="AU102" s="18" t="s">
        <v>81</v>
      </c>
    </row>
    <row r="103" spans="1:65" s="2" customFormat="1" ht="33" customHeight="1">
      <c r="A103" s="35"/>
      <c r="B103" s="36"/>
      <c r="C103" s="174" t="s">
        <v>129</v>
      </c>
      <c r="D103" s="174" t="s">
        <v>124</v>
      </c>
      <c r="E103" s="175" t="s">
        <v>146</v>
      </c>
      <c r="F103" s="176" t="s">
        <v>147</v>
      </c>
      <c r="G103" s="177" t="s">
        <v>127</v>
      </c>
      <c r="H103" s="178">
        <v>305.09500000000003</v>
      </c>
      <c r="I103" s="179"/>
      <c r="J103" s="180">
        <f>ROUND(I103*H103,2)</f>
        <v>0</v>
      </c>
      <c r="K103" s="176" t="s">
        <v>128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129</v>
      </c>
      <c r="AT103" s="185" t="s">
        <v>124</v>
      </c>
      <c r="AU103" s="185" t="s">
        <v>81</v>
      </c>
      <c r="AY103" s="18" t="s">
        <v>122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129</v>
      </c>
      <c r="BM103" s="185" t="s">
        <v>148</v>
      </c>
    </row>
    <row r="104" spans="1:65" s="2" customFormat="1" ht="39">
      <c r="A104" s="35"/>
      <c r="B104" s="36"/>
      <c r="C104" s="37"/>
      <c r="D104" s="187" t="s">
        <v>131</v>
      </c>
      <c r="E104" s="37"/>
      <c r="F104" s="188" t="s">
        <v>149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131</v>
      </c>
      <c r="AU104" s="18" t="s">
        <v>81</v>
      </c>
    </row>
    <row r="105" spans="1:65" s="2" customFormat="1" ht="36">
      <c r="A105" s="35"/>
      <c r="B105" s="36"/>
      <c r="C105" s="174" t="s">
        <v>150</v>
      </c>
      <c r="D105" s="174" t="s">
        <v>124</v>
      </c>
      <c r="E105" s="175" t="s">
        <v>151</v>
      </c>
      <c r="F105" s="176" t="s">
        <v>152</v>
      </c>
      <c r="G105" s="177" t="s">
        <v>127</v>
      </c>
      <c r="H105" s="178">
        <v>6101.9</v>
      </c>
      <c r="I105" s="179"/>
      <c r="J105" s="180">
        <f>ROUND(I105*H105,2)</f>
        <v>0</v>
      </c>
      <c r="K105" s="176" t="s">
        <v>128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129</v>
      </c>
      <c r="AT105" s="185" t="s">
        <v>124</v>
      </c>
      <c r="AU105" s="185" t="s">
        <v>81</v>
      </c>
      <c r="AY105" s="18" t="s">
        <v>122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79</v>
      </c>
      <c r="BK105" s="186">
        <f>ROUND(I105*H105,2)</f>
        <v>0</v>
      </c>
      <c r="BL105" s="18" t="s">
        <v>129</v>
      </c>
      <c r="BM105" s="185" t="s">
        <v>153</v>
      </c>
    </row>
    <row r="106" spans="1:65" s="2" customFormat="1" ht="48.75">
      <c r="A106" s="35"/>
      <c r="B106" s="36"/>
      <c r="C106" s="37"/>
      <c r="D106" s="187" t="s">
        <v>131</v>
      </c>
      <c r="E106" s="37"/>
      <c r="F106" s="188" t="s">
        <v>154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131</v>
      </c>
      <c r="AU106" s="18" t="s">
        <v>81</v>
      </c>
    </row>
    <row r="107" spans="1:65" s="13" customFormat="1">
      <c r="B107" s="192"/>
      <c r="C107" s="193"/>
      <c r="D107" s="187" t="s">
        <v>133</v>
      </c>
      <c r="E107" s="194" t="s">
        <v>19</v>
      </c>
      <c r="F107" s="195" t="s">
        <v>155</v>
      </c>
      <c r="G107" s="193"/>
      <c r="H107" s="196">
        <v>6101.9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133</v>
      </c>
      <c r="AU107" s="202" t="s">
        <v>81</v>
      </c>
      <c r="AV107" s="13" t="s">
        <v>81</v>
      </c>
      <c r="AW107" s="13" t="s">
        <v>34</v>
      </c>
      <c r="AX107" s="13" t="s">
        <v>79</v>
      </c>
      <c r="AY107" s="202" t="s">
        <v>122</v>
      </c>
    </row>
    <row r="108" spans="1:65" s="2" customFormat="1" ht="24">
      <c r="A108" s="35"/>
      <c r="B108" s="36"/>
      <c r="C108" s="174" t="s">
        <v>156</v>
      </c>
      <c r="D108" s="174" t="s">
        <v>124</v>
      </c>
      <c r="E108" s="175" t="s">
        <v>157</v>
      </c>
      <c r="F108" s="176" t="s">
        <v>158</v>
      </c>
      <c r="G108" s="177" t="s">
        <v>127</v>
      </c>
      <c r="H108" s="178">
        <v>305.09500000000003</v>
      </c>
      <c r="I108" s="179"/>
      <c r="J108" s="180">
        <f>ROUND(I108*H108,2)</f>
        <v>0</v>
      </c>
      <c r="K108" s="176" t="s">
        <v>128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129</v>
      </c>
      <c r="AT108" s="185" t="s">
        <v>124</v>
      </c>
      <c r="AU108" s="185" t="s">
        <v>81</v>
      </c>
      <c r="AY108" s="18" t="s">
        <v>122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79</v>
      </c>
      <c r="BK108" s="186">
        <f>ROUND(I108*H108,2)</f>
        <v>0</v>
      </c>
      <c r="BL108" s="18" t="s">
        <v>129</v>
      </c>
      <c r="BM108" s="185" t="s">
        <v>159</v>
      </c>
    </row>
    <row r="109" spans="1:65" s="2" customFormat="1" ht="29.25">
      <c r="A109" s="35"/>
      <c r="B109" s="36"/>
      <c r="C109" s="37"/>
      <c r="D109" s="187" t="s">
        <v>131</v>
      </c>
      <c r="E109" s="37"/>
      <c r="F109" s="188" t="s">
        <v>160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131</v>
      </c>
      <c r="AU109" s="18" t="s">
        <v>81</v>
      </c>
    </row>
    <row r="110" spans="1:65" s="2" customFormat="1" ht="24">
      <c r="A110" s="35"/>
      <c r="B110" s="36"/>
      <c r="C110" s="174" t="s">
        <v>161</v>
      </c>
      <c r="D110" s="174" t="s">
        <v>124</v>
      </c>
      <c r="E110" s="175" t="s">
        <v>162</v>
      </c>
      <c r="F110" s="176" t="s">
        <v>163</v>
      </c>
      <c r="G110" s="177" t="s">
        <v>127</v>
      </c>
      <c r="H110" s="178">
        <v>305.09500000000003</v>
      </c>
      <c r="I110" s="179"/>
      <c r="J110" s="180">
        <f>ROUND(I110*H110,2)</f>
        <v>0</v>
      </c>
      <c r="K110" s="176" t="s">
        <v>128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129</v>
      </c>
      <c r="AT110" s="185" t="s">
        <v>124</v>
      </c>
      <c r="AU110" s="185" t="s">
        <v>81</v>
      </c>
      <c r="AY110" s="18" t="s">
        <v>122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129</v>
      </c>
      <c r="BM110" s="185" t="s">
        <v>164</v>
      </c>
    </row>
    <row r="111" spans="1:65" s="2" customFormat="1" ht="29.25">
      <c r="A111" s="35"/>
      <c r="B111" s="36"/>
      <c r="C111" s="37"/>
      <c r="D111" s="187" t="s">
        <v>131</v>
      </c>
      <c r="E111" s="37"/>
      <c r="F111" s="188" t="s">
        <v>165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131</v>
      </c>
      <c r="AU111" s="18" t="s">
        <v>81</v>
      </c>
    </row>
    <row r="112" spans="1:65" s="2" customFormat="1" ht="24">
      <c r="A112" s="35"/>
      <c r="B112" s="36"/>
      <c r="C112" s="174" t="s">
        <v>166</v>
      </c>
      <c r="D112" s="174" t="s">
        <v>124</v>
      </c>
      <c r="E112" s="175" t="s">
        <v>167</v>
      </c>
      <c r="F112" s="176" t="s">
        <v>168</v>
      </c>
      <c r="G112" s="177" t="s">
        <v>169</v>
      </c>
      <c r="H112" s="178">
        <v>579.68100000000004</v>
      </c>
      <c r="I112" s="179"/>
      <c r="J112" s="180">
        <f>ROUND(I112*H112,2)</f>
        <v>0</v>
      </c>
      <c r="K112" s="176" t="s">
        <v>128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129</v>
      </c>
      <c r="AT112" s="185" t="s">
        <v>124</v>
      </c>
      <c r="AU112" s="185" t="s">
        <v>81</v>
      </c>
      <c r="AY112" s="18" t="s">
        <v>122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79</v>
      </c>
      <c r="BK112" s="186">
        <f>ROUND(I112*H112,2)</f>
        <v>0</v>
      </c>
      <c r="BL112" s="18" t="s">
        <v>129</v>
      </c>
      <c r="BM112" s="185" t="s">
        <v>170</v>
      </c>
    </row>
    <row r="113" spans="1:65" s="2" customFormat="1" ht="29.25">
      <c r="A113" s="35"/>
      <c r="B113" s="36"/>
      <c r="C113" s="37"/>
      <c r="D113" s="187" t="s">
        <v>131</v>
      </c>
      <c r="E113" s="37"/>
      <c r="F113" s="188" t="s">
        <v>171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131</v>
      </c>
      <c r="AU113" s="18" t="s">
        <v>81</v>
      </c>
    </row>
    <row r="114" spans="1:65" s="13" customFormat="1">
      <c r="B114" s="192"/>
      <c r="C114" s="193"/>
      <c r="D114" s="187" t="s">
        <v>133</v>
      </c>
      <c r="E114" s="194" t="s">
        <v>19</v>
      </c>
      <c r="F114" s="195" t="s">
        <v>172</v>
      </c>
      <c r="G114" s="193"/>
      <c r="H114" s="196">
        <v>579.68100000000004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133</v>
      </c>
      <c r="AU114" s="202" t="s">
        <v>81</v>
      </c>
      <c r="AV114" s="13" t="s">
        <v>81</v>
      </c>
      <c r="AW114" s="13" t="s">
        <v>34</v>
      </c>
      <c r="AX114" s="13" t="s">
        <v>79</v>
      </c>
      <c r="AY114" s="202" t="s">
        <v>122</v>
      </c>
    </row>
    <row r="115" spans="1:65" s="2" customFormat="1" ht="16.5" customHeight="1">
      <c r="A115" s="35"/>
      <c r="B115" s="36"/>
      <c r="C115" s="174" t="s">
        <v>173</v>
      </c>
      <c r="D115" s="174" t="s">
        <v>124</v>
      </c>
      <c r="E115" s="175" t="s">
        <v>174</v>
      </c>
      <c r="F115" s="176" t="s">
        <v>175</v>
      </c>
      <c r="G115" s="177" t="s">
        <v>127</v>
      </c>
      <c r="H115" s="178">
        <v>305.09500000000003</v>
      </c>
      <c r="I115" s="179"/>
      <c r="J115" s="180">
        <f>ROUND(I115*H115,2)</f>
        <v>0</v>
      </c>
      <c r="K115" s="176" t="s">
        <v>128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129</v>
      </c>
      <c r="AT115" s="185" t="s">
        <v>124</v>
      </c>
      <c r="AU115" s="185" t="s">
        <v>81</v>
      </c>
      <c r="AY115" s="18" t="s">
        <v>122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79</v>
      </c>
      <c r="BK115" s="186">
        <f>ROUND(I115*H115,2)</f>
        <v>0</v>
      </c>
      <c r="BL115" s="18" t="s">
        <v>129</v>
      </c>
      <c r="BM115" s="185" t="s">
        <v>176</v>
      </c>
    </row>
    <row r="116" spans="1:65" s="2" customFormat="1" ht="19.5">
      <c r="A116" s="35"/>
      <c r="B116" s="36"/>
      <c r="C116" s="37"/>
      <c r="D116" s="187" t="s">
        <v>131</v>
      </c>
      <c r="E116" s="37"/>
      <c r="F116" s="188" t="s">
        <v>177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131</v>
      </c>
      <c r="AU116" s="18" t="s">
        <v>81</v>
      </c>
    </row>
    <row r="117" spans="1:65" s="2" customFormat="1" ht="24">
      <c r="A117" s="35"/>
      <c r="B117" s="36"/>
      <c r="C117" s="174" t="s">
        <v>178</v>
      </c>
      <c r="D117" s="174" t="s">
        <v>124</v>
      </c>
      <c r="E117" s="175" t="s">
        <v>179</v>
      </c>
      <c r="F117" s="176" t="s">
        <v>180</v>
      </c>
      <c r="G117" s="177" t="s">
        <v>127</v>
      </c>
      <c r="H117" s="178">
        <v>54.24</v>
      </c>
      <c r="I117" s="179"/>
      <c r="J117" s="180">
        <f>ROUND(I117*H117,2)</f>
        <v>0</v>
      </c>
      <c r="K117" s="176" t="s">
        <v>128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129</v>
      </c>
      <c r="AT117" s="185" t="s">
        <v>124</v>
      </c>
      <c r="AU117" s="185" t="s">
        <v>81</v>
      </c>
      <c r="AY117" s="18" t="s">
        <v>122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129</v>
      </c>
      <c r="BM117" s="185" t="s">
        <v>181</v>
      </c>
    </row>
    <row r="118" spans="1:65" s="2" customFormat="1" ht="19.5">
      <c r="A118" s="35"/>
      <c r="B118" s="36"/>
      <c r="C118" s="37"/>
      <c r="D118" s="187" t="s">
        <v>131</v>
      </c>
      <c r="E118" s="37"/>
      <c r="F118" s="188" t="s">
        <v>182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131</v>
      </c>
      <c r="AU118" s="18" t="s">
        <v>81</v>
      </c>
    </row>
    <row r="119" spans="1:65" s="13" customFormat="1">
      <c r="B119" s="192"/>
      <c r="C119" s="193"/>
      <c r="D119" s="187" t="s">
        <v>133</v>
      </c>
      <c r="E119" s="194" t="s">
        <v>19</v>
      </c>
      <c r="F119" s="195" t="s">
        <v>183</v>
      </c>
      <c r="G119" s="193"/>
      <c r="H119" s="196">
        <v>54.24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133</v>
      </c>
      <c r="AU119" s="202" t="s">
        <v>81</v>
      </c>
      <c r="AV119" s="13" t="s">
        <v>81</v>
      </c>
      <c r="AW119" s="13" t="s">
        <v>34</v>
      </c>
      <c r="AX119" s="13" t="s">
        <v>79</v>
      </c>
      <c r="AY119" s="202" t="s">
        <v>122</v>
      </c>
    </row>
    <row r="120" spans="1:65" s="2" customFormat="1" ht="24">
      <c r="A120" s="35"/>
      <c r="B120" s="36"/>
      <c r="C120" s="174" t="s">
        <v>184</v>
      </c>
      <c r="D120" s="174" t="s">
        <v>124</v>
      </c>
      <c r="E120" s="175" t="s">
        <v>185</v>
      </c>
      <c r="F120" s="176" t="s">
        <v>186</v>
      </c>
      <c r="G120" s="177" t="s">
        <v>127</v>
      </c>
      <c r="H120" s="178">
        <v>8.16</v>
      </c>
      <c r="I120" s="179"/>
      <c r="J120" s="180">
        <f>ROUND(I120*H120,2)</f>
        <v>0</v>
      </c>
      <c r="K120" s="176" t="s">
        <v>128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129</v>
      </c>
      <c r="AT120" s="185" t="s">
        <v>124</v>
      </c>
      <c r="AU120" s="185" t="s">
        <v>81</v>
      </c>
      <c r="AY120" s="18" t="s">
        <v>122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79</v>
      </c>
      <c r="BK120" s="186">
        <f>ROUND(I120*H120,2)</f>
        <v>0</v>
      </c>
      <c r="BL120" s="18" t="s">
        <v>129</v>
      </c>
      <c r="BM120" s="185" t="s">
        <v>187</v>
      </c>
    </row>
    <row r="121" spans="1:65" s="2" customFormat="1" ht="39">
      <c r="A121" s="35"/>
      <c r="B121" s="36"/>
      <c r="C121" s="37"/>
      <c r="D121" s="187" t="s">
        <v>131</v>
      </c>
      <c r="E121" s="37"/>
      <c r="F121" s="188" t="s">
        <v>188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131</v>
      </c>
      <c r="AU121" s="18" t="s">
        <v>81</v>
      </c>
    </row>
    <row r="122" spans="1:65" s="13" customFormat="1">
      <c r="B122" s="192"/>
      <c r="C122" s="193"/>
      <c r="D122" s="187" t="s">
        <v>133</v>
      </c>
      <c r="E122" s="194" t="s">
        <v>19</v>
      </c>
      <c r="F122" s="195" t="s">
        <v>189</v>
      </c>
      <c r="G122" s="193"/>
      <c r="H122" s="196">
        <v>8.16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133</v>
      </c>
      <c r="AU122" s="202" t="s">
        <v>81</v>
      </c>
      <c r="AV122" s="13" t="s">
        <v>81</v>
      </c>
      <c r="AW122" s="13" t="s">
        <v>34</v>
      </c>
      <c r="AX122" s="13" t="s">
        <v>79</v>
      </c>
      <c r="AY122" s="202" t="s">
        <v>122</v>
      </c>
    </row>
    <row r="123" spans="1:65" s="2" customFormat="1" ht="16.5" customHeight="1">
      <c r="A123" s="35"/>
      <c r="B123" s="36"/>
      <c r="C123" s="214" t="s">
        <v>190</v>
      </c>
      <c r="D123" s="214" t="s">
        <v>191</v>
      </c>
      <c r="E123" s="215" t="s">
        <v>192</v>
      </c>
      <c r="F123" s="216" t="s">
        <v>193</v>
      </c>
      <c r="G123" s="217" t="s">
        <v>169</v>
      </c>
      <c r="H123" s="218">
        <v>17.135999999999999</v>
      </c>
      <c r="I123" s="219"/>
      <c r="J123" s="220">
        <f>ROUND(I123*H123,2)</f>
        <v>0</v>
      </c>
      <c r="K123" s="216" t="s">
        <v>128</v>
      </c>
      <c r="L123" s="221"/>
      <c r="M123" s="222" t="s">
        <v>19</v>
      </c>
      <c r="N123" s="223" t="s">
        <v>43</v>
      </c>
      <c r="O123" s="65"/>
      <c r="P123" s="183">
        <f>O123*H123</f>
        <v>0</v>
      </c>
      <c r="Q123" s="183">
        <v>1</v>
      </c>
      <c r="R123" s="183">
        <f>Q123*H123</f>
        <v>17.135999999999999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166</v>
      </c>
      <c r="AT123" s="185" t="s">
        <v>191</v>
      </c>
      <c r="AU123" s="185" t="s">
        <v>81</v>
      </c>
      <c r="AY123" s="18" t="s">
        <v>122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79</v>
      </c>
      <c r="BK123" s="186">
        <f>ROUND(I123*H123,2)</f>
        <v>0</v>
      </c>
      <c r="BL123" s="18" t="s">
        <v>129</v>
      </c>
      <c r="BM123" s="185" t="s">
        <v>194</v>
      </c>
    </row>
    <row r="124" spans="1:65" s="2" customFormat="1">
      <c r="A124" s="35"/>
      <c r="B124" s="36"/>
      <c r="C124" s="37"/>
      <c r="D124" s="187" t="s">
        <v>131</v>
      </c>
      <c r="E124" s="37"/>
      <c r="F124" s="188" t="s">
        <v>193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131</v>
      </c>
      <c r="AU124" s="18" t="s">
        <v>81</v>
      </c>
    </row>
    <row r="125" spans="1:65" s="13" customFormat="1">
      <c r="B125" s="192"/>
      <c r="C125" s="193"/>
      <c r="D125" s="187" t="s">
        <v>133</v>
      </c>
      <c r="E125" s="194" t="s">
        <v>19</v>
      </c>
      <c r="F125" s="195" t="s">
        <v>189</v>
      </c>
      <c r="G125" s="193"/>
      <c r="H125" s="196">
        <v>8.16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133</v>
      </c>
      <c r="AU125" s="202" t="s">
        <v>81</v>
      </c>
      <c r="AV125" s="13" t="s">
        <v>81</v>
      </c>
      <c r="AW125" s="13" t="s">
        <v>34</v>
      </c>
      <c r="AX125" s="13" t="s">
        <v>72</v>
      </c>
      <c r="AY125" s="202" t="s">
        <v>122</v>
      </c>
    </row>
    <row r="126" spans="1:65" s="13" customFormat="1">
      <c r="B126" s="192"/>
      <c r="C126" s="193"/>
      <c r="D126" s="187" t="s">
        <v>133</v>
      </c>
      <c r="E126" s="194" t="s">
        <v>19</v>
      </c>
      <c r="F126" s="195" t="s">
        <v>195</v>
      </c>
      <c r="G126" s="193"/>
      <c r="H126" s="196">
        <v>17.135999999999999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133</v>
      </c>
      <c r="AU126" s="202" t="s">
        <v>81</v>
      </c>
      <c r="AV126" s="13" t="s">
        <v>81</v>
      </c>
      <c r="AW126" s="13" t="s">
        <v>34</v>
      </c>
      <c r="AX126" s="13" t="s">
        <v>79</v>
      </c>
      <c r="AY126" s="202" t="s">
        <v>122</v>
      </c>
    </row>
    <row r="127" spans="1:65" s="2" customFormat="1" ht="36">
      <c r="A127" s="35"/>
      <c r="B127" s="36"/>
      <c r="C127" s="174" t="s">
        <v>196</v>
      </c>
      <c r="D127" s="174" t="s">
        <v>124</v>
      </c>
      <c r="E127" s="175" t="s">
        <v>197</v>
      </c>
      <c r="F127" s="176" t="s">
        <v>198</v>
      </c>
      <c r="G127" s="177" t="s">
        <v>199</v>
      </c>
      <c r="H127" s="178">
        <v>45.92</v>
      </c>
      <c r="I127" s="179"/>
      <c r="J127" s="180">
        <f>ROUND(I127*H127,2)</f>
        <v>0</v>
      </c>
      <c r="K127" s="176" t="s">
        <v>200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129</v>
      </c>
      <c r="AT127" s="185" t="s">
        <v>124</v>
      </c>
      <c r="AU127" s="185" t="s">
        <v>81</v>
      </c>
      <c r="AY127" s="18" t="s">
        <v>122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79</v>
      </c>
      <c r="BK127" s="186">
        <f>ROUND(I127*H127,2)</f>
        <v>0</v>
      </c>
      <c r="BL127" s="18" t="s">
        <v>129</v>
      </c>
      <c r="BM127" s="185" t="s">
        <v>201</v>
      </c>
    </row>
    <row r="128" spans="1:65" s="2" customFormat="1" ht="19.5">
      <c r="A128" s="35"/>
      <c r="B128" s="36"/>
      <c r="C128" s="37"/>
      <c r="D128" s="187" t="s">
        <v>131</v>
      </c>
      <c r="E128" s="37"/>
      <c r="F128" s="188" t="s">
        <v>198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131</v>
      </c>
      <c r="AU128" s="18" t="s">
        <v>81</v>
      </c>
    </row>
    <row r="129" spans="1:65" s="13" customFormat="1">
      <c r="B129" s="192"/>
      <c r="C129" s="193"/>
      <c r="D129" s="187" t="s">
        <v>133</v>
      </c>
      <c r="E129" s="194" t="s">
        <v>19</v>
      </c>
      <c r="F129" s="195" t="s">
        <v>202</v>
      </c>
      <c r="G129" s="193"/>
      <c r="H129" s="196">
        <v>45.92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133</v>
      </c>
      <c r="AU129" s="202" t="s">
        <v>81</v>
      </c>
      <c r="AV129" s="13" t="s">
        <v>81</v>
      </c>
      <c r="AW129" s="13" t="s">
        <v>34</v>
      </c>
      <c r="AX129" s="13" t="s">
        <v>79</v>
      </c>
      <c r="AY129" s="202" t="s">
        <v>122</v>
      </c>
    </row>
    <row r="130" spans="1:65" s="2" customFormat="1" ht="16.5" customHeight="1">
      <c r="A130" s="35"/>
      <c r="B130" s="36"/>
      <c r="C130" s="174" t="s">
        <v>203</v>
      </c>
      <c r="D130" s="174" t="s">
        <v>124</v>
      </c>
      <c r="E130" s="175" t="s">
        <v>204</v>
      </c>
      <c r="F130" s="176" t="s">
        <v>205</v>
      </c>
      <c r="G130" s="177" t="s">
        <v>199</v>
      </c>
      <c r="H130" s="178">
        <v>45.92</v>
      </c>
      <c r="I130" s="179"/>
      <c r="J130" s="180">
        <f>ROUND(I130*H130,2)</f>
        <v>0</v>
      </c>
      <c r="K130" s="176" t="s">
        <v>128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1.2700000000000001E-3</v>
      </c>
      <c r="R130" s="183">
        <f>Q130*H130</f>
        <v>5.8318400000000006E-2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129</v>
      </c>
      <c r="AT130" s="185" t="s">
        <v>124</v>
      </c>
      <c r="AU130" s="185" t="s">
        <v>81</v>
      </c>
      <c r="AY130" s="18" t="s">
        <v>122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79</v>
      </c>
      <c r="BK130" s="186">
        <f>ROUND(I130*H130,2)</f>
        <v>0</v>
      </c>
      <c r="BL130" s="18" t="s">
        <v>129</v>
      </c>
      <c r="BM130" s="185" t="s">
        <v>206</v>
      </c>
    </row>
    <row r="131" spans="1:65" s="2" customFormat="1">
      <c r="A131" s="35"/>
      <c r="B131" s="36"/>
      <c r="C131" s="37"/>
      <c r="D131" s="187" t="s">
        <v>131</v>
      </c>
      <c r="E131" s="37"/>
      <c r="F131" s="188" t="s">
        <v>205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131</v>
      </c>
      <c r="AU131" s="18" t="s">
        <v>81</v>
      </c>
    </row>
    <row r="132" spans="1:65" s="13" customFormat="1">
      <c r="B132" s="192"/>
      <c r="C132" s="193"/>
      <c r="D132" s="187" t="s">
        <v>133</v>
      </c>
      <c r="E132" s="194" t="s">
        <v>19</v>
      </c>
      <c r="F132" s="195" t="s">
        <v>202</v>
      </c>
      <c r="G132" s="193"/>
      <c r="H132" s="196">
        <v>45.92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133</v>
      </c>
      <c r="AU132" s="202" t="s">
        <v>81</v>
      </c>
      <c r="AV132" s="13" t="s">
        <v>81</v>
      </c>
      <c r="AW132" s="13" t="s">
        <v>34</v>
      </c>
      <c r="AX132" s="13" t="s">
        <v>79</v>
      </c>
      <c r="AY132" s="202" t="s">
        <v>122</v>
      </c>
    </row>
    <row r="133" spans="1:65" s="2" customFormat="1" ht="16.5" customHeight="1">
      <c r="A133" s="35"/>
      <c r="B133" s="36"/>
      <c r="C133" s="214" t="s">
        <v>8</v>
      </c>
      <c r="D133" s="214" t="s">
        <v>191</v>
      </c>
      <c r="E133" s="215" t="s">
        <v>207</v>
      </c>
      <c r="F133" s="216" t="s">
        <v>208</v>
      </c>
      <c r="G133" s="217" t="s">
        <v>209</v>
      </c>
      <c r="H133" s="218">
        <v>1.1479999999999999</v>
      </c>
      <c r="I133" s="219"/>
      <c r="J133" s="220">
        <f>ROUND(I133*H133,2)</f>
        <v>0</v>
      </c>
      <c r="K133" s="216" t="s">
        <v>128</v>
      </c>
      <c r="L133" s="221"/>
      <c r="M133" s="222" t="s">
        <v>19</v>
      </c>
      <c r="N133" s="223" t="s">
        <v>43</v>
      </c>
      <c r="O133" s="65"/>
      <c r="P133" s="183">
        <f>O133*H133</f>
        <v>0</v>
      </c>
      <c r="Q133" s="183">
        <v>1E-3</v>
      </c>
      <c r="R133" s="183">
        <f>Q133*H133</f>
        <v>1.1479999999999999E-3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166</v>
      </c>
      <c r="AT133" s="185" t="s">
        <v>191</v>
      </c>
      <c r="AU133" s="185" t="s">
        <v>81</v>
      </c>
      <c r="AY133" s="18" t="s">
        <v>122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79</v>
      </c>
      <c r="BK133" s="186">
        <f>ROUND(I133*H133,2)</f>
        <v>0</v>
      </c>
      <c r="BL133" s="18" t="s">
        <v>129</v>
      </c>
      <c r="BM133" s="185" t="s">
        <v>210</v>
      </c>
    </row>
    <row r="134" spans="1:65" s="2" customFormat="1">
      <c r="A134" s="35"/>
      <c r="B134" s="36"/>
      <c r="C134" s="37"/>
      <c r="D134" s="187" t="s">
        <v>131</v>
      </c>
      <c r="E134" s="37"/>
      <c r="F134" s="188" t="s">
        <v>208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131</v>
      </c>
      <c r="AU134" s="18" t="s">
        <v>81</v>
      </c>
    </row>
    <row r="135" spans="1:65" s="13" customFormat="1">
      <c r="B135" s="192"/>
      <c r="C135" s="193"/>
      <c r="D135" s="187" t="s">
        <v>133</v>
      </c>
      <c r="E135" s="194" t="s">
        <v>19</v>
      </c>
      <c r="F135" s="195" t="s">
        <v>211</v>
      </c>
      <c r="G135" s="193"/>
      <c r="H135" s="196">
        <v>1.1479999999999999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133</v>
      </c>
      <c r="AU135" s="202" t="s">
        <v>81</v>
      </c>
      <c r="AV135" s="13" t="s">
        <v>81</v>
      </c>
      <c r="AW135" s="13" t="s">
        <v>34</v>
      </c>
      <c r="AX135" s="13" t="s">
        <v>79</v>
      </c>
      <c r="AY135" s="202" t="s">
        <v>122</v>
      </c>
    </row>
    <row r="136" spans="1:65" s="2" customFormat="1" ht="21.75" customHeight="1">
      <c r="A136" s="35"/>
      <c r="B136" s="36"/>
      <c r="C136" s="174" t="s">
        <v>212</v>
      </c>
      <c r="D136" s="174" t="s">
        <v>124</v>
      </c>
      <c r="E136" s="175" t="s">
        <v>213</v>
      </c>
      <c r="F136" s="176" t="s">
        <v>214</v>
      </c>
      <c r="G136" s="177" t="s">
        <v>199</v>
      </c>
      <c r="H136" s="178">
        <v>45.92</v>
      </c>
      <c r="I136" s="179"/>
      <c r="J136" s="180">
        <f>ROUND(I136*H136,2)</f>
        <v>0</v>
      </c>
      <c r="K136" s="176" t="s">
        <v>128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129</v>
      </c>
      <c r="AT136" s="185" t="s">
        <v>124</v>
      </c>
      <c r="AU136" s="185" t="s">
        <v>81</v>
      </c>
      <c r="AY136" s="18" t="s">
        <v>122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79</v>
      </c>
      <c r="BK136" s="186">
        <f>ROUND(I136*H136,2)</f>
        <v>0</v>
      </c>
      <c r="BL136" s="18" t="s">
        <v>129</v>
      </c>
      <c r="BM136" s="185" t="s">
        <v>215</v>
      </c>
    </row>
    <row r="137" spans="1:65" s="2" customFormat="1">
      <c r="A137" s="35"/>
      <c r="B137" s="36"/>
      <c r="C137" s="37"/>
      <c r="D137" s="187" t="s">
        <v>131</v>
      </c>
      <c r="E137" s="37"/>
      <c r="F137" s="188" t="s">
        <v>216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131</v>
      </c>
      <c r="AU137" s="18" t="s">
        <v>81</v>
      </c>
    </row>
    <row r="138" spans="1:65" s="13" customFormat="1">
      <c r="B138" s="192"/>
      <c r="C138" s="193"/>
      <c r="D138" s="187" t="s">
        <v>133</v>
      </c>
      <c r="E138" s="194" t="s">
        <v>19</v>
      </c>
      <c r="F138" s="195" t="s">
        <v>202</v>
      </c>
      <c r="G138" s="193"/>
      <c r="H138" s="196">
        <v>45.92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133</v>
      </c>
      <c r="AU138" s="202" t="s">
        <v>81</v>
      </c>
      <c r="AV138" s="13" t="s">
        <v>81</v>
      </c>
      <c r="AW138" s="13" t="s">
        <v>34</v>
      </c>
      <c r="AX138" s="13" t="s">
        <v>79</v>
      </c>
      <c r="AY138" s="202" t="s">
        <v>122</v>
      </c>
    </row>
    <row r="139" spans="1:65" s="2" customFormat="1" ht="16.5" customHeight="1">
      <c r="A139" s="35"/>
      <c r="B139" s="36"/>
      <c r="C139" s="174" t="s">
        <v>217</v>
      </c>
      <c r="D139" s="174" t="s">
        <v>124</v>
      </c>
      <c r="E139" s="175" t="s">
        <v>218</v>
      </c>
      <c r="F139" s="176" t="s">
        <v>219</v>
      </c>
      <c r="G139" s="177" t="s">
        <v>127</v>
      </c>
      <c r="H139" s="178">
        <v>4.5919999999999996</v>
      </c>
      <c r="I139" s="179"/>
      <c r="J139" s="180">
        <f>ROUND(I139*H139,2)</f>
        <v>0</v>
      </c>
      <c r="K139" s="176" t="s">
        <v>128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129</v>
      </c>
      <c r="AT139" s="185" t="s">
        <v>124</v>
      </c>
      <c r="AU139" s="185" t="s">
        <v>81</v>
      </c>
      <c r="AY139" s="18" t="s">
        <v>122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79</v>
      </c>
      <c r="BK139" s="186">
        <f>ROUND(I139*H139,2)</f>
        <v>0</v>
      </c>
      <c r="BL139" s="18" t="s">
        <v>129</v>
      </c>
      <c r="BM139" s="185" t="s">
        <v>220</v>
      </c>
    </row>
    <row r="140" spans="1:65" s="2" customFormat="1">
      <c r="A140" s="35"/>
      <c r="B140" s="36"/>
      <c r="C140" s="37"/>
      <c r="D140" s="187" t="s">
        <v>131</v>
      </c>
      <c r="E140" s="37"/>
      <c r="F140" s="188" t="s">
        <v>221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131</v>
      </c>
      <c r="AU140" s="18" t="s">
        <v>81</v>
      </c>
    </row>
    <row r="141" spans="1:65" s="13" customFormat="1">
      <c r="B141" s="192"/>
      <c r="C141" s="193"/>
      <c r="D141" s="187" t="s">
        <v>133</v>
      </c>
      <c r="E141" s="194" t="s">
        <v>19</v>
      </c>
      <c r="F141" s="195" t="s">
        <v>222</v>
      </c>
      <c r="G141" s="193"/>
      <c r="H141" s="196">
        <v>4.5919999999999996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133</v>
      </c>
      <c r="AU141" s="202" t="s">
        <v>81</v>
      </c>
      <c r="AV141" s="13" t="s">
        <v>81</v>
      </c>
      <c r="AW141" s="13" t="s">
        <v>34</v>
      </c>
      <c r="AX141" s="13" t="s">
        <v>79</v>
      </c>
      <c r="AY141" s="202" t="s">
        <v>122</v>
      </c>
    </row>
    <row r="142" spans="1:65" s="2" customFormat="1" ht="24">
      <c r="A142" s="35"/>
      <c r="B142" s="36"/>
      <c r="C142" s="174" t="s">
        <v>223</v>
      </c>
      <c r="D142" s="174" t="s">
        <v>124</v>
      </c>
      <c r="E142" s="175" t="s">
        <v>224</v>
      </c>
      <c r="F142" s="176" t="s">
        <v>225</v>
      </c>
      <c r="G142" s="177" t="s">
        <v>199</v>
      </c>
      <c r="H142" s="178">
        <v>5</v>
      </c>
      <c r="I142" s="179"/>
      <c r="J142" s="180">
        <f>ROUND(I142*H142,2)</f>
        <v>0</v>
      </c>
      <c r="K142" s="176" t="s">
        <v>128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8.7399999999999995E-3</v>
      </c>
      <c r="R142" s="183">
        <f>Q142*H142</f>
        <v>4.3699999999999996E-2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129</v>
      </c>
      <c r="AT142" s="185" t="s">
        <v>124</v>
      </c>
      <c r="AU142" s="185" t="s">
        <v>81</v>
      </c>
      <c r="AY142" s="18" t="s">
        <v>122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79</v>
      </c>
      <c r="BK142" s="186">
        <f>ROUND(I142*H142,2)</f>
        <v>0</v>
      </c>
      <c r="BL142" s="18" t="s">
        <v>129</v>
      </c>
      <c r="BM142" s="185" t="s">
        <v>226</v>
      </c>
    </row>
    <row r="143" spans="1:65" s="2" customFormat="1">
      <c r="A143" s="35"/>
      <c r="B143" s="36"/>
      <c r="C143" s="37"/>
      <c r="D143" s="187" t="s">
        <v>131</v>
      </c>
      <c r="E143" s="37"/>
      <c r="F143" s="188" t="s">
        <v>225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131</v>
      </c>
      <c r="AU143" s="18" t="s">
        <v>81</v>
      </c>
    </row>
    <row r="144" spans="1:65" s="2" customFormat="1" ht="19.5">
      <c r="A144" s="35"/>
      <c r="B144" s="36"/>
      <c r="C144" s="37"/>
      <c r="D144" s="187" t="s">
        <v>227</v>
      </c>
      <c r="E144" s="37"/>
      <c r="F144" s="224" t="s">
        <v>228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227</v>
      </c>
      <c r="AU144" s="18" t="s">
        <v>81</v>
      </c>
    </row>
    <row r="145" spans="1:65" s="13" customFormat="1">
      <c r="B145" s="192"/>
      <c r="C145" s="193"/>
      <c r="D145" s="187" t="s">
        <v>133</v>
      </c>
      <c r="E145" s="194" t="s">
        <v>19</v>
      </c>
      <c r="F145" s="195" t="s">
        <v>229</v>
      </c>
      <c r="G145" s="193"/>
      <c r="H145" s="196">
        <v>5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133</v>
      </c>
      <c r="AU145" s="202" t="s">
        <v>81</v>
      </c>
      <c r="AV145" s="13" t="s">
        <v>81</v>
      </c>
      <c r="AW145" s="13" t="s">
        <v>34</v>
      </c>
      <c r="AX145" s="13" t="s">
        <v>79</v>
      </c>
      <c r="AY145" s="202" t="s">
        <v>122</v>
      </c>
    </row>
    <row r="146" spans="1:65" s="2" customFormat="1" ht="24">
      <c r="A146" s="35"/>
      <c r="B146" s="36"/>
      <c r="C146" s="214" t="s">
        <v>230</v>
      </c>
      <c r="D146" s="214" t="s">
        <v>191</v>
      </c>
      <c r="E146" s="215" t="s">
        <v>231</v>
      </c>
      <c r="F146" s="216" t="s">
        <v>232</v>
      </c>
      <c r="G146" s="217" t="s">
        <v>233</v>
      </c>
      <c r="H146" s="218">
        <v>16</v>
      </c>
      <c r="I146" s="219"/>
      <c r="J146" s="220">
        <f>ROUND(I146*H146,2)</f>
        <v>0</v>
      </c>
      <c r="K146" s="216" t="s">
        <v>128</v>
      </c>
      <c r="L146" s="221"/>
      <c r="M146" s="222" t="s">
        <v>19</v>
      </c>
      <c r="N146" s="223" t="s">
        <v>43</v>
      </c>
      <c r="O146" s="65"/>
      <c r="P146" s="183">
        <f>O146*H146</f>
        <v>0</v>
      </c>
      <c r="Q146" s="183">
        <v>2.3E-2</v>
      </c>
      <c r="R146" s="183">
        <f>Q146*H146</f>
        <v>0.36799999999999999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166</v>
      </c>
      <c r="AT146" s="185" t="s">
        <v>191</v>
      </c>
      <c r="AU146" s="185" t="s">
        <v>81</v>
      </c>
      <c r="AY146" s="18" t="s">
        <v>122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79</v>
      </c>
      <c r="BK146" s="186">
        <f>ROUND(I146*H146,2)</f>
        <v>0</v>
      </c>
      <c r="BL146" s="18" t="s">
        <v>129</v>
      </c>
      <c r="BM146" s="185" t="s">
        <v>234</v>
      </c>
    </row>
    <row r="147" spans="1:65" s="2" customFormat="1">
      <c r="A147" s="35"/>
      <c r="B147" s="36"/>
      <c r="C147" s="37"/>
      <c r="D147" s="187" t="s">
        <v>131</v>
      </c>
      <c r="E147" s="37"/>
      <c r="F147" s="188" t="s">
        <v>232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131</v>
      </c>
      <c r="AU147" s="18" t="s">
        <v>81</v>
      </c>
    </row>
    <row r="148" spans="1:65" s="12" customFormat="1" ht="22.9" customHeight="1">
      <c r="B148" s="158"/>
      <c r="C148" s="159"/>
      <c r="D148" s="160" t="s">
        <v>71</v>
      </c>
      <c r="E148" s="172" t="s">
        <v>81</v>
      </c>
      <c r="F148" s="172" t="s">
        <v>235</v>
      </c>
      <c r="G148" s="159"/>
      <c r="H148" s="159"/>
      <c r="I148" s="162"/>
      <c r="J148" s="173">
        <f>BK148</f>
        <v>0</v>
      </c>
      <c r="K148" s="159"/>
      <c r="L148" s="164"/>
      <c r="M148" s="165"/>
      <c r="N148" s="166"/>
      <c r="O148" s="166"/>
      <c r="P148" s="167">
        <f>SUM(P149:P153)</f>
        <v>0</v>
      </c>
      <c r="Q148" s="166"/>
      <c r="R148" s="167">
        <f>SUM(R149:R153)</f>
        <v>6.9209040000000011</v>
      </c>
      <c r="S148" s="166"/>
      <c r="T148" s="168">
        <f>SUM(T149:T153)</f>
        <v>0</v>
      </c>
      <c r="AR148" s="169" t="s">
        <v>79</v>
      </c>
      <c r="AT148" s="170" t="s">
        <v>71</v>
      </c>
      <c r="AU148" s="170" t="s">
        <v>79</v>
      </c>
      <c r="AY148" s="169" t="s">
        <v>122</v>
      </c>
      <c r="BK148" s="171">
        <f>SUM(BK149:BK153)</f>
        <v>0</v>
      </c>
    </row>
    <row r="149" spans="1:65" s="2" customFormat="1" ht="24">
      <c r="A149" s="35"/>
      <c r="B149" s="36"/>
      <c r="C149" s="174" t="s">
        <v>236</v>
      </c>
      <c r="D149" s="174" t="s">
        <v>124</v>
      </c>
      <c r="E149" s="175" t="s">
        <v>237</v>
      </c>
      <c r="F149" s="176" t="s">
        <v>238</v>
      </c>
      <c r="G149" s="177" t="s">
        <v>233</v>
      </c>
      <c r="H149" s="178">
        <v>4</v>
      </c>
      <c r="I149" s="179"/>
      <c r="J149" s="180">
        <f>ROUND(I149*H149,2)</f>
        <v>0</v>
      </c>
      <c r="K149" s="176" t="s">
        <v>128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0.15704000000000001</v>
      </c>
      <c r="R149" s="183">
        <f>Q149*H149</f>
        <v>0.62816000000000005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129</v>
      </c>
      <c r="AT149" s="185" t="s">
        <v>124</v>
      </c>
      <c r="AU149" s="185" t="s">
        <v>81</v>
      </c>
      <c r="AY149" s="18" t="s">
        <v>122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79</v>
      </c>
      <c r="BK149" s="186">
        <f>ROUND(I149*H149,2)</f>
        <v>0</v>
      </c>
      <c r="BL149" s="18" t="s">
        <v>129</v>
      </c>
      <c r="BM149" s="185" t="s">
        <v>239</v>
      </c>
    </row>
    <row r="150" spans="1:65" s="2" customFormat="1">
      <c r="A150" s="35"/>
      <c r="B150" s="36"/>
      <c r="C150" s="37"/>
      <c r="D150" s="187" t="s">
        <v>131</v>
      </c>
      <c r="E150" s="37"/>
      <c r="F150" s="188" t="s">
        <v>240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131</v>
      </c>
      <c r="AU150" s="18" t="s">
        <v>81</v>
      </c>
    </row>
    <row r="151" spans="1:65" s="2" customFormat="1" ht="36">
      <c r="A151" s="35"/>
      <c r="B151" s="36"/>
      <c r="C151" s="174" t="s">
        <v>7</v>
      </c>
      <c r="D151" s="174" t="s">
        <v>124</v>
      </c>
      <c r="E151" s="175" t="s">
        <v>241</v>
      </c>
      <c r="F151" s="176" t="s">
        <v>242</v>
      </c>
      <c r="G151" s="177" t="s">
        <v>243</v>
      </c>
      <c r="H151" s="178">
        <v>22.6</v>
      </c>
      <c r="I151" s="179"/>
      <c r="J151" s="180">
        <f>ROUND(I151*H151,2)</f>
        <v>0</v>
      </c>
      <c r="K151" s="176" t="s">
        <v>128</v>
      </c>
      <c r="L151" s="40"/>
      <c r="M151" s="181" t="s">
        <v>19</v>
      </c>
      <c r="N151" s="182" t="s">
        <v>43</v>
      </c>
      <c r="O151" s="65"/>
      <c r="P151" s="183">
        <f>O151*H151</f>
        <v>0</v>
      </c>
      <c r="Q151" s="183">
        <v>0.27844000000000002</v>
      </c>
      <c r="R151" s="183">
        <f>Q151*H151</f>
        <v>6.2927440000000008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129</v>
      </c>
      <c r="AT151" s="185" t="s">
        <v>124</v>
      </c>
      <c r="AU151" s="185" t="s">
        <v>81</v>
      </c>
      <c r="AY151" s="18" t="s">
        <v>122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79</v>
      </c>
      <c r="BK151" s="186">
        <f>ROUND(I151*H151,2)</f>
        <v>0</v>
      </c>
      <c r="BL151" s="18" t="s">
        <v>129</v>
      </c>
      <c r="BM151" s="185" t="s">
        <v>244</v>
      </c>
    </row>
    <row r="152" spans="1:65" s="2" customFormat="1" ht="39">
      <c r="A152" s="35"/>
      <c r="B152" s="36"/>
      <c r="C152" s="37"/>
      <c r="D152" s="187" t="s">
        <v>131</v>
      </c>
      <c r="E152" s="37"/>
      <c r="F152" s="188" t="s">
        <v>245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131</v>
      </c>
      <c r="AU152" s="18" t="s">
        <v>81</v>
      </c>
    </row>
    <row r="153" spans="1:65" s="13" customFormat="1">
      <c r="B153" s="192"/>
      <c r="C153" s="193"/>
      <c r="D153" s="187" t="s">
        <v>133</v>
      </c>
      <c r="E153" s="194" t="s">
        <v>19</v>
      </c>
      <c r="F153" s="195" t="s">
        <v>246</v>
      </c>
      <c r="G153" s="193"/>
      <c r="H153" s="196">
        <v>22.6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133</v>
      </c>
      <c r="AU153" s="202" t="s">
        <v>81</v>
      </c>
      <c r="AV153" s="13" t="s">
        <v>81</v>
      </c>
      <c r="AW153" s="13" t="s">
        <v>34</v>
      </c>
      <c r="AX153" s="13" t="s">
        <v>79</v>
      </c>
      <c r="AY153" s="202" t="s">
        <v>122</v>
      </c>
    </row>
    <row r="154" spans="1:65" s="12" customFormat="1" ht="22.9" customHeight="1">
      <c r="B154" s="158"/>
      <c r="C154" s="159"/>
      <c r="D154" s="160" t="s">
        <v>71</v>
      </c>
      <c r="E154" s="172" t="s">
        <v>141</v>
      </c>
      <c r="F154" s="172" t="s">
        <v>247</v>
      </c>
      <c r="G154" s="159"/>
      <c r="H154" s="159"/>
      <c r="I154" s="162"/>
      <c r="J154" s="173">
        <f>BK154</f>
        <v>0</v>
      </c>
      <c r="K154" s="159"/>
      <c r="L154" s="164"/>
      <c r="M154" s="165"/>
      <c r="N154" s="166"/>
      <c r="O154" s="166"/>
      <c r="P154" s="167">
        <f>SUM(P155:P192)</f>
        <v>0</v>
      </c>
      <c r="Q154" s="166"/>
      <c r="R154" s="167">
        <f>SUM(R155:R192)</f>
        <v>43.010301300000009</v>
      </c>
      <c r="S154" s="166"/>
      <c r="T154" s="168">
        <f>SUM(T155:T192)</f>
        <v>0</v>
      </c>
      <c r="AR154" s="169" t="s">
        <v>79</v>
      </c>
      <c r="AT154" s="170" t="s">
        <v>71</v>
      </c>
      <c r="AU154" s="170" t="s">
        <v>79</v>
      </c>
      <c r="AY154" s="169" t="s">
        <v>122</v>
      </c>
      <c r="BK154" s="171">
        <f>SUM(BK155:BK192)</f>
        <v>0</v>
      </c>
    </row>
    <row r="155" spans="1:65" s="2" customFormat="1" ht="16.5" customHeight="1">
      <c r="A155" s="35"/>
      <c r="B155" s="36"/>
      <c r="C155" s="174" t="s">
        <v>248</v>
      </c>
      <c r="D155" s="174" t="s">
        <v>124</v>
      </c>
      <c r="E155" s="175" t="s">
        <v>249</v>
      </c>
      <c r="F155" s="176" t="s">
        <v>250</v>
      </c>
      <c r="G155" s="177" t="s">
        <v>127</v>
      </c>
      <c r="H155" s="178">
        <v>14.487</v>
      </c>
      <c r="I155" s="179"/>
      <c r="J155" s="180">
        <f>ROUND(I155*H155,2)</f>
        <v>0</v>
      </c>
      <c r="K155" s="176" t="s">
        <v>128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2.4778600000000002</v>
      </c>
      <c r="R155" s="183">
        <f>Q155*H155</f>
        <v>35.896757820000005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129</v>
      </c>
      <c r="AT155" s="185" t="s">
        <v>124</v>
      </c>
      <c r="AU155" s="185" t="s">
        <v>81</v>
      </c>
      <c r="AY155" s="18" t="s">
        <v>122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79</v>
      </c>
      <c r="BK155" s="186">
        <f>ROUND(I155*H155,2)</f>
        <v>0</v>
      </c>
      <c r="BL155" s="18" t="s">
        <v>129</v>
      </c>
      <c r="BM155" s="185" t="s">
        <v>251</v>
      </c>
    </row>
    <row r="156" spans="1:65" s="2" customFormat="1">
      <c r="A156" s="35"/>
      <c r="B156" s="36"/>
      <c r="C156" s="37"/>
      <c r="D156" s="187" t="s">
        <v>131</v>
      </c>
      <c r="E156" s="37"/>
      <c r="F156" s="188" t="s">
        <v>252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131</v>
      </c>
      <c r="AU156" s="18" t="s">
        <v>81</v>
      </c>
    </row>
    <row r="157" spans="1:65" s="13" customFormat="1">
      <c r="B157" s="192"/>
      <c r="C157" s="193"/>
      <c r="D157" s="187" t="s">
        <v>133</v>
      </c>
      <c r="E157" s="194" t="s">
        <v>19</v>
      </c>
      <c r="F157" s="195" t="s">
        <v>253</v>
      </c>
      <c r="G157" s="193"/>
      <c r="H157" s="196">
        <v>13.17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133</v>
      </c>
      <c r="AU157" s="202" t="s">
        <v>81</v>
      </c>
      <c r="AV157" s="13" t="s">
        <v>81</v>
      </c>
      <c r="AW157" s="13" t="s">
        <v>34</v>
      </c>
      <c r="AX157" s="13" t="s">
        <v>79</v>
      </c>
      <c r="AY157" s="202" t="s">
        <v>122</v>
      </c>
    </row>
    <row r="158" spans="1:65" s="13" customFormat="1">
      <c r="B158" s="192"/>
      <c r="C158" s="193"/>
      <c r="D158" s="187" t="s">
        <v>133</v>
      </c>
      <c r="E158" s="193"/>
      <c r="F158" s="195" t="s">
        <v>254</v>
      </c>
      <c r="G158" s="193"/>
      <c r="H158" s="196">
        <v>14.487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133</v>
      </c>
      <c r="AU158" s="202" t="s">
        <v>81</v>
      </c>
      <c r="AV158" s="13" t="s">
        <v>81</v>
      </c>
      <c r="AW158" s="13" t="s">
        <v>4</v>
      </c>
      <c r="AX158" s="13" t="s">
        <v>79</v>
      </c>
      <c r="AY158" s="202" t="s">
        <v>122</v>
      </c>
    </row>
    <row r="159" spans="1:65" s="2" customFormat="1" ht="24">
      <c r="A159" s="35"/>
      <c r="B159" s="36"/>
      <c r="C159" s="174" t="s">
        <v>255</v>
      </c>
      <c r="D159" s="174" t="s">
        <v>124</v>
      </c>
      <c r="E159" s="175" t="s">
        <v>256</v>
      </c>
      <c r="F159" s="176" t="s">
        <v>257</v>
      </c>
      <c r="G159" s="177" t="s">
        <v>127</v>
      </c>
      <c r="H159" s="178">
        <v>13.17</v>
      </c>
      <c r="I159" s="179"/>
      <c r="J159" s="180">
        <f>ROUND(I159*H159,2)</f>
        <v>0</v>
      </c>
      <c r="K159" s="176" t="s">
        <v>128</v>
      </c>
      <c r="L159" s="40"/>
      <c r="M159" s="181" t="s">
        <v>19</v>
      </c>
      <c r="N159" s="182" t="s">
        <v>43</v>
      </c>
      <c r="O159" s="65"/>
      <c r="P159" s="183">
        <f>O159*H159</f>
        <v>0</v>
      </c>
      <c r="Q159" s="183">
        <v>4.8579999999999998E-2</v>
      </c>
      <c r="R159" s="183">
        <f>Q159*H159</f>
        <v>0.6397986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129</v>
      </c>
      <c r="AT159" s="185" t="s">
        <v>124</v>
      </c>
      <c r="AU159" s="185" t="s">
        <v>81</v>
      </c>
      <c r="AY159" s="18" t="s">
        <v>122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79</v>
      </c>
      <c r="BK159" s="186">
        <f>ROUND(I159*H159,2)</f>
        <v>0</v>
      </c>
      <c r="BL159" s="18" t="s">
        <v>129</v>
      </c>
      <c r="BM159" s="185" t="s">
        <v>258</v>
      </c>
    </row>
    <row r="160" spans="1:65" s="2" customFormat="1" ht="19.5">
      <c r="A160" s="35"/>
      <c r="B160" s="36"/>
      <c r="C160" s="37"/>
      <c r="D160" s="187" t="s">
        <v>131</v>
      </c>
      <c r="E160" s="37"/>
      <c r="F160" s="188" t="s">
        <v>259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131</v>
      </c>
      <c r="AU160" s="18" t="s">
        <v>81</v>
      </c>
    </row>
    <row r="161" spans="1:65" s="13" customFormat="1">
      <c r="B161" s="192"/>
      <c r="C161" s="193"/>
      <c r="D161" s="187" t="s">
        <v>133</v>
      </c>
      <c r="E161" s="194" t="s">
        <v>19</v>
      </c>
      <c r="F161" s="195" t="s">
        <v>253</v>
      </c>
      <c r="G161" s="193"/>
      <c r="H161" s="196">
        <v>13.17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133</v>
      </c>
      <c r="AU161" s="202" t="s">
        <v>81</v>
      </c>
      <c r="AV161" s="13" t="s">
        <v>81</v>
      </c>
      <c r="AW161" s="13" t="s">
        <v>34</v>
      </c>
      <c r="AX161" s="13" t="s">
        <v>79</v>
      </c>
      <c r="AY161" s="202" t="s">
        <v>122</v>
      </c>
    </row>
    <row r="162" spans="1:65" s="2" customFormat="1" ht="16.5" customHeight="1">
      <c r="A162" s="35"/>
      <c r="B162" s="36"/>
      <c r="C162" s="174" t="s">
        <v>260</v>
      </c>
      <c r="D162" s="174" t="s">
        <v>124</v>
      </c>
      <c r="E162" s="175" t="s">
        <v>261</v>
      </c>
      <c r="F162" s="176" t="s">
        <v>262</v>
      </c>
      <c r="G162" s="177" t="s">
        <v>199</v>
      </c>
      <c r="H162" s="178">
        <v>83.4</v>
      </c>
      <c r="I162" s="179"/>
      <c r="J162" s="180">
        <f>ROUND(I162*H162,2)</f>
        <v>0</v>
      </c>
      <c r="K162" s="176" t="s">
        <v>128</v>
      </c>
      <c r="L162" s="40"/>
      <c r="M162" s="181" t="s">
        <v>19</v>
      </c>
      <c r="N162" s="182" t="s">
        <v>43</v>
      </c>
      <c r="O162" s="65"/>
      <c r="P162" s="183">
        <f>O162*H162</f>
        <v>0</v>
      </c>
      <c r="Q162" s="183">
        <v>4.1739999999999999E-2</v>
      </c>
      <c r="R162" s="183">
        <f>Q162*H162</f>
        <v>3.4811160000000001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129</v>
      </c>
      <c r="AT162" s="185" t="s">
        <v>124</v>
      </c>
      <c r="AU162" s="185" t="s">
        <v>81</v>
      </c>
      <c r="AY162" s="18" t="s">
        <v>122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79</v>
      </c>
      <c r="BK162" s="186">
        <f>ROUND(I162*H162,2)</f>
        <v>0</v>
      </c>
      <c r="BL162" s="18" t="s">
        <v>129</v>
      </c>
      <c r="BM162" s="185" t="s">
        <v>263</v>
      </c>
    </row>
    <row r="163" spans="1:65" s="2" customFormat="1">
      <c r="A163" s="35"/>
      <c r="B163" s="36"/>
      <c r="C163" s="37"/>
      <c r="D163" s="187" t="s">
        <v>131</v>
      </c>
      <c r="E163" s="37"/>
      <c r="F163" s="188" t="s">
        <v>264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131</v>
      </c>
      <c r="AU163" s="18" t="s">
        <v>81</v>
      </c>
    </row>
    <row r="164" spans="1:65" s="13" customFormat="1">
      <c r="B164" s="192"/>
      <c r="C164" s="193"/>
      <c r="D164" s="187" t="s">
        <v>133</v>
      </c>
      <c r="E164" s="194" t="s">
        <v>19</v>
      </c>
      <c r="F164" s="195" t="s">
        <v>265</v>
      </c>
      <c r="G164" s="193"/>
      <c r="H164" s="196">
        <v>83.4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133</v>
      </c>
      <c r="AU164" s="202" t="s">
        <v>81</v>
      </c>
      <c r="AV164" s="13" t="s">
        <v>81</v>
      </c>
      <c r="AW164" s="13" t="s">
        <v>34</v>
      </c>
      <c r="AX164" s="13" t="s">
        <v>79</v>
      </c>
      <c r="AY164" s="202" t="s">
        <v>122</v>
      </c>
    </row>
    <row r="165" spans="1:65" s="2" customFormat="1" ht="16.5" customHeight="1">
      <c r="A165" s="35"/>
      <c r="B165" s="36"/>
      <c r="C165" s="174" t="s">
        <v>266</v>
      </c>
      <c r="D165" s="174" t="s">
        <v>124</v>
      </c>
      <c r="E165" s="175" t="s">
        <v>267</v>
      </c>
      <c r="F165" s="176" t="s">
        <v>268</v>
      </c>
      <c r="G165" s="177" t="s">
        <v>199</v>
      </c>
      <c r="H165" s="178">
        <v>83.4</v>
      </c>
      <c r="I165" s="179"/>
      <c r="J165" s="180">
        <f>ROUND(I165*H165,2)</f>
        <v>0</v>
      </c>
      <c r="K165" s="176" t="s">
        <v>128</v>
      </c>
      <c r="L165" s="40"/>
      <c r="M165" s="181" t="s">
        <v>19</v>
      </c>
      <c r="N165" s="182" t="s">
        <v>43</v>
      </c>
      <c r="O165" s="65"/>
      <c r="P165" s="183">
        <f>O165*H165</f>
        <v>0</v>
      </c>
      <c r="Q165" s="183">
        <v>2.0000000000000002E-5</v>
      </c>
      <c r="R165" s="183">
        <f>Q165*H165</f>
        <v>1.6680000000000002E-3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129</v>
      </c>
      <c r="AT165" s="185" t="s">
        <v>124</v>
      </c>
      <c r="AU165" s="185" t="s">
        <v>81</v>
      </c>
      <c r="AY165" s="18" t="s">
        <v>122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79</v>
      </c>
      <c r="BK165" s="186">
        <f>ROUND(I165*H165,2)</f>
        <v>0</v>
      </c>
      <c r="BL165" s="18" t="s">
        <v>129</v>
      </c>
      <c r="BM165" s="185" t="s">
        <v>269</v>
      </c>
    </row>
    <row r="166" spans="1:65" s="2" customFormat="1">
      <c r="A166" s="35"/>
      <c r="B166" s="36"/>
      <c r="C166" s="37"/>
      <c r="D166" s="187" t="s">
        <v>131</v>
      </c>
      <c r="E166" s="37"/>
      <c r="F166" s="188" t="s">
        <v>270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131</v>
      </c>
      <c r="AU166" s="18" t="s">
        <v>81</v>
      </c>
    </row>
    <row r="167" spans="1:65" s="13" customFormat="1">
      <c r="B167" s="192"/>
      <c r="C167" s="193"/>
      <c r="D167" s="187" t="s">
        <v>133</v>
      </c>
      <c r="E167" s="194" t="s">
        <v>19</v>
      </c>
      <c r="F167" s="195" t="s">
        <v>265</v>
      </c>
      <c r="G167" s="193"/>
      <c r="H167" s="196">
        <v>83.4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133</v>
      </c>
      <c r="AU167" s="202" t="s">
        <v>81</v>
      </c>
      <c r="AV167" s="13" t="s">
        <v>81</v>
      </c>
      <c r="AW167" s="13" t="s">
        <v>34</v>
      </c>
      <c r="AX167" s="13" t="s">
        <v>79</v>
      </c>
      <c r="AY167" s="202" t="s">
        <v>122</v>
      </c>
    </row>
    <row r="168" spans="1:65" s="2" customFormat="1" ht="16.5" customHeight="1">
      <c r="A168" s="35"/>
      <c r="B168" s="36"/>
      <c r="C168" s="174" t="s">
        <v>271</v>
      </c>
      <c r="D168" s="174" t="s">
        <v>124</v>
      </c>
      <c r="E168" s="175" t="s">
        <v>272</v>
      </c>
      <c r="F168" s="176" t="s">
        <v>273</v>
      </c>
      <c r="G168" s="177" t="s">
        <v>169</v>
      </c>
      <c r="H168" s="178">
        <v>2.734</v>
      </c>
      <c r="I168" s="179"/>
      <c r="J168" s="180">
        <f>ROUND(I168*H168,2)</f>
        <v>0</v>
      </c>
      <c r="K168" s="176" t="s">
        <v>128</v>
      </c>
      <c r="L168" s="40"/>
      <c r="M168" s="181" t="s">
        <v>19</v>
      </c>
      <c r="N168" s="182" t="s">
        <v>43</v>
      </c>
      <c r="O168" s="65"/>
      <c r="P168" s="183">
        <f>O168*H168</f>
        <v>0</v>
      </c>
      <c r="Q168" s="183">
        <v>1.04877</v>
      </c>
      <c r="R168" s="183">
        <f>Q168*H168</f>
        <v>2.8673371799999998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129</v>
      </c>
      <c r="AT168" s="185" t="s">
        <v>124</v>
      </c>
      <c r="AU168" s="185" t="s">
        <v>81</v>
      </c>
      <c r="AY168" s="18" t="s">
        <v>122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79</v>
      </c>
      <c r="BK168" s="186">
        <f>ROUND(I168*H168,2)</f>
        <v>0</v>
      </c>
      <c r="BL168" s="18" t="s">
        <v>129</v>
      </c>
      <c r="BM168" s="185" t="s">
        <v>274</v>
      </c>
    </row>
    <row r="169" spans="1:65" s="2" customFormat="1" ht="19.5">
      <c r="A169" s="35"/>
      <c r="B169" s="36"/>
      <c r="C169" s="37"/>
      <c r="D169" s="187" t="s">
        <v>131</v>
      </c>
      <c r="E169" s="37"/>
      <c r="F169" s="188" t="s">
        <v>275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131</v>
      </c>
      <c r="AU169" s="18" t="s">
        <v>81</v>
      </c>
    </row>
    <row r="170" spans="1:65" s="15" customFormat="1">
      <c r="B170" s="225"/>
      <c r="C170" s="226"/>
      <c r="D170" s="187" t="s">
        <v>133</v>
      </c>
      <c r="E170" s="227" t="s">
        <v>19</v>
      </c>
      <c r="F170" s="228" t="s">
        <v>276</v>
      </c>
      <c r="G170" s="226"/>
      <c r="H170" s="227" t="s">
        <v>19</v>
      </c>
      <c r="I170" s="229"/>
      <c r="J170" s="226"/>
      <c r="K170" s="226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133</v>
      </c>
      <c r="AU170" s="234" t="s">
        <v>81</v>
      </c>
      <c r="AV170" s="15" t="s">
        <v>79</v>
      </c>
      <c r="AW170" s="15" t="s">
        <v>34</v>
      </c>
      <c r="AX170" s="15" t="s">
        <v>72</v>
      </c>
      <c r="AY170" s="234" t="s">
        <v>122</v>
      </c>
    </row>
    <row r="171" spans="1:65" s="13" customFormat="1">
      <c r="B171" s="192"/>
      <c r="C171" s="193"/>
      <c r="D171" s="187" t="s">
        <v>133</v>
      </c>
      <c r="E171" s="194" t="s">
        <v>19</v>
      </c>
      <c r="F171" s="195" t="s">
        <v>277</v>
      </c>
      <c r="G171" s="193"/>
      <c r="H171" s="196">
        <v>2.734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133</v>
      </c>
      <c r="AU171" s="202" t="s">
        <v>81</v>
      </c>
      <c r="AV171" s="13" t="s">
        <v>81</v>
      </c>
      <c r="AW171" s="13" t="s">
        <v>34</v>
      </c>
      <c r="AX171" s="13" t="s">
        <v>79</v>
      </c>
      <c r="AY171" s="202" t="s">
        <v>122</v>
      </c>
    </row>
    <row r="172" spans="1:65" s="2" customFormat="1" ht="24">
      <c r="A172" s="35"/>
      <c r="B172" s="36"/>
      <c r="C172" s="174" t="s">
        <v>278</v>
      </c>
      <c r="D172" s="174" t="s">
        <v>124</v>
      </c>
      <c r="E172" s="175" t="s">
        <v>279</v>
      </c>
      <c r="F172" s="176" t="s">
        <v>280</v>
      </c>
      <c r="G172" s="177" t="s">
        <v>243</v>
      </c>
      <c r="H172" s="178">
        <v>15.4</v>
      </c>
      <c r="I172" s="179"/>
      <c r="J172" s="180">
        <f>ROUND(I172*H172,2)</f>
        <v>0</v>
      </c>
      <c r="K172" s="176" t="s">
        <v>128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1.9000000000000001E-4</v>
      </c>
      <c r="R172" s="183">
        <f>Q172*H172</f>
        <v>2.9260000000000002E-3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129</v>
      </c>
      <c r="AT172" s="185" t="s">
        <v>124</v>
      </c>
      <c r="AU172" s="185" t="s">
        <v>81</v>
      </c>
      <c r="AY172" s="18" t="s">
        <v>122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79</v>
      </c>
      <c r="BK172" s="186">
        <f>ROUND(I172*H172,2)</f>
        <v>0</v>
      </c>
      <c r="BL172" s="18" t="s">
        <v>129</v>
      </c>
      <c r="BM172" s="185" t="s">
        <v>281</v>
      </c>
    </row>
    <row r="173" spans="1:65" s="2" customFormat="1" ht="19.5">
      <c r="A173" s="35"/>
      <c r="B173" s="36"/>
      <c r="C173" s="37"/>
      <c r="D173" s="187" t="s">
        <v>131</v>
      </c>
      <c r="E173" s="37"/>
      <c r="F173" s="188" t="s">
        <v>282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131</v>
      </c>
      <c r="AU173" s="18" t="s">
        <v>81</v>
      </c>
    </row>
    <row r="174" spans="1:65" s="13" customFormat="1">
      <c r="B174" s="192"/>
      <c r="C174" s="193"/>
      <c r="D174" s="187" t="s">
        <v>133</v>
      </c>
      <c r="E174" s="194" t="s">
        <v>19</v>
      </c>
      <c r="F174" s="195" t="s">
        <v>283</v>
      </c>
      <c r="G174" s="193"/>
      <c r="H174" s="196">
        <v>15.4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133</v>
      </c>
      <c r="AU174" s="202" t="s">
        <v>81</v>
      </c>
      <c r="AV174" s="13" t="s">
        <v>81</v>
      </c>
      <c r="AW174" s="13" t="s">
        <v>34</v>
      </c>
      <c r="AX174" s="13" t="s">
        <v>79</v>
      </c>
      <c r="AY174" s="202" t="s">
        <v>122</v>
      </c>
    </row>
    <row r="175" spans="1:65" s="2" customFormat="1" ht="24">
      <c r="A175" s="35"/>
      <c r="B175" s="36"/>
      <c r="C175" s="174" t="s">
        <v>284</v>
      </c>
      <c r="D175" s="174" t="s">
        <v>124</v>
      </c>
      <c r="E175" s="175" t="s">
        <v>285</v>
      </c>
      <c r="F175" s="176" t="s">
        <v>286</v>
      </c>
      <c r="G175" s="177" t="s">
        <v>127</v>
      </c>
      <c r="H175" s="178">
        <v>120</v>
      </c>
      <c r="I175" s="179"/>
      <c r="J175" s="180">
        <f>ROUND(I175*H175,2)</f>
        <v>0</v>
      </c>
      <c r="K175" s="176" t="s">
        <v>128</v>
      </c>
      <c r="L175" s="40"/>
      <c r="M175" s="181" t="s">
        <v>19</v>
      </c>
      <c r="N175" s="182" t="s">
        <v>43</v>
      </c>
      <c r="O175" s="65"/>
      <c r="P175" s="183">
        <f>O175*H175</f>
        <v>0</v>
      </c>
      <c r="Q175" s="183">
        <v>8.8000000000000003E-4</v>
      </c>
      <c r="R175" s="183">
        <f>Q175*H175</f>
        <v>0.1056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129</v>
      </c>
      <c r="AT175" s="185" t="s">
        <v>124</v>
      </c>
      <c r="AU175" s="185" t="s">
        <v>81</v>
      </c>
      <c r="AY175" s="18" t="s">
        <v>122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79</v>
      </c>
      <c r="BK175" s="186">
        <f>ROUND(I175*H175,2)</f>
        <v>0</v>
      </c>
      <c r="BL175" s="18" t="s">
        <v>129</v>
      </c>
      <c r="BM175" s="185" t="s">
        <v>287</v>
      </c>
    </row>
    <row r="176" spans="1:65" s="2" customFormat="1" ht="19.5">
      <c r="A176" s="35"/>
      <c r="B176" s="36"/>
      <c r="C176" s="37"/>
      <c r="D176" s="187" t="s">
        <v>131</v>
      </c>
      <c r="E176" s="37"/>
      <c r="F176" s="188" t="s">
        <v>288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131</v>
      </c>
      <c r="AU176" s="18" t="s">
        <v>81</v>
      </c>
    </row>
    <row r="177" spans="1:65" s="13" customFormat="1">
      <c r="B177" s="192"/>
      <c r="C177" s="193"/>
      <c r="D177" s="187" t="s">
        <v>133</v>
      </c>
      <c r="E177" s="194" t="s">
        <v>19</v>
      </c>
      <c r="F177" s="195" t="s">
        <v>289</v>
      </c>
      <c r="G177" s="193"/>
      <c r="H177" s="196">
        <v>120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133</v>
      </c>
      <c r="AU177" s="202" t="s">
        <v>81</v>
      </c>
      <c r="AV177" s="13" t="s">
        <v>81</v>
      </c>
      <c r="AW177" s="13" t="s">
        <v>34</v>
      </c>
      <c r="AX177" s="13" t="s">
        <v>79</v>
      </c>
      <c r="AY177" s="202" t="s">
        <v>122</v>
      </c>
    </row>
    <row r="178" spans="1:65" s="2" customFormat="1" ht="24">
      <c r="A178" s="35"/>
      <c r="B178" s="36"/>
      <c r="C178" s="174" t="s">
        <v>290</v>
      </c>
      <c r="D178" s="174" t="s">
        <v>124</v>
      </c>
      <c r="E178" s="175" t="s">
        <v>291</v>
      </c>
      <c r="F178" s="176" t="s">
        <v>292</v>
      </c>
      <c r="G178" s="177" t="s">
        <v>127</v>
      </c>
      <c r="H178" s="178">
        <v>120</v>
      </c>
      <c r="I178" s="179"/>
      <c r="J178" s="180">
        <f>ROUND(I178*H178,2)</f>
        <v>0</v>
      </c>
      <c r="K178" s="176" t="s">
        <v>128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129</v>
      </c>
      <c r="AT178" s="185" t="s">
        <v>124</v>
      </c>
      <c r="AU178" s="185" t="s">
        <v>81</v>
      </c>
      <c r="AY178" s="18" t="s">
        <v>122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79</v>
      </c>
      <c r="BK178" s="186">
        <f>ROUND(I178*H178,2)</f>
        <v>0</v>
      </c>
      <c r="BL178" s="18" t="s">
        <v>129</v>
      </c>
      <c r="BM178" s="185" t="s">
        <v>293</v>
      </c>
    </row>
    <row r="179" spans="1:65" s="2" customFormat="1" ht="19.5">
      <c r="A179" s="35"/>
      <c r="B179" s="36"/>
      <c r="C179" s="37"/>
      <c r="D179" s="187" t="s">
        <v>131</v>
      </c>
      <c r="E179" s="37"/>
      <c r="F179" s="188" t="s">
        <v>294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131</v>
      </c>
      <c r="AU179" s="18" t="s">
        <v>81</v>
      </c>
    </row>
    <row r="180" spans="1:65" s="13" customFormat="1">
      <c r="B180" s="192"/>
      <c r="C180" s="193"/>
      <c r="D180" s="187" t="s">
        <v>133</v>
      </c>
      <c r="E180" s="194" t="s">
        <v>19</v>
      </c>
      <c r="F180" s="195" t="s">
        <v>295</v>
      </c>
      <c r="G180" s="193"/>
      <c r="H180" s="196">
        <v>120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133</v>
      </c>
      <c r="AU180" s="202" t="s">
        <v>81</v>
      </c>
      <c r="AV180" s="13" t="s">
        <v>81</v>
      </c>
      <c r="AW180" s="13" t="s">
        <v>34</v>
      </c>
      <c r="AX180" s="13" t="s">
        <v>79</v>
      </c>
      <c r="AY180" s="202" t="s">
        <v>122</v>
      </c>
    </row>
    <row r="181" spans="1:65" s="2" customFormat="1" ht="24">
      <c r="A181" s="35"/>
      <c r="B181" s="36"/>
      <c r="C181" s="174" t="s">
        <v>296</v>
      </c>
      <c r="D181" s="174" t="s">
        <v>124</v>
      </c>
      <c r="E181" s="175" t="s">
        <v>297</v>
      </c>
      <c r="F181" s="176" t="s">
        <v>298</v>
      </c>
      <c r="G181" s="177" t="s">
        <v>127</v>
      </c>
      <c r="H181" s="178">
        <v>600</v>
      </c>
      <c r="I181" s="179"/>
      <c r="J181" s="180">
        <f>ROUND(I181*H181,2)</f>
        <v>0</v>
      </c>
      <c r="K181" s="176" t="s">
        <v>128</v>
      </c>
      <c r="L181" s="40"/>
      <c r="M181" s="181" t="s">
        <v>19</v>
      </c>
      <c r="N181" s="182" t="s">
        <v>43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129</v>
      </c>
      <c r="AT181" s="185" t="s">
        <v>124</v>
      </c>
      <c r="AU181" s="185" t="s">
        <v>81</v>
      </c>
      <c r="AY181" s="18" t="s">
        <v>122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79</v>
      </c>
      <c r="BK181" s="186">
        <f>ROUND(I181*H181,2)</f>
        <v>0</v>
      </c>
      <c r="BL181" s="18" t="s">
        <v>129</v>
      </c>
      <c r="BM181" s="185" t="s">
        <v>299</v>
      </c>
    </row>
    <row r="182" spans="1:65" s="2" customFormat="1" ht="19.5">
      <c r="A182" s="35"/>
      <c r="B182" s="36"/>
      <c r="C182" s="37"/>
      <c r="D182" s="187" t="s">
        <v>131</v>
      </c>
      <c r="E182" s="37"/>
      <c r="F182" s="188" t="s">
        <v>300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131</v>
      </c>
      <c r="AU182" s="18" t="s">
        <v>81</v>
      </c>
    </row>
    <row r="183" spans="1:65" s="13" customFormat="1">
      <c r="B183" s="192"/>
      <c r="C183" s="193"/>
      <c r="D183" s="187" t="s">
        <v>133</v>
      </c>
      <c r="E183" s="194" t="s">
        <v>19</v>
      </c>
      <c r="F183" s="195" t="s">
        <v>301</v>
      </c>
      <c r="G183" s="193"/>
      <c r="H183" s="196">
        <v>600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133</v>
      </c>
      <c r="AU183" s="202" t="s">
        <v>81</v>
      </c>
      <c r="AV183" s="13" t="s">
        <v>81</v>
      </c>
      <c r="AW183" s="13" t="s">
        <v>34</v>
      </c>
      <c r="AX183" s="13" t="s">
        <v>79</v>
      </c>
      <c r="AY183" s="202" t="s">
        <v>122</v>
      </c>
    </row>
    <row r="184" spans="1:65" s="2" customFormat="1" ht="24">
      <c r="A184" s="35"/>
      <c r="B184" s="36"/>
      <c r="C184" s="174" t="s">
        <v>302</v>
      </c>
      <c r="D184" s="174" t="s">
        <v>124</v>
      </c>
      <c r="E184" s="175" t="s">
        <v>303</v>
      </c>
      <c r="F184" s="176" t="s">
        <v>304</v>
      </c>
      <c r="G184" s="177" t="s">
        <v>199</v>
      </c>
      <c r="H184" s="178">
        <v>18.190000000000001</v>
      </c>
      <c r="I184" s="179"/>
      <c r="J184" s="180">
        <f>ROUND(I184*H184,2)</f>
        <v>0</v>
      </c>
      <c r="K184" s="176" t="s">
        <v>128</v>
      </c>
      <c r="L184" s="40"/>
      <c r="M184" s="181" t="s">
        <v>19</v>
      </c>
      <c r="N184" s="182" t="s">
        <v>43</v>
      </c>
      <c r="O184" s="65"/>
      <c r="P184" s="183">
        <f>O184*H184</f>
        <v>0</v>
      </c>
      <c r="Q184" s="183">
        <v>8.3000000000000001E-4</v>
      </c>
      <c r="R184" s="183">
        <f>Q184*H184</f>
        <v>1.50977E-2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129</v>
      </c>
      <c r="AT184" s="185" t="s">
        <v>124</v>
      </c>
      <c r="AU184" s="185" t="s">
        <v>81</v>
      </c>
      <c r="AY184" s="18" t="s">
        <v>122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79</v>
      </c>
      <c r="BK184" s="186">
        <f>ROUND(I184*H184,2)</f>
        <v>0</v>
      </c>
      <c r="BL184" s="18" t="s">
        <v>129</v>
      </c>
      <c r="BM184" s="185" t="s">
        <v>305</v>
      </c>
    </row>
    <row r="185" spans="1:65" s="2" customFormat="1">
      <c r="A185" s="35"/>
      <c r="B185" s="36"/>
      <c r="C185" s="37"/>
      <c r="D185" s="187" t="s">
        <v>131</v>
      </c>
      <c r="E185" s="37"/>
      <c r="F185" s="188" t="s">
        <v>306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131</v>
      </c>
      <c r="AU185" s="18" t="s">
        <v>81</v>
      </c>
    </row>
    <row r="186" spans="1:65" s="13" customFormat="1">
      <c r="B186" s="192"/>
      <c r="C186" s="193"/>
      <c r="D186" s="187" t="s">
        <v>133</v>
      </c>
      <c r="E186" s="194" t="s">
        <v>19</v>
      </c>
      <c r="F186" s="195" t="s">
        <v>307</v>
      </c>
      <c r="G186" s="193"/>
      <c r="H186" s="196">
        <v>18.190000000000001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133</v>
      </c>
      <c r="AU186" s="202" t="s">
        <v>81</v>
      </c>
      <c r="AV186" s="13" t="s">
        <v>81</v>
      </c>
      <c r="AW186" s="13" t="s">
        <v>34</v>
      </c>
      <c r="AX186" s="13" t="s">
        <v>79</v>
      </c>
      <c r="AY186" s="202" t="s">
        <v>122</v>
      </c>
    </row>
    <row r="187" spans="1:65" s="2" customFormat="1" ht="24">
      <c r="A187" s="35"/>
      <c r="B187" s="36"/>
      <c r="C187" s="174" t="s">
        <v>308</v>
      </c>
      <c r="D187" s="174" t="s">
        <v>124</v>
      </c>
      <c r="E187" s="175" t="s">
        <v>309</v>
      </c>
      <c r="F187" s="176" t="s">
        <v>310</v>
      </c>
      <c r="G187" s="177" t="s">
        <v>199</v>
      </c>
      <c r="H187" s="178">
        <v>18.190000000000001</v>
      </c>
      <c r="I187" s="179"/>
      <c r="J187" s="180">
        <f>ROUND(I187*H187,2)</f>
        <v>0</v>
      </c>
      <c r="K187" s="176" t="s">
        <v>128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129</v>
      </c>
      <c r="AT187" s="185" t="s">
        <v>124</v>
      </c>
      <c r="AU187" s="185" t="s">
        <v>81</v>
      </c>
      <c r="AY187" s="18" t="s">
        <v>122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79</v>
      </c>
      <c r="BK187" s="186">
        <f>ROUND(I187*H187,2)</f>
        <v>0</v>
      </c>
      <c r="BL187" s="18" t="s">
        <v>129</v>
      </c>
      <c r="BM187" s="185" t="s">
        <v>311</v>
      </c>
    </row>
    <row r="188" spans="1:65" s="2" customFormat="1">
      <c r="A188" s="35"/>
      <c r="B188" s="36"/>
      <c r="C188" s="37"/>
      <c r="D188" s="187" t="s">
        <v>131</v>
      </c>
      <c r="E188" s="37"/>
      <c r="F188" s="188" t="s">
        <v>312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131</v>
      </c>
      <c r="AU188" s="18" t="s">
        <v>81</v>
      </c>
    </row>
    <row r="189" spans="1:65" s="13" customFormat="1">
      <c r="B189" s="192"/>
      <c r="C189" s="193"/>
      <c r="D189" s="187" t="s">
        <v>133</v>
      </c>
      <c r="E189" s="194" t="s">
        <v>19</v>
      </c>
      <c r="F189" s="195" t="s">
        <v>313</v>
      </c>
      <c r="G189" s="193"/>
      <c r="H189" s="196">
        <v>18.190000000000001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133</v>
      </c>
      <c r="AU189" s="202" t="s">
        <v>81</v>
      </c>
      <c r="AV189" s="13" t="s">
        <v>81</v>
      </c>
      <c r="AW189" s="13" t="s">
        <v>34</v>
      </c>
      <c r="AX189" s="13" t="s">
        <v>79</v>
      </c>
      <c r="AY189" s="202" t="s">
        <v>122</v>
      </c>
    </row>
    <row r="190" spans="1:65" s="2" customFormat="1" ht="24">
      <c r="A190" s="35"/>
      <c r="B190" s="36"/>
      <c r="C190" s="174" t="s">
        <v>314</v>
      </c>
      <c r="D190" s="174" t="s">
        <v>124</v>
      </c>
      <c r="E190" s="175" t="s">
        <v>315</v>
      </c>
      <c r="F190" s="176" t="s">
        <v>316</v>
      </c>
      <c r="G190" s="177" t="s">
        <v>199</v>
      </c>
      <c r="H190" s="178">
        <v>90.95</v>
      </c>
      <c r="I190" s="179"/>
      <c r="J190" s="180">
        <f>ROUND(I190*H190,2)</f>
        <v>0</v>
      </c>
      <c r="K190" s="176" t="s">
        <v>128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129</v>
      </c>
      <c r="AT190" s="185" t="s">
        <v>124</v>
      </c>
      <c r="AU190" s="185" t="s">
        <v>81</v>
      </c>
      <c r="AY190" s="18" t="s">
        <v>122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79</v>
      </c>
      <c r="BK190" s="186">
        <f>ROUND(I190*H190,2)</f>
        <v>0</v>
      </c>
      <c r="BL190" s="18" t="s">
        <v>129</v>
      </c>
      <c r="BM190" s="185" t="s">
        <v>317</v>
      </c>
    </row>
    <row r="191" spans="1:65" s="2" customFormat="1" ht="19.5">
      <c r="A191" s="35"/>
      <c r="B191" s="36"/>
      <c r="C191" s="37"/>
      <c r="D191" s="187" t="s">
        <v>131</v>
      </c>
      <c r="E191" s="37"/>
      <c r="F191" s="188" t="s">
        <v>318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131</v>
      </c>
      <c r="AU191" s="18" t="s">
        <v>81</v>
      </c>
    </row>
    <row r="192" spans="1:65" s="13" customFormat="1">
      <c r="B192" s="192"/>
      <c r="C192" s="193"/>
      <c r="D192" s="187" t="s">
        <v>133</v>
      </c>
      <c r="E192" s="194" t="s">
        <v>19</v>
      </c>
      <c r="F192" s="195" t="s">
        <v>319</v>
      </c>
      <c r="G192" s="193"/>
      <c r="H192" s="196">
        <v>90.95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133</v>
      </c>
      <c r="AU192" s="202" t="s">
        <v>81</v>
      </c>
      <c r="AV192" s="13" t="s">
        <v>81</v>
      </c>
      <c r="AW192" s="13" t="s">
        <v>34</v>
      </c>
      <c r="AX192" s="13" t="s">
        <v>79</v>
      </c>
      <c r="AY192" s="202" t="s">
        <v>122</v>
      </c>
    </row>
    <row r="193" spans="1:65" s="12" customFormat="1" ht="22.9" customHeight="1">
      <c r="B193" s="158"/>
      <c r="C193" s="159"/>
      <c r="D193" s="160" t="s">
        <v>71</v>
      </c>
      <c r="E193" s="172" t="s">
        <v>129</v>
      </c>
      <c r="F193" s="172" t="s">
        <v>320</v>
      </c>
      <c r="G193" s="159"/>
      <c r="H193" s="159"/>
      <c r="I193" s="162"/>
      <c r="J193" s="173">
        <f>BK193</f>
        <v>0</v>
      </c>
      <c r="K193" s="159"/>
      <c r="L193" s="164"/>
      <c r="M193" s="165"/>
      <c r="N193" s="166"/>
      <c r="O193" s="166"/>
      <c r="P193" s="167">
        <f>SUM(P194:P221)</f>
        <v>0</v>
      </c>
      <c r="Q193" s="166"/>
      <c r="R193" s="167">
        <f>SUM(R194:R221)</f>
        <v>606.2326611200001</v>
      </c>
      <c r="S193" s="166"/>
      <c r="T193" s="168">
        <f>SUM(T194:T221)</f>
        <v>0</v>
      </c>
      <c r="AR193" s="169" t="s">
        <v>79</v>
      </c>
      <c r="AT193" s="170" t="s">
        <v>71</v>
      </c>
      <c r="AU193" s="170" t="s">
        <v>79</v>
      </c>
      <c r="AY193" s="169" t="s">
        <v>122</v>
      </c>
      <c r="BK193" s="171">
        <f>SUM(BK194:BK221)</f>
        <v>0</v>
      </c>
    </row>
    <row r="194" spans="1:65" s="2" customFormat="1" ht="21.75" customHeight="1">
      <c r="A194" s="35"/>
      <c r="B194" s="36"/>
      <c r="C194" s="174" t="s">
        <v>321</v>
      </c>
      <c r="D194" s="174" t="s">
        <v>124</v>
      </c>
      <c r="E194" s="175" t="s">
        <v>322</v>
      </c>
      <c r="F194" s="176" t="s">
        <v>323</v>
      </c>
      <c r="G194" s="177" t="s">
        <v>127</v>
      </c>
      <c r="H194" s="178">
        <v>37.619999999999997</v>
      </c>
      <c r="I194" s="179"/>
      <c r="J194" s="180">
        <f>ROUND(I194*H194,2)</f>
        <v>0</v>
      </c>
      <c r="K194" s="176" t="s">
        <v>128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2.4779100000000001</v>
      </c>
      <c r="R194" s="183">
        <f>Q194*H194</f>
        <v>93.218974199999991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129</v>
      </c>
      <c r="AT194" s="185" t="s">
        <v>124</v>
      </c>
      <c r="AU194" s="185" t="s">
        <v>81</v>
      </c>
      <c r="AY194" s="18" t="s">
        <v>122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79</v>
      </c>
      <c r="BK194" s="186">
        <f>ROUND(I194*H194,2)</f>
        <v>0</v>
      </c>
      <c r="BL194" s="18" t="s">
        <v>129</v>
      </c>
      <c r="BM194" s="185" t="s">
        <v>324</v>
      </c>
    </row>
    <row r="195" spans="1:65" s="2" customFormat="1" ht="19.5">
      <c r="A195" s="35"/>
      <c r="B195" s="36"/>
      <c r="C195" s="37"/>
      <c r="D195" s="187" t="s">
        <v>131</v>
      </c>
      <c r="E195" s="37"/>
      <c r="F195" s="188" t="s">
        <v>325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131</v>
      </c>
      <c r="AU195" s="18" t="s">
        <v>81</v>
      </c>
    </row>
    <row r="196" spans="1:65" s="2" customFormat="1" ht="19.5">
      <c r="A196" s="35"/>
      <c r="B196" s="36"/>
      <c r="C196" s="37"/>
      <c r="D196" s="187" t="s">
        <v>227</v>
      </c>
      <c r="E196" s="37"/>
      <c r="F196" s="224" t="s">
        <v>326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227</v>
      </c>
      <c r="AU196" s="18" t="s">
        <v>81</v>
      </c>
    </row>
    <row r="197" spans="1:65" s="13" customFormat="1">
      <c r="B197" s="192"/>
      <c r="C197" s="193"/>
      <c r="D197" s="187" t="s">
        <v>133</v>
      </c>
      <c r="E197" s="194" t="s">
        <v>19</v>
      </c>
      <c r="F197" s="195" t="s">
        <v>327</v>
      </c>
      <c r="G197" s="193"/>
      <c r="H197" s="196">
        <v>34.200000000000003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133</v>
      </c>
      <c r="AU197" s="202" t="s">
        <v>81</v>
      </c>
      <c r="AV197" s="13" t="s">
        <v>81</v>
      </c>
      <c r="AW197" s="13" t="s">
        <v>34</v>
      </c>
      <c r="AX197" s="13" t="s">
        <v>79</v>
      </c>
      <c r="AY197" s="202" t="s">
        <v>122</v>
      </c>
    </row>
    <row r="198" spans="1:65" s="13" customFormat="1">
      <c r="B198" s="192"/>
      <c r="C198" s="193"/>
      <c r="D198" s="187" t="s">
        <v>133</v>
      </c>
      <c r="E198" s="193"/>
      <c r="F198" s="195" t="s">
        <v>328</v>
      </c>
      <c r="G198" s="193"/>
      <c r="H198" s="196">
        <v>37.619999999999997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133</v>
      </c>
      <c r="AU198" s="202" t="s">
        <v>81</v>
      </c>
      <c r="AV198" s="13" t="s">
        <v>81</v>
      </c>
      <c r="AW198" s="13" t="s">
        <v>4</v>
      </c>
      <c r="AX198" s="13" t="s">
        <v>79</v>
      </c>
      <c r="AY198" s="202" t="s">
        <v>122</v>
      </c>
    </row>
    <row r="199" spans="1:65" s="2" customFormat="1" ht="24">
      <c r="A199" s="35"/>
      <c r="B199" s="36"/>
      <c r="C199" s="174" t="s">
        <v>329</v>
      </c>
      <c r="D199" s="174" t="s">
        <v>124</v>
      </c>
      <c r="E199" s="175" t="s">
        <v>330</v>
      </c>
      <c r="F199" s="176" t="s">
        <v>331</v>
      </c>
      <c r="G199" s="177" t="s">
        <v>199</v>
      </c>
      <c r="H199" s="178">
        <v>16.920000000000002</v>
      </c>
      <c r="I199" s="179"/>
      <c r="J199" s="180">
        <f>ROUND(I199*H199,2)</f>
        <v>0</v>
      </c>
      <c r="K199" s="176" t="s">
        <v>128</v>
      </c>
      <c r="L199" s="40"/>
      <c r="M199" s="181" t="s">
        <v>19</v>
      </c>
      <c r="N199" s="182" t="s">
        <v>43</v>
      </c>
      <c r="O199" s="65"/>
      <c r="P199" s="183">
        <f>O199*H199</f>
        <v>0</v>
      </c>
      <c r="Q199" s="183">
        <v>1.787E-2</v>
      </c>
      <c r="R199" s="183">
        <f>Q199*H199</f>
        <v>0.30236040000000003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129</v>
      </c>
      <c r="AT199" s="185" t="s">
        <v>124</v>
      </c>
      <c r="AU199" s="185" t="s">
        <v>81</v>
      </c>
      <c r="AY199" s="18" t="s">
        <v>122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79</v>
      </c>
      <c r="BK199" s="186">
        <f>ROUND(I199*H199,2)</f>
        <v>0</v>
      </c>
      <c r="BL199" s="18" t="s">
        <v>129</v>
      </c>
      <c r="BM199" s="185" t="s">
        <v>332</v>
      </c>
    </row>
    <row r="200" spans="1:65" s="2" customFormat="1" ht="19.5">
      <c r="A200" s="35"/>
      <c r="B200" s="36"/>
      <c r="C200" s="37"/>
      <c r="D200" s="187" t="s">
        <v>131</v>
      </c>
      <c r="E200" s="37"/>
      <c r="F200" s="188" t="s">
        <v>333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131</v>
      </c>
      <c r="AU200" s="18" t="s">
        <v>81</v>
      </c>
    </row>
    <row r="201" spans="1:65" s="13" customFormat="1">
      <c r="B201" s="192"/>
      <c r="C201" s="193"/>
      <c r="D201" s="187" t="s">
        <v>133</v>
      </c>
      <c r="E201" s="194" t="s">
        <v>19</v>
      </c>
      <c r="F201" s="195" t="s">
        <v>334</v>
      </c>
      <c r="G201" s="193"/>
      <c r="H201" s="196">
        <v>16.920000000000002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133</v>
      </c>
      <c r="AU201" s="202" t="s">
        <v>81</v>
      </c>
      <c r="AV201" s="13" t="s">
        <v>81</v>
      </c>
      <c r="AW201" s="13" t="s">
        <v>34</v>
      </c>
      <c r="AX201" s="13" t="s">
        <v>79</v>
      </c>
      <c r="AY201" s="202" t="s">
        <v>122</v>
      </c>
    </row>
    <row r="202" spans="1:65" s="2" customFormat="1" ht="24">
      <c r="A202" s="35"/>
      <c r="B202" s="36"/>
      <c r="C202" s="174" t="s">
        <v>335</v>
      </c>
      <c r="D202" s="174" t="s">
        <v>124</v>
      </c>
      <c r="E202" s="175" t="s">
        <v>336</v>
      </c>
      <c r="F202" s="176" t="s">
        <v>337</v>
      </c>
      <c r="G202" s="177" t="s">
        <v>199</v>
      </c>
      <c r="H202" s="178">
        <v>16.920000000000002</v>
      </c>
      <c r="I202" s="179"/>
      <c r="J202" s="180">
        <f>ROUND(I202*H202,2)</f>
        <v>0</v>
      </c>
      <c r="K202" s="176" t="s">
        <v>128</v>
      </c>
      <c r="L202" s="40"/>
      <c r="M202" s="181" t="s">
        <v>19</v>
      </c>
      <c r="N202" s="182" t="s">
        <v>43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129</v>
      </c>
      <c r="AT202" s="185" t="s">
        <v>124</v>
      </c>
      <c r="AU202" s="185" t="s">
        <v>81</v>
      </c>
      <c r="AY202" s="18" t="s">
        <v>122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79</v>
      </c>
      <c r="BK202" s="186">
        <f>ROUND(I202*H202,2)</f>
        <v>0</v>
      </c>
      <c r="BL202" s="18" t="s">
        <v>129</v>
      </c>
      <c r="BM202" s="185" t="s">
        <v>338</v>
      </c>
    </row>
    <row r="203" spans="1:65" s="2" customFormat="1" ht="19.5">
      <c r="A203" s="35"/>
      <c r="B203" s="36"/>
      <c r="C203" s="37"/>
      <c r="D203" s="187" t="s">
        <v>131</v>
      </c>
      <c r="E203" s="37"/>
      <c r="F203" s="188" t="s">
        <v>339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131</v>
      </c>
      <c r="AU203" s="18" t="s">
        <v>81</v>
      </c>
    </row>
    <row r="204" spans="1:65" s="2" customFormat="1" ht="21.75" customHeight="1">
      <c r="A204" s="35"/>
      <c r="B204" s="36"/>
      <c r="C204" s="174" t="s">
        <v>340</v>
      </c>
      <c r="D204" s="174" t="s">
        <v>124</v>
      </c>
      <c r="E204" s="175" t="s">
        <v>341</v>
      </c>
      <c r="F204" s="176" t="s">
        <v>342</v>
      </c>
      <c r="G204" s="177" t="s">
        <v>169</v>
      </c>
      <c r="H204" s="178">
        <v>7.1360000000000001</v>
      </c>
      <c r="I204" s="179"/>
      <c r="J204" s="180">
        <f>ROUND(I204*H204,2)</f>
        <v>0</v>
      </c>
      <c r="K204" s="176" t="s">
        <v>128</v>
      </c>
      <c r="L204" s="40"/>
      <c r="M204" s="181" t="s">
        <v>19</v>
      </c>
      <c r="N204" s="182" t="s">
        <v>43</v>
      </c>
      <c r="O204" s="65"/>
      <c r="P204" s="183">
        <f>O204*H204</f>
        <v>0</v>
      </c>
      <c r="Q204" s="183">
        <v>1.0492699999999999</v>
      </c>
      <c r="R204" s="183">
        <f>Q204*H204</f>
        <v>7.48759072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129</v>
      </c>
      <c r="AT204" s="185" t="s">
        <v>124</v>
      </c>
      <c r="AU204" s="185" t="s">
        <v>81</v>
      </c>
      <c r="AY204" s="18" t="s">
        <v>122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79</v>
      </c>
      <c r="BK204" s="186">
        <f>ROUND(I204*H204,2)</f>
        <v>0</v>
      </c>
      <c r="BL204" s="18" t="s">
        <v>129</v>
      </c>
      <c r="BM204" s="185" t="s">
        <v>343</v>
      </c>
    </row>
    <row r="205" spans="1:65" s="2" customFormat="1" ht="19.5">
      <c r="A205" s="35"/>
      <c r="B205" s="36"/>
      <c r="C205" s="37"/>
      <c r="D205" s="187" t="s">
        <v>131</v>
      </c>
      <c r="E205" s="37"/>
      <c r="F205" s="188" t="s">
        <v>344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131</v>
      </c>
      <c r="AU205" s="18" t="s">
        <v>81</v>
      </c>
    </row>
    <row r="206" spans="1:65" s="15" customFormat="1">
      <c r="B206" s="225"/>
      <c r="C206" s="226"/>
      <c r="D206" s="187" t="s">
        <v>133</v>
      </c>
      <c r="E206" s="227" t="s">
        <v>19</v>
      </c>
      <c r="F206" s="228" t="s">
        <v>276</v>
      </c>
      <c r="G206" s="226"/>
      <c r="H206" s="227" t="s">
        <v>19</v>
      </c>
      <c r="I206" s="229"/>
      <c r="J206" s="226"/>
      <c r="K206" s="226"/>
      <c r="L206" s="230"/>
      <c r="M206" s="231"/>
      <c r="N206" s="232"/>
      <c r="O206" s="232"/>
      <c r="P206" s="232"/>
      <c r="Q206" s="232"/>
      <c r="R206" s="232"/>
      <c r="S206" s="232"/>
      <c r="T206" s="233"/>
      <c r="AT206" s="234" t="s">
        <v>133</v>
      </c>
      <c r="AU206" s="234" t="s">
        <v>81</v>
      </c>
      <c r="AV206" s="15" t="s">
        <v>79</v>
      </c>
      <c r="AW206" s="15" t="s">
        <v>34</v>
      </c>
      <c r="AX206" s="15" t="s">
        <v>72</v>
      </c>
      <c r="AY206" s="234" t="s">
        <v>122</v>
      </c>
    </row>
    <row r="207" spans="1:65" s="13" customFormat="1">
      <c r="B207" s="192"/>
      <c r="C207" s="193"/>
      <c r="D207" s="187" t="s">
        <v>133</v>
      </c>
      <c r="E207" s="194" t="s">
        <v>19</v>
      </c>
      <c r="F207" s="195" t="s">
        <v>345</v>
      </c>
      <c r="G207" s="193"/>
      <c r="H207" s="196">
        <v>7.1360000000000001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133</v>
      </c>
      <c r="AU207" s="202" t="s">
        <v>81</v>
      </c>
      <c r="AV207" s="13" t="s">
        <v>81</v>
      </c>
      <c r="AW207" s="13" t="s">
        <v>34</v>
      </c>
      <c r="AX207" s="13" t="s">
        <v>79</v>
      </c>
      <c r="AY207" s="202" t="s">
        <v>122</v>
      </c>
    </row>
    <row r="208" spans="1:65" s="2" customFormat="1" ht="24">
      <c r="A208" s="35"/>
      <c r="B208" s="36"/>
      <c r="C208" s="174" t="s">
        <v>346</v>
      </c>
      <c r="D208" s="174" t="s">
        <v>124</v>
      </c>
      <c r="E208" s="175" t="s">
        <v>347</v>
      </c>
      <c r="F208" s="176" t="s">
        <v>348</v>
      </c>
      <c r="G208" s="177" t="s">
        <v>199</v>
      </c>
      <c r="H208" s="178">
        <v>137.80000000000001</v>
      </c>
      <c r="I208" s="179"/>
      <c r="J208" s="180">
        <f>ROUND(I208*H208,2)</f>
        <v>0</v>
      </c>
      <c r="K208" s="176" t="s">
        <v>128</v>
      </c>
      <c r="L208" s="40"/>
      <c r="M208" s="181" t="s">
        <v>19</v>
      </c>
      <c r="N208" s="182" t="s">
        <v>43</v>
      </c>
      <c r="O208" s="65"/>
      <c r="P208" s="183">
        <f>O208*H208</f>
        <v>0</v>
      </c>
      <c r="Q208" s="183">
        <v>0.4</v>
      </c>
      <c r="R208" s="183">
        <f>Q208*H208</f>
        <v>55.120000000000005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129</v>
      </c>
      <c r="AT208" s="185" t="s">
        <v>124</v>
      </c>
      <c r="AU208" s="185" t="s">
        <v>81</v>
      </c>
      <c r="AY208" s="18" t="s">
        <v>122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79</v>
      </c>
      <c r="BK208" s="186">
        <f>ROUND(I208*H208,2)</f>
        <v>0</v>
      </c>
      <c r="BL208" s="18" t="s">
        <v>129</v>
      </c>
      <c r="BM208" s="185" t="s">
        <v>349</v>
      </c>
    </row>
    <row r="209" spans="1:65" s="2" customFormat="1" ht="19.5">
      <c r="A209" s="35"/>
      <c r="B209" s="36"/>
      <c r="C209" s="37"/>
      <c r="D209" s="187" t="s">
        <v>131</v>
      </c>
      <c r="E209" s="37"/>
      <c r="F209" s="188" t="s">
        <v>350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131</v>
      </c>
      <c r="AU209" s="18" t="s">
        <v>81</v>
      </c>
    </row>
    <row r="210" spans="1:65" s="13" customFormat="1">
      <c r="B210" s="192"/>
      <c r="C210" s="193"/>
      <c r="D210" s="187" t="s">
        <v>133</v>
      </c>
      <c r="E210" s="194" t="s">
        <v>19</v>
      </c>
      <c r="F210" s="195" t="s">
        <v>351</v>
      </c>
      <c r="G210" s="193"/>
      <c r="H210" s="196">
        <v>137.80000000000001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133</v>
      </c>
      <c r="AU210" s="202" t="s">
        <v>81</v>
      </c>
      <c r="AV210" s="13" t="s">
        <v>81</v>
      </c>
      <c r="AW210" s="13" t="s">
        <v>34</v>
      </c>
      <c r="AX210" s="13" t="s">
        <v>79</v>
      </c>
      <c r="AY210" s="202" t="s">
        <v>122</v>
      </c>
    </row>
    <row r="211" spans="1:65" s="2" customFormat="1" ht="24">
      <c r="A211" s="35"/>
      <c r="B211" s="36"/>
      <c r="C211" s="174" t="s">
        <v>352</v>
      </c>
      <c r="D211" s="174" t="s">
        <v>124</v>
      </c>
      <c r="E211" s="175" t="s">
        <v>353</v>
      </c>
      <c r="F211" s="176" t="s">
        <v>354</v>
      </c>
      <c r="G211" s="177" t="s">
        <v>127</v>
      </c>
      <c r="H211" s="178">
        <v>17.34</v>
      </c>
      <c r="I211" s="179"/>
      <c r="J211" s="180">
        <f>ROUND(I211*H211,2)</f>
        <v>0</v>
      </c>
      <c r="K211" s="176" t="s">
        <v>128</v>
      </c>
      <c r="L211" s="40"/>
      <c r="M211" s="181" t="s">
        <v>19</v>
      </c>
      <c r="N211" s="182" t="s">
        <v>43</v>
      </c>
      <c r="O211" s="65"/>
      <c r="P211" s="183">
        <f>O211*H211</f>
        <v>0</v>
      </c>
      <c r="Q211" s="183">
        <v>2.4127200000000002</v>
      </c>
      <c r="R211" s="183">
        <f>Q211*H211</f>
        <v>41.836564800000005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129</v>
      </c>
      <c r="AT211" s="185" t="s">
        <v>124</v>
      </c>
      <c r="AU211" s="185" t="s">
        <v>81</v>
      </c>
      <c r="AY211" s="18" t="s">
        <v>122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79</v>
      </c>
      <c r="BK211" s="186">
        <f>ROUND(I211*H211,2)</f>
        <v>0</v>
      </c>
      <c r="BL211" s="18" t="s">
        <v>129</v>
      </c>
      <c r="BM211" s="185" t="s">
        <v>355</v>
      </c>
    </row>
    <row r="212" spans="1:65" s="2" customFormat="1" ht="19.5">
      <c r="A212" s="35"/>
      <c r="B212" s="36"/>
      <c r="C212" s="37"/>
      <c r="D212" s="187" t="s">
        <v>131</v>
      </c>
      <c r="E212" s="37"/>
      <c r="F212" s="188" t="s">
        <v>356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131</v>
      </c>
      <c r="AU212" s="18" t="s">
        <v>81</v>
      </c>
    </row>
    <row r="213" spans="1:65" s="13" customFormat="1">
      <c r="B213" s="192"/>
      <c r="C213" s="193"/>
      <c r="D213" s="187" t="s">
        <v>133</v>
      </c>
      <c r="E213" s="194" t="s">
        <v>19</v>
      </c>
      <c r="F213" s="195" t="s">
        <v>357</v>
      </c>
      <c r="G213" s="193"/>
      <c r="H213" s="196">
        <v>17.34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133</v>
      </c>
      <c r="AU213" s="202" t="s">
        <v>81</v>
      </c>
      <c r="AV213" s="13" t="s">
        <v>81</v>
      </c>
      <c r="AW213" s="13" t="s">
        <v>34</v>
      </c>
      <c r="AX213" s="13" t="s">
        <v>79</v>
      </c>
      <c r="AY213" s="202" t="s">
        <v>122</v>
      </c>
    </row>
    <row r="214" spans="1:65" s="2" customFormat="1" ht="33" customHeight="1">
      <c r="A214" s="35"/>
      <c r="B214" s="36"/>
      <c r="C214" s="174" t="s">
        <v>358</v>
      </c>
      <c r="D214" s="174" t="s">
        <v>124</v>
      </c>
      <c r="E214" s="175" t="s">
        <v>359</v>
      </c>
      <c r="F214" s="176" t="s">
        <v>360</v>
      </c>
      <c r="G214" s="177" t="s">
        <v>199</v>
      </c>
      <c r="H214" s="178">
        <v>19.100000000000001</v>
      </c>
      <c r="I214" s="179"/>
      <c r="J214" s="180">
        <f>ROUND(I214*H214,2)</f>
        <v>0</v>
      </c>
      <c r="K214" s="176" t="s">
        <v>128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1.2878099999999999</v>
      </c>
      <c r="R214" s="183">
        <f>Q214*H214</f>
        <v>24.597170999999999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129</v>
      </c>
      <c r="AT214" s="185" t="s">
        <v>124</v>
      </c>
      <c r="AU214" s="185" t="s">
        <v>81</v>
      </c>
      <c r="AY214" s="18" t="s">
        <v>122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79</v>
      </c>
      <c r="BK214" s="186">
        <f>ROUND(I214*H214,2)</f>
        <v>0</v>
      </c>
      <c r="BL214" s="18" t="s">
        <v>129</v>
      </c>
      <c r="BM214" s="185" t="s">
        <v>361</v>
      </c>
    </row>
    <row r="215" spans="1:65" s="2" customFormat="1" ht="29.25">
      <c r="A215" s="35"/>
      <c r="B215" s="36"/>
      <c r="C215" s="37"/>
      <c r="D215" s="187" t="s">
        <v>131</v>
      </c>
      <c r="E215" s="37"/>
      <c r="F215" s="188" t="s">
        <v>362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131</v>
      </c>
      <c r="AU215" s="18" t="s">
        <v>81</v>
      </c>
    </row>
    <row r="216" spans="1:65" s="13" customFormat="1">
      <c r="B216" s="192"/>
      <c r="C216" s="193"/>
      <c r="D216" s="187" t="s">
        <v>133</v>
      </c>
      <c r="E216" s="194" t="s">
        <v>19</v>
      </c>
      <c r="F216" s="195" t="s">
        <v>363</v>
      </c>
      <c r="G216" s="193"/>
      <c r="H216" s="196">
        <v>19.100000000000001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133</v>
      </c>
      <c r="AU216" s="202" t="s">
        <v>81</v>
      </c>
      <c r="AV216" s="13" t="s">
        <v>81</v>
      </c>
      <c r="AW216" s="13" t="s">
        <v>34</v>
      </c>
      <c r="AX216" s="13" t="s">
        <v>79</v>
      </c>
      <c r="AY216" s="202" t="s">
        <v>122</v>
      </c>
    </row>
    <row r="217" spans="1:65" s="2" customFormat="1" ht="24">
      <c r="A217" s="35"/>
      <c r="B217" s="36"/>
      <c r="C217" s="174" t="s">
        <v>364</v>
      </c>
      <c r="D217" s="174" t="s">
        <v>124</v>
      </c>
      <c r="E217" s="175" t="s">
        <v>365</v>
      </c>
      <c r="F217" s="176" t="s">
        <v>366</v>
      </c>
      <c r="G217" s="177" t="s">
        <v>199</v>
      </c>
      <c r="H217" s="178">
        <v>19.100000000000001</v>
      </c>
      <c r="I217" s="179"/>
      <c r="J217" s="180">
        <f>ROUND(I217*H217,2)</f>
        <v>0</v>
      </c>
      <c r="K217" s="176" t="s">
        <v>128</v>
      </c>
      <c r="L217" s="40"/>
      <c r="M217" s="181" t="s">
        <v>19</v>
      </c>
      <c r="N217" s="182" t="s">
        <v>43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129</v>
      </c>
      <c r="AT217" s="185" t="s">
        <v>124</v>
      </c>
      <c r="AU217" s="185" t="s">
        <v>81</v>
      </c>
      <c r="AY217" s="18" t="s">
        <v>122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79</v>
      </c>
      <c r="BK217" s="186">
        <f>ROUND(I217*H217,2)</f>
        <v>0</v>
      </c>
      <c r="BL217" s="18" t="s">
        <v>129</v>
      </c>
      <c r="BM217" s="185" t="s">
        <v>367</v>
      </c>
    </row>
    <row r="218" spans="1:65" s="2" customFormat="1" ht="19.5">
      <c r="A218" s="35"/>
      <c r="B218" s="36"/>
      <c r="C218" s="37"/>
      <c r="D218" s="187" t="s">
        <v>131</v>
      </c>
      <c r="E218" s="37"/>
      <c r="F218" s="188" t="s">
        <v>368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131</v>
      </c>
      <c r="AU218" s="18" t="s">
        <v>81</v>
      </c>
    </row>
    <row r="219" spans="1:65" s="2" customFormat="1" ht="24">
      <c r="A219" s="35"/>
      <c r="B219" s="36"/>
      <c r="C219" s="174" t="s">
        <v>369</v>
      </c>
      <c r="D219" s="174" t="s">
        <v>124</v>
      </c>
      <c r="E219" s="175" t="s">
        <v>370</v>
      </c>
      <c r="F219" s="176" t="s">
        <v>371</v>
      </c>
      <c r="G219" s="177" t="s">
        <v>127</v>
      </c>
      <c r="H219" s="178">
        <v>156.6</v>
      </c>
      <c r="I219" s="179"/>
      <c r="J219" s="180">
        <f>ROUND(I219*H219,2)</f>
        <v>0</v>
      </c>
      <c r="K219" s="176" t="s">
        <v>128</v>
      </c>
      <c r="L219" s="40"/>
      <c r="M219" s="181" t="s">
        <v>19</v>
      </c>
      <c r="N219" s="182" t="s">
        <v>43</v>
      </c>
      <c r="O219" s="65"/>
      <c r="P219" s="183">
        <f>O219*H219</f>
        <v>0</v>
      </c>
      <c r="Q219" s="183">
        <v>2.4500000000000002</v>
      </c>
      <c r="R219" s="183">
        <f>Q219*H219</f>
        <v>383.67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129</v>
      </c>
      <c r="AT219" s="185" t="s">
        <v>124</v>
      </c>
      <c r="AU219" s="185" t="s">
        <v>81</v>
      </c>
      <c r="AY219" s="18" t="s">
        <v>122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79</v>
      </c>
      <c r="BK219" s="186">
        <f>ROUND(I219*H219,2)</f>
        <v>0</v>
      </c>
      <c r="BL219" s="18" t="s">
        <v>129</v>
      </c>
      <c r="BM219" s="185" t="s">
        <v>372</v>
      </c>
    </row>
    <row r="220" spans="1:65" s="2" customFormat="1" ht="19.5">
      <c r="A220" s="35"/>
      <c r="B220" s="36"/>
      <c r="C220" s="37"/>
      <c r="D220" s="187" t="s">
        <v>131</v>
      </c>
      <c r="E220" s="37"/>
      <c r="F220" s="188" t="s">
        <v>373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131</v>
      </c>
      <c r="AU220" s="18" t="s">
        <v>81</v>
      </c>
    </row>
    <row r="221" spans="1:65" s="13" customFormat="1">
      <c r="B221" s="192"/>
      <c r="C221" s="193"/>
      <c r="D221" s="187" t="s">
        <v>133</v>
      </c>
      <c r="E221" s="194" t="s">
        <v>19</v>
      </c>
      <c r="F221" s="195" t="s">
        <v>374</v>
      </c>
      <c r="G221" s="193"/>
      <c r="H221" s="196">
        <v>156.6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133</v>
      </c>
      <c r="AU221" s="202" t="s">
        <v>81</v>
      </c>
      <c r="AV221" s="13" t="s">
        <v>81</v>
      </c>
      <c r="AW221" s="13" t="s">
        <v>34</v>
      </c>
      <c r="AX221" s="13" t="s">
        <v>79</v>
      </c>
      <c r="AY221" s="202" t="s">
        <v>122</v>
      </c>
    </row>
    <row r="222" spans="1:65" s="12" customFormat="1" ht="22.9" customHeight="1">
      <c r="B222" s="158"/>
      <c r="C222" s="159"/>
      <c r="D222" s="160" t="s">
        <v>71</v>
      </c>
      <c r="E222" s="172" t="s">
        <v>156</v>
      </c>
      <c r="F222" s="172" t="s">
        <v>375</v>
      </c>
      <c r="G222" s="159"/>
      <c r="H222" s="159"/>
      <c r="I222" s="162"/>
      <c r="J222" s="173">
        <f>BK222</f>
        <v>0</v>
      </c>
      <c r="K222" s="159"/>
      <c r="L222" s="164"/>
      <c r="M222" s="165"/>
      <c r="N222" s="166"/>
      <c r="O222" s="166"/>
      <c r="P222" s="167">
        <f>SUM(P223:P227)</f>
        <v>0</v>
      </c>
      <c r="Q222" s="166"/>
      <c r="R222" s="167">
        <f>SUM(R223:R227)</f>
        <v>3.5236239999999999</v>
      </c>
      <c r="S222" s="166"/>
      <c r="T222" s="168">
        <f>SUM(T223:T227)</f>
        <v>3.6799999999999997</v>
      </c>
      <c r="AR222" s="169" t="s">
        <v>79</v>
      </c>
      <c r="AT222" s="170" t="s">
        <v>71</v>
      </c>
      <c r="AU222" s="170" t="s">
        <v>79</v>
      </c>
      <c r="AY222" s="169" t="s">
        <v>122</v>
      </c>
      <c r="BK222" s="171">
        <f>SUM(BK223:BK227)</f>
        <v>0</v>
      </c>
    </row>
    <row r="223" spans="1:65" s="2" customFormat="1" ht="33" customHeight="1">
      <c r="A223" s="35"/>
      <c r="B223" s="36"/>
      <c r="C223" s="174" t="s">
        <v>376</v>
      </c>
      <c r="D223" s="174" t="s">
        <v>124</v>
      </c>
      <c r="E223" s="175" t="s">
        <v>377</v>
      </c>
      <c r="F223" s="176" t="s">
        <v>378</v>
      </c>
      <c r="G223" s="177" t="s">
        <v>199</v>
      </c>
      <c r="H223" s="178">
        <v>44.4</v>
      </c>
      <c r="I223" s="179"/>
      <c r="J223" s="180">
        <f>ROUND(I223*H223,2)</f>
        <v>0</v>
      </c>
      <c r="K223" s="176" t="s">
        <v>128</v>
      </c>
      <c r="L223" s="40"/>
      <c r="M223" s="181" t="s">
        <v>19</v>
      </c>
      <c r="N223" s="182" t="s">
        <v>43</v>
      </c>
      <c r="O223" s="65"/>
      <c r="P223" s="183">
        <f>O223*H223</f>
        <v>0</v>
      </c>
      <c r="Q223" s="183">
        <v>6.6960000000000006E-2</v>
      </c>
      <c r="R223" s="183">
        <f>Q223*H223</f>
        <v>2.9730240000000001</v>
      </c>
      <c r="S223" s="183">
        <v>7.4999999999999997E-2</v>
      </c>
      <c r="T223" s="184">
        <f>S223*H223</f>
        <v>3.3299999999999996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129</v>
      </c>
      <c r="AT223" s="185" t="s">
        <v>124</v>
      </c>
      <c r="AU223" s="185" t="s">
        <v>81</v>
      </c>
      <c r="AY223" s="18" t="s">
        <v>122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79</v>
      </c>
      <c r="BK223" s="186">
        <f>ROUND(I223*H223,2)</f>
        <v>0</v>
      </c>
      <c r="BL223" s="18" t="s">
        <v>129</v>
      </c>
      <c r="BM223" s="185" t="s">
        <v>379</v>
      </c>
    </row>
    <row r="224" spans="1:65" s="2" customFormat="1" ht="29.25">
      <c r="A224" s="35"/>
      <c r="B224" s="36"/>
      <c r="C224" s="37"/>
      <c r="D224" s="187" t="s">
        <v>131</v>
      </c>
      <c r="E224" s="37"/>
      <c r="F224" s="188" t="s">
        <v>380</v>
      </c>
      <c r="G224" s="37"/>
      <c r="H224" s="37"/>
      <c r="I224" s="189"/>
      <c r="J224" s="37"/>
      <c r="K224" s="37"/>
      <c r="L224" s="40"/>
      <c r="M224" s="190"/>
      <c r="N224" s="19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131</v>
      </c>
      <c r="AU224" s="18" t="s">
        <v>81</v>
      </c>
    </row>
    <row r="225" spans="1:65" s="13" customFormat="1">
      <c r="B225" s="192"/>
      <c r="C225" s="193"/>
      <c r="D225" s="187" t="s">
        <v>133</v>
      </c>
      <c r="E225" s="194" t="s">
        <v>19</v>
      </c>
      <c r="F225" s="195" t="s">
        <v>381</v>
      </c>
      <c r="G225" s="193"/>
      <c r="H225" s="196">
        <v>44.4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133</v>
      </c>
      <c r="AU225" s="202" t="s">
        <v>81</v>
      </c>
      <c r="AV225" s="13" t="s">
        <v>81</v>
      </c>
      <c r="AW225" s="13" t="s">
        <v>34</v>
      </c>
      <c r="AX225" s="13" t="s">
        <v>79</v>
      </c>
      <c r="AY225" s="202" t="s">
        <v>122</v>
      </c>
    </row>
    <row r="226" spans="1:65" s="2" customFormat="1" ht="24">
      <c r="A226" s="35"/>
      <c r="B226" s="36"/>
      <c r="C226" s="174" t="s">
        <v>382</v>
      </c>
      <c r="D226" s="174" t="s">
        <v>124</v>
      </c>
      <c r="E226" s="175" t="s">
        <v>383</v>
      </c>
      <c r="F226" s="176" t="s">
        <v>384</v>
      </c>
      <c r="G226" s="177" t="s">
        <v>199</v>
      </c>
      <c r="H226" s="178">
        <v>10</v>
      </c>
      <c r="I226" s="179"/>
      <c r="J226" s="180">
        <f>ROUND(I226*H226,2)</f>
        <v>0</v>
      </c>
      <c r="K226" s="176" t="s">
        <v>128</v>
      </c>
      <c r="L226" s="40"/>
      <c r="M226" s="181" t="s">
        <v>19</v>
      </c>
      <c r="N226" s="182" t="s">
        <v>43</v>
      </c>
      <c r="O226" s="65"/>
      <c r="P226" s="183">
        <f>O226*H226</f>
        <v>0</v>
      </c>
      <c r="Q226" s="183">
        <v>5.5059999999999998E-2</v>
      </c>
      <c r="R226" s="183">
        <f>Q226*H226</f>
        <v>0.55059999999999998</v>
      </c>
      <c r="S226" s="183">
        <v>3.5000000000000003E-2</v>
      </c>
      <c r="T226" s="184">
        <f>S226*H226</f>
        <v>0.35000000000000003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129</v>
      </c>
      <c r="AT226" s="185" t="s">
        <v>124</v>
      </c>
      <c r="AU226" s="185" t="s">
        <v>81</v>
      </c>
      <c r="AY226" s="18" t="s">
        <v>122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79</v>
      </c>
      <c r="BK226" s="186">
        <f>ROUND(I226*H226,2)</f>
        <v>0</v>
      </c>
      <c r="BL226" s="18" t="s">
        <v>129</v>
      </c>
      <c r="BM226" s="185" t="s">
        <v>385</v>
      </c>
    </row>
    <row r="227" spans="1:65" s="2" customFormat="1" ht="39">
      <c r="A227" s="35"/>
      <c r="B227" s="36"/>
      <c r="C227" s="37"/>
      <c r="D227" s="187" t="s">
        <v>131</v>
      </c>
      <c r="E227" s="37"/>
      <c r="F227" s="188" t="s">
        <v>386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131</v>
      </c>
      <c r="AU227" s="18" t="s">
        <v>81</v>
      </c>
    </row>
    <row r="228" spans="1:65" s="12" customFormat="1" ht="22.9" customHeight="1">
      <c r="B228" s="158"/>
      <c r="C228" s="159"/>
      <c r="D228" s="160" t="s">
        <v>71</v>
      </c>
      <c r="E228" s="172" t="s">
        <v>173</v>
      </c>
      <c r="F228" s="172" t="s">
        <v>387</v>
      </c>
      <c r="G228" s="159"/>
      <c r="H228" s="159"/>
      <c r="I228" s="162"/>
      <c r="J228" s="173">
        <f>BK228</f>
        <v>0</v>
      </c>
      <c r="K228" s="159"/>
      <c r="L228" s="164"/>
      <c r="M228" s="165"/>
      <c r="N228" s="166"/>
      <c r="O228" s="166"/>
      <c r="P228" s="167">
        <f>SUM(P229:P292)</f>
        <v>0</v>
      </c>
      <c r="Q228" s="166"/>
      <c r="R228" s="167">
        <f>SUM(R229:R292)</f>
        <v>7.3477877400000011</v>
      </c>
      <c r="S228" s="166"/>
      <c r="T228" s="168">
        <f>SUM(T229:T292)</f>
        <v>74.509739999999994</v>
      </c>
      <c r="AR228" s="169" t="s">
        <v>79</v>
      </c>
      <c r="AT228" s="170" t="s">
        <v>71</v>
      </c>
      <c r="AU228" s="170" t="s">
        <v>79</v>
      </c>
      <c r="AY228" s="169" t="s">
        <v>122</v>
      </c>
      <c r="BK228" s="171">
        <f>SUM(BK229:BK292)</f>
        <v>0</v>
      </c>
    </row>
    <row r="229" spans="1:65" s="2" customFormat="1" ht="16.5" customHeight="1">
      <c r="A229" s="35"/>
      <c r="B229" s="36"/>
      <c r="C229" s="174" t="s">
        <v>388</v>
      </c>
      <c r="D229" s="174" t="s">
        <v>124</v>
      </c>
      <c r="E229" s="175" t="s">
        <v>389</v>
      </c>
      <c r="F229" s="176" t="s">
        <v>390</v>
      </c>
      <c r="G229" s="177" t="s">
        <v>243</v>
      </c>
      <c r="H229" s="178">
        <v>37</v>
      </c>
      <c r="I229" s="179"/>
      <c r="J229" s="180">
        <f>ROUND(I229*H229,2)</f>
        <v>0</v>
      </c>
      <c r="K229" s="176" t="s">
        <v>128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1.17E-3</v>
      </c>
      <c r="R229" s="183">
        <f>Q229*H229</f>
        <v>4.3290000000000002E-2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129</v>
      </c>
      <c r="AT229" s="185" t="s">
        <v>124</v>
      </c>
      <c r="AU229" s="185" t="s">
        <v>81</v>
      </c>
      <c r="AY229" s="18" t="s">
        <v>122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79</v>
      </c>
      <c r="BK229" s="186">
        <f>ROUND(I229*H229,2)</f>
        <v>0</v>
      </c>
      <c r="BL229" s="18" t="s">
        <v>129</v>
      </c>
      <c r="BM229" s="185" t="s">
        <v>391</v>
      </c>
    </row>
    <row r="230" spans="1:65" s="2" customFormat="1">
      <c r="A230" s="35"/>
      <c r="B230" s="36"/>
      <c r="C230" s="37"/>
      <c r="D230" s="187" t="s">
        <v>131</v>
      </c>
      <c r="E230" s="37"/>
      <c r="F230" s="188" t="s">
        <v>392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131</v>
      </c>
      <c r="AU230" s="18" t="s">
        <v>81</v>
      </c>
    </row>
    <row r="231" spans="1:65" s="13" customFormat="1">
      <c r="B231" s="192"/>
      <c r="C231" s="193"/>
      <c r="D231" s="187" t="s">
        <v>133</v>
      </c>
      <c r="E231" s="194" t="s">
        <v>19</v>
      </c>
      <c r="F231" s="195" t="s">
        <v>393</v>
      </c>
      <c r="G231" s="193"/>
      <c r="H231" s="196">
        <v>37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133</v>
      </c>
      <c r="AU231" s="202" t="s">
        <v>81</v>
      </c>
      <c r="AV231" s="13" t="s">
        <v>81</v>
      </c>
      <c r="AW231" s="13" t="s">
        <v>34</v>
      </c>
      <c r="AX231" s="13" t="s">
        <v>79</v>
      </c>
      <c r="AY231" s="202" t="s">
        <v>122</v>
      </c>
    </row>
    <row r="232" spans="1:65" s="2" customFormat="1" ht="16.5" customHeight="1">
      <c r="A232" s="35"/>
      <c r="B232" s="36"/>
      <c r="C232" s="174" t="s">
        <v>394</v>
      </c>
      <c r="D232" s="174" t="s">
        <v>124</v>
      </c>
      <c r="E232" s="175" t="s">
        <v>395</v>
      </c>
      <c r="F232" s="176" t="s">
        <v>396</v>
      </c>
      <c r="G232" s="177" t="s">
        <v>243</v>
      </c>
      <c r="H232" s="178">
        <v>37</v>
      </c>
      <c r="I232" s="179"/>
      <c r="J232" s="180">
        <f>ROUND(I232*H232,2)</f>
        <v>0</v>
      </c>
      <c r="K232" s="176" t="s">
        <v>128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5.8E-4</v>
      </c>
      <c r="R232" s="183">
        <f>Q232*H232</f>
        <v>2.146E-2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129</v>
      </c>
      <c r="AT232" s="185" t="s">
        <v>124</v>
      </c>
      <c r="AU232" s="185" t="s">
        <v>81</v>
      </c>
      <c r="AY232" s="18" t="s">
        <v>122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79</v>
      </c>
      <c r="BK232" s="186">
        <f>ROUND(I232*H232,2)</f>
        <v>0</v>
      </c>
      <c r="BL232" s="18" t="s">
        <v>129</v>
      </c>
      <c r="BM232" s="185" t="s">
        <v>397</v>
      </c>
    </row>
    <row r="233" spans="1:65" s="2" customFormat="1">
      <c r="A233" s="35"/>
      <c r="B233" s="36"/>
      <c r="C233" s="37"/>
      <c r="D233" s="187" t="s">
        <v>131</v>
      </c>
      <c r="E233" s="37"/>
      <c r="F233" s="188" t="s">
        <v>398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131</v>
      </c>
      <c r="AU233" s="18" t="s">
        <v>81</v>
      </c>
    </row>
    <row r="234" spans="1:65" s="13" customFormat="1">
      <c r="B234" s="192"/>
      <c r="C234" s="193"/>
      <c r="D234" s="187" t="s">
        <v>133</v>
      </c>
      <c r="E234" s="194" t="s">
        <v>19</v>
      </c>
      <c r="F234" s="195" t="s">
        <v>393</v>
      </c>
      <c r="G234" s="193"/>
      <c r="H234" s="196">
        <v>37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133</v>
      </c>
      <c r="AU234" s="202" t="s">
        <v>81</v>
      </c>
      <c r="AV234" s="13" t="s">
        <v>81</v>
      </c>
      <c r="AW234" s="13" t="s">
        <v>34</v>
      </c>
      <c r="AX234" s="13" t="s">
        <v>79</v>
      </c>
      <c r="AY234" s="202" t="s">
        <v>122</v>
      </c>
    </row>
    <row r="235" spans="1:65" s="2" customFormat="1" ht="24">
      <c r="A235" s="35"/>
      <c r="B235" s="36"/>
      <c r="C235" s="214" t="s">
        <v>399</v>
      </c>
      <c r="D235" s="214" t="s">
        <v>191</v>
      </c>
      <c r="E235" s="215" t="s">
        <v>400</v>
      </c>
      <c r="F235" s="216" t="s">
        <v>401</v>
      </c>
      <c r="G235" s="217" t="s">
        <v>169</v>
      </c>
      <c r="H235" s="218">
        <v>0.73199999999999998</v>
      </c>
      <c r="I235" s="219"/>
      <c r="J235" s="220">
        <f>ROUND(I235*H235,2)</f>
        <v>0</v>
      </c>
      <c r="K235" s="216" t="s">
        <v>128</v>
      </c>
      <c r="L235" s="221"/>
      <c r="M235" s="222" t="s">
        <v>19</v>
      </c>
      <c r="N235" s="223" t="s">
        <v>43</v>
      </c>
      <c r="O235" s="65"/>
      <c r="P235" s="183">
        <f>O235*H235</f>
        <v>0</v>
      </c>
      <c r="Q235" s="183">
        <v>1</v>
      </c>
      <c r="R235" s="183">
        <f>Q235*H235</f>
        <v>0.73199999999999998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166</v>
      </c>
      <c r="AT235" s="185" t="s">
        <v>191</v>
      </c>
      <c r="AU235" s="185" t="s">
        <v>81</v>
      </c>
      <c r="AY235" s="18" t="s">
        <v>122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79</v>
      </c>
      <c r="BK235" s="186">
        <f>ROUND(I235*H235,2)</f>
        <v>0</v>
      </c>
      <c r="BL235" s="18" t="s">
        <v>129</v>
      </c>
      <c r="BM235" s="185" t="s">
        <v>402</v>
      </c>
    </row>
    <row r="236" spans="1:65" s="2" customFormat="1">
      <c r="A236" s="35"/>
      <c r="B236" s="36"/>
      <c r="C236" s="37"/>
      <c r="D236" s="187" t="s">
        <v>131</v>
      </c>
      <c r="E236" s="37"/>
      <c r="F236" s="188" t="s">
        <v>401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131</v>
      </c>
      <c r="AU236" s="18" t="s">
        <v>81</v>
      </c>
    </row>
    <row r="237" spans="1:65" s="13" customFormat="1">
      <c r="B237" s="192"/>
      <c r="C237" s="193"/>
      <c r="D237" s="187" t="s">
        <v>133</v>
      </c>
      <c r="E237" s="194" t="s">
        <v>19</v>
      </c>
      <c r="F237" s="195" t="s">
        <v>403</v>
      </c>
      <c r="G237" s="193"/>
      <c r="H237" s="196">
        <v>0.73199999999999998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133</v>
      </c>
      <c r="AU237" s="202" t="s">
        <v>81</v>
      </c>
      <c r="AV237" s="13" t="s">
        <v>81</v>
      </c>
      <c r="AW237" s="13" t="s">
        <v>34</v>
      </c>
      <c r="AX237" s="13" t="s">
        <v>79</v>
      </c>
      <c r="AY237" s="202" t="s">
        <v>122</v>
      </c>
    </row>
    <row r="238" spans="1:65" s="2" customFormat="1" ht="24">
      <c r="A238" s="35"/>
      <c r="B238" s="36"/>
      <c r="C238" s="214" t="s">
        <v>404</v>
      </c>
      <c r="D238" s="214" t="s">
        <v>191</v>
      </c>
      <c r="E238" s="215" t="s">
        <v>405</v>
      </c>
      <c r="F238" s="216" t="s">
        <v>406</v>
      </c>
      <c r="G238" s="217" t="s">
        <v>169</v>
      </c>
      <c r="H238" s="218">
        <v>0.25800000000000001</v>
      </c>
      <c r="I238" s="219"/>
      <c r="J238" s="220">
        <f>ROUND(I238*H238,2)</f>
        <v>0</v>
      </c>
      <c r="K238" s="216" t="s">
        <v>128</v>
      </c>
      <c r="L238" s="221"/>
      <c r="M238" s="222" t="s">
        <v>19</v>
      </c>
      <c r="N238" s="223" t="s">
        <v>43</v>
      </c>
      <c r="O238" s="65"/>
      <c r="P238" s="183">
        <f>O238*H238</f>
        <v>0</v>
      </c>
      <c r="Q238" s="183">
        <v>1</v>
      </c>
      <c r="R238" s="183">
        <f>Q238*H238</f>
        <v>0.25800000000000001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166</v>
      </c>
      <c r="AT238" s="185" t="s">
        <v>191</v>
      </c>
      <c r="AU238" s="185" t="s">
        <v>81</v>
      </c>
      <c r="AY238" s="18" t="s">
        <v>122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79</v>
      </c>
      <c r="BK238" s="186">
        <f>ROUND(I238*H238,2)</f>
        <v>0</v>
      </c>
      <c r="BL238" s="18" t="s">
        <v>129</v>
      </c>
      <c r="BM238" s="185" t="s">
        <v>407</v>
      </c>
    </row>
    <row r="239" spans="1:65" s="2" customFormat="1">
      <c r="A239" s="35"/>
      <c r="B239" s="36"/>
      <c r="C239" s="37"/>
      <c r="D239" s="187" t="s">
        <v>131</v>
      </c>
      <c r="E239" s="37"/>
      <c r="F239" s="188" t="s">
        <v>406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131</v>
      </c>
      <c r="AU239" s="18" t="s">
        <v>81</v>
      </c>
    </row>
    <row r="240" spans="1:65" s="13" customFormat="1">
      <c r="B240" s="192"/>
      <c r="C240" s="193"/>
      <c r="D240" s="187" t="s">
        <v>133</v>
      </c>
      <c r="E240" s="194" t="s">
        <v>19</v>
      </c>
      <c r="F240" s="195" t="s">
        <v>408</v>
      </c>
      <c r="G240" s="193"/>
      <c r="H240" s="196">
        <v>0.25800000000000001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133</v>
      </c>
      <c r="AU240" s="202" t="s">
        <v>81</v>
      </c>
      <c r="AV240" s="13" t="s">
        <v>81</v>
      </c>
      <c r="AW240" s="13" t="s">
        <v>34</v>
      </c>
      <c r="AX240" s="13" t="s">
        <v>79</v>
      </c>
      <c r="AY240" s="202" t="s">
        <v>122</v>
      </c>
    </row>
    <row r="241" spans="1:65" s="2" customFormat="1" ht="24">
      <c r="A241" s="35"/>
      <c r="B241" s="36"/>
      <c r="C241" s="214" t="s">
        <v>409</v>
      </c>
      <c r="D241" s="214" t="s">
        <v>191</v>
      </c>
      <c r="E241" s="215" t="s">
        <v>410</v>
      </c>
      <c r="F241" s="216" t="s">
        <v>411</v>
      </c>
      <c r="G241" s="217" t="s">
        <v>169</v>
      </c>
      <c r="H241" s="218">
        <v>7.0000000000000001E-3</v>
      </c>
      <c r="I241" s="219"/>
      <c r="J241" s="220">
        <f>ROUND(I241*H241,2)</f>
        <v>0</v>
      </c>
      <c r="K241" s="216" t="s">
        <v>128</v>
      </c>
      <c r="L241" s="221"/>
      <c r="M241" s="222" t="s">
        <v>19</v>
      </c>
      <c r="N241" s="223" t="s">
        <v>43</v>
      </c>
      <c r="O241" s="65"/>
      <c r="P241" s="183">
        <f>O241*H241</f>
        <v>0</v>
      </c>
      <c r="Q241" s="183">
        <v>1</v>
      </c>
      <c r="R241" s="183">
        <f>Q241*H241</f>
        <v>7.0000000000000001E-3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166</v>
      </c>
      <c r="AT241" s="185" t="s">
        <v>191</v>
      </c>
      <c r="AU241" s="185" t="s">
        <v>81</v>
      </c>
      <c r="AY241" s="18" t="s">
        <v>122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79</v>
      </c>
      <c r="BK241" s="186">
        <f>ROUND(I241*H241,2)</f>
        <v>0</v>
      </c>
      <c r="BL241" s="18" t="s">
        <v>129</v>
      </c>
      <c r="BM241" s="185" t="s">
        <v>412</v>
      </c>
    </row>
    <row r="242" spans="1:65" s="2" customFormat="1">
      <c r="A242" s="35"/>
      <c r="B242" s="36"/>
      <c r="C242" s="37"/>
      <c r="D242" s="187" t="s">
        <v>131</v>
      </c>
      <c r="E242" s="37"/>
      <c r="F242" s="188" t="s">
        <v>411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131</v>
      </c>
      <c r="AU242" s="18" t="s">
        <v>81</v>
      </c>
    </row>
    <row r="243" spans="1:65" s="13" customFormat="1">
      <c r="B243" s="192"/>
      <c r="C243" s="193"/>
      <c r="D243" s="187" t="s">
        <v>133</v>
      </c>
      <c r="E243" s="194" t="s">
        <v>19</v>
      </c>
      <c r="F243" s="195" t="s">
        <v>413</v>
      </c>
      <c r="G243" s="193"/>
      <c r="H243" s="196">
        <v>7.0000000000000001E-3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133</v>
      </c>
      <c r="AU243" s="202" t="s">
        <v>81</v>
      </c>
      <c r="AV243" s="13" t="s">
        <v>81</v>
      </c>
      <c r="AW243" s="13" t="s">
        <v>34</v>
      </c>
      <c r="AX243" s="13" t="s">
        <v>79</v>
      </c>
      <c r="AY243" s="202" t="s">
        <v>122</v>
      </c>
    </row>
    <row r="244" spans="1:65" s="2" customFormat="1" ht="21.75" customHeight="1">
      <c r="A244" s="35"/>
      <c r="B244" s="36"/>
      <c r="C244" s="214" t="s">
        <v>414</v>
      </c>
      <c r="D244" s="214" t="s">
        <v>191</v>
      </c>
      <c r="E244" s="215" t="s">
        <v>415</v>
      </c>
      <c r="F244" s="216" t="s">
        <v>416</v>
      </c>
      <c r="G244" s="217" t="s">
        <v>169</v>
      </c>
      <c r="H244" s="218">
        <v>0.114</v>
      </c>
      <c r="I244" s="219"/>
      <c r="J244" s="220">
        <f>ROUND(I244*H244,2)</f>
        <v>0</v>
      </c>
      <c r="K244" s="216" t="s">
        <v>128</v>
      </c>
      <c r="L244" s="221"/>
      <c r="M244" s="222" t="s">
        <v>19</v>
      </c>
      <c r="N244" s="223" t="s">
        <v>43</v>
      </c>
      <c r="O244" s="65"/>
      <c r="P244" s="183">
        <f>O244*H244</f>
        <v>0</v>
      </c>
      <c r="Q244" s="183">
        <v>1</v>
      </c>
      <c r="R244" s="183">
        <f>Q244*H244</f>
        <v>0.114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166</v>
      </c>
      <c r="AT244" s="185" t="s">
        <v>191</v>
      </c>
      <c r="AU244" s="185" t="s">
        <v>81</v>
      </c>
      <c r="AY244" s="18" t="s">
        <v>122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79</v>
      </c>
      <c r="BK244" s="186">
        <f>ROUND(I244*H244,2)</f>
        <v>0</v>
      </c>
      <c r="BL244" s="18" t="s">
        <v>129</v>
      </c>
      <c r="BM244" s="185" t="s">
        <v>417</v>
      </c>
    </row>
    <row r="245" spans="1:65" s="2" customFormat="1">
      <c r="A245" s="35"/>
      <c r="B245" s="36"/>
      <c r="C245" s="37"/>
      <c r="D245" s="187" t="s">
        <v>131</v>
      </c>
      <c r="E245" s="37"/>
      <c r="F245" s="188" t="s">
        <v>416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131</v>
      </c>
      <c r="AU245" s="18" t="s">
        <v>81</v>
      </c>
    </row>
    <row r="246" spans="1:65" s="13" customFormat="1">
      <c r="B246" s="192"/>
      <c r="C246" s="193"/>
      <c r="D246" s="187" t="s">
        <v>133</v>
      </c>
      <c r="E246" s="194" t="s">
        <v>19</v>
      </c>
      <c r="F246" s="195" t="s">
        <v>418</v>
      </c>
      <c r="G246" s="193"/>
      <c r="H246" s="196">
        <v>0.114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133</v>
      </c>
      <c r="AU246" s="202" t="s">
        <v>81</v>
      </c>
      <c r="AV246" s="13" t="s">
        <v>81</v>
      </c>
      <c r="AW246" s="13" t="s">
        <v>34</v>
      </c>
      <c r="AX246" s="13" t="s">
        <v>79</v>
      </c>
      <c r="AY246" s="202" t="s">
        <v>122</v>
      </c>
    </row>
    <row r="247" spans="1:65" s="2" customFormat="1" ht="24">
      <c r="A247" s="35"/>
      <c r="B247" s="36"/>
      <c r="C247" s="174" t="s">
        <v>419</v>
      </c>
      <c r="D247" s="174" t="s">
        <v>124</v>
      </c>
      <c r="E247" s="175" t="s">
        <v>420</v>
      </c>
      <c r="F247" s="176" t="s">
        <v>421</v>
      </c>
      <c r="G247" s="177" t="s">
        <v>199</v>
      </c>
      <c r="H247" s="178">
        <v>1.6220000000000001</v>
      </c>
      <c r="I247" s="179"/>
      <c r="J247" s="180">
        <f>ROUND(I247*H247,2)</f>
        <v>0</v>
      </c>
      <c r="K247" s="176" t="s">
        <v>128</v>
      </c>
      <c r="L247" s="40"/>
      <c r="M247" s="181" t="s">
        <v>19</v>
      </c>
      <c r="N247" s="182" t="s">
        <v>43</v>
      </c>
      <c r="O247" s="65"/>
      <c r="P247" s="183">
        <f>O247*H247</f>
        <v>0</v>
      </c>
      <c r="Q247" s="183">
        <v>1.453E-2</v>
      </c>
      <c r="R247" s="183">
        <f>Q247*H247</f>
        <v>2.3567660000000001E-2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129</v>
      </c>
      <c r="AT247" s="185" t="s">
        <v>124</v>
      </c>
      <c r="AU247" s="185" t="s">
        <v>81</v>
      </c>
      <c r="AY247" s="18" t="s">
        <v>122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79</v>
      </c>
      <c r="BK247" s="186">
        <f>ROUND(I247*H247,2)</f>
        <v>0</v>
      </c>
      <c r="BL247" s="18" t="s">
        <v>129</v>
      </c>
      <c r="BM247" s="185" t="s">
        <v>422</v>
      </c>
    </row>
    <row r="248" spans="1:65" s="2" customFormat="1" ht="19.5">
      <c r="A248" s="35"/>
      <c r="B248" s="36"/>
      <c r="C248" s="37"/>
      <c r="D248" s="187" t="s">
        <v>131</v>
      </c>
      <c r="E248" s="37"/>
      <c r="F248" s="188" t="s">
        <v>423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131</v>
      </c>
      <c r="AU248" s="18" t="s">
        <v>81</v>
      </c>
    </row>
    <row r="249" spans="1:65" s="2" customFormat="1" ht="19.5">
      <c r="A249" s="35"/>
      <c r="B249" s="36"/>
      <c r="C249" s="37"/>
      <c r="D249" s="187" t="s">
        <v>227</v>
      </c>
      <c r="E249" s="37"/>
      <c r="F249" s="224" t="s">
        <v>424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227</v>
      </c>
      <c r="AU249" s="18" t="s">
        <v>81</v>
      </c>
    </row>
    <row r="250" spans="1:65" s="13" customFormat="1">
      <c r="B250" s="192"/>
      <c r="C250" s="193"/>
      <c r="D250" s="187" t="s">
        <v>133</v>
      </c>
      <c r="E250" s="194" t="s">
        <v>19</v>
      </c>
      <c r="F250" s="195" t="s">
        <v>425</v>
      </c>
      <c r="G250" s="193"/>
      <c r="H250" s="196">
        <v>1.6220000000000001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133</v>
      </c>
      <c r="AU250" s="202" t="s">
        <v>81</v>
      </c>
      <c r="AV250" s="13" t="s">
        <v>81</v>
      </c>
      <c r="AW250" s="13" t="s">
        <v>34</v>
      </c>
      <c r="AX250" s="13" t="s">
        <v>79</v>
      </c>
      <c r="AY250" s="202" t="s">
        <v>122</v>
      </c>
    </row>
    <row r="251" spans="1:65" s="2" customFormat="1" ht="24">
      <c r="A251" s="35"/>
      <c r="B251" s="36"/>
      <c r="C251" s="174" t="s">
        <v>426</v>
      </c>
      <c r="D251" s="174" t="s">
        <v>124</v>
      </c>
      <c r="E251" s="175" t="s">
        <v>427</v>
      </c>
      <c r="F251" s="176" t="s">
        <v>428</v>
      </c>
      <c r="G251" s="177" t="s">
        <v>199</v>
      </c>
      <c r="H251" s="178">
        <v>1.6220000000000001</v>
      </c>
      <c r="I251" s="179"/>
      <c r="J251" s="180">
        <f>ROUND(I251*H251,2)</f>
        <v>0</v>
      </c>
      <c r="K251" s="176" t="s">
        <v>128</v>
      </c>
      <c r="L251" s="40"/>
      <c r="M251" s="181" t="s">
        <v>19</v>
      </c>
      <c r="N251" s="182" t="s">
        <v>43</v>
      </c>
      <c r="O251" s="65"/>
      <c r="P251" s="183">
        <f>O251*H251</f>
        <v>0</v>
      </c>
      <c r="Q251" s="183">
        <v>1.5140000000000001E-2</v>
      </c>
      <c r="R251" s="183">
        <f>Q251*H251</f>
        <v>2.4557080000000002E-2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129</v>
      </c>
      <c r="AT251" s="185" t="s">
        <v>124</v>
      </c>
      <c r="AU251" s="185" t="s">
        <v>81</v>
      </c>
      <c r="AY251" s="18" t="s">
        <v>122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79</v>
      </c>
      <c r="BK251" s="186">
        <f>ROUND(I251*H251,2)</f>
        <v>0</v>
      </c>
      <c r="BL251" s="18" t="s">
        <v>129</v>
      </c>
      <c r="BM251" s="185" t="s">
        <v>429</v>
      </c>
    </row>
    <row r="252" spans="1:65" s="2" customFormat="1" ht="19.5">
      <c r="A252" s="35"/>
      <c r="B252" s="36"/>
      <c r="C252" s="37"/>
      <c r="D252" s="187" t="s">
        <v>131</v>
      </c>
      <c r="E252" s="37"/>
      <c r="F252" s="188" t="s">
        <v>430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131</v>
      </c>
      <c r="AU252" s="18" t="s">
        <v>81</v>
      </c>
    </row>
    <row r="253" spans="1:65" s="2" customFormat="1" ht="19.5">
      <c r="A253" s="35"/>
      <c r="B253" s="36"/>
      <c r="C253" s="37"/>
      <c r="D253" s="187" t="s">
        <v>227</v>
      </c>
      <c r="E253" s="37"/>
      <c r="F253" s="224" t="s">
        <v>424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227</v>
      </c>
      <c r="AU253" s="18" t="s">
        <v>81</v>
      </c>
    </row>
    <row r="254" spans="1:65" s="13" customFormat="1">
      <c r="B254" s="192"/>
      <c r="C254" s="193"/>
      <c r="D254" s="187" t="s">
        <v>133</v>
      </c>
      <c r="E254" s="194" t="s">
        <v>19</v>
      </c>
      <c r="F254" s="195" t="s">
        <v>425</v>
      </c>
      <c r="G254" s="193"/>
      <c r="H254" s="196">
        <v>1.6220000000000001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133</v>
      </c>
      <c r="AU254" s="202" t="s">
        <v>81</v>
      </c>
      <c r="AV254" s="13" t="s">
        <v>81</v>
      </c>
      <c r="AW254" s="13" t="s">
        <v>34</v>
      </c>
      <c r="AX254" s="13" t="s">
        <v>79</v>
      </c>
      <c r="AY254" s="202" t="s">
        <v>122</v>
      </c>
    </row>
    <row r="255" spans="1:65" s="2" customFormat="1" ht="21.75" customHeight="1">
      <c r="A255" s="35"/>
      <c r="B255" s="36"/>
      <c r="C255" s="174" t="s">
        <v>431</v>
      </c>
      <c r="D255" s="174" t="s">
        <v>124</v>
      </c>
      <c r="E255" s="175" t="s">
        <v>432</v>
      </c>
      <c r="F255" s="176" t="s">
        <v>433</v>
      </c>
      <c r="G255" s="177" t="s">
        <v>243</v>
      </c>
      <c r="H255" s="178">
        <v>20</v>
      </c>
      <c r="I255" s="179"/>
      <c r="J255" s="180">
        <f>ROUND(I255*H255,2)</f>
        <v>0</v>
      </c>
      <c r="K255" s="176" t="s">
        <v>128</v>
      </c>
      <c r="L255" s="40"/>
      <c r="M255" s="181" t="s">
        <v>19</v>
      </c>
      <c r="N255" s="182" t="s">
        <v>43</v>
      </c>
      <c r="O255" s="65"/>
      <c r="P255" s="183">
        <f>O255*H255</f>
        <v>0</v>
      </c>
      <c r="Q255" s="183">
        <v>8.0000000000000004E-4</v>
      </c>
      <c r="R255" s="183">
        <f>Q255*H255</f>
        <v>1.6E-2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129</v>
      </c>
      <c r="AT255" s="185" t="s">
        <v>124</v>
      </c>
      <c r="AU255" s="185" t="s">
        <v>81</v>
      </c>
      <c r="AY255" s="18" t="s">
        <v>122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79</v>
      </c>
      <c r="BK255" s="186">
        <f>ROUND(I255*H255,2)</f>
        <v>0</v>
      </c>
      <c r="BL255" s="18" t="s">
        <v>129</v>
      </c>
      <c r="BM255" s="185" t="s">
        <v>434</v>
      </c>
    </row>
    <row r="256" spans="1:65" s="2" customFormat="1" ht="19.5">
      <c r="A256" s="35"/>
      <c r="B256" s="36"/>
      <c r="C256" s="37"/>
      <c r="D256" s="187" t="s">
        <v>131</v>
      </c>
      <c r="E256" s="37"/>
      <c r="F256" s="188" t="s">
        <v>435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131</v>
      </c>
      <c r="AU256" s="18" t="s">
        <v>81</v>
      </c>
    </row>
    <row r="257" spans="1:65" s="2" customFormat="1" ht="19.5">
      <c r="A257" s="35"/>
      <c r="B257" s="36"/>
      <c r="C257" s="37"/>
      <c r="D257" s="187" t="s">
        <v>227</v>
      </c>
      <c r="E257" s="37"/>
      <c r="F257" s="224" t="s">
        <v>436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227</v>
      </c>
      <c r="AU257" s="18" t="s">
        <v>81</v>
      </c>
    </row>
    <row r="258" spans="1:65" s="13" customFormat="1">
      <c r="B258" s="192"/>
      <c r="C258" s="193"/>
      <c r="D258" s="187" t="s">
        <v>133</v>
      </c>
      <c r="E258" s="194" t="s">
        <v>19</v>
      </c>
      <c r="F258" s="195" t="s">
        <v>437</v>
      </c>
      <c r="G258" s="193"/>
      <c r="H258" s="196">
        <v>20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133</v>
      </c>
      <c r="AU258" s="202" t="s">
        <v>81</v>
      </c>
      <c r="AV258" s="13" t="s">
        <v>81</v>
      </c>
      <c r="AW258" s="13" t="s">
        <v>34</v>
      </c>
      <c r="AX258" s="13" t="s">
        <v>79</v>
      </c>
      <c r="AY258" s="202" t="s">
        <v>122</v>
      </c>
    </row>
    <row r="259" spans="1:65" s="2" customFormat="1" ht="24">
      <c r="A259" s="35"/>
      <c r="B259" s="36"/>
      <c r="C259" s="174" t="s">
        <v>438</v>
      </c>
      <c r="D259" s="174" t="s">
        <v>124</v>
      </c>
      <c r="E259" s="175" t="s">
        <v>439</v>
      </c>
      <c r="F259" s="176" t="s">
        <v>440</v>
      </c>
      <c r="G259" s="177" t="s">
        <v>127</v>
      </c>
      <c r="H259" s="178">
        <v>4</v>
      </c>
      <c r="I259" s="179"/>
      <c r="J259" s="180">
        <f>ROUND(I259*H259,2)</f>
        <v>0</v>
      </c>
      <c r="K259" s="176" t="s">
        <v>128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2.2999999999999998</v>
      </c>
      <c r="T259" s="184">
        <f>S259*H259</f>
        <v>9.1999999999999993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129</v>
      </c>
      <c r="AT259" s="185" t="s">
        <v>124</v>
      </c>
      <c r="AU259" s="185" t="s">
        <v>81</v>
      </c>
      <c r="AY259" s="18" t="s">
        <v>122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79</v>
      </c>
      <c r="BK259" s="186">
        <f>ROUND(I259*H259,2)</f>
        <v>0</v>
      </c>
      <c r="BL259" s="18" t="s">
        <v>129</v>
      </c>
      <c r="BM259" s="185" t="s">
        <v>441</v>
      </c>
    </row>
    <row r="260" spans="1:65" s="2" customFormat="1" ht="19.5">
      <c r="A260" s="35"/>
      <c r="B260" s="36"/>
      <c r="C260" s="37"/>
      <c r="D260" s="187" t="s">
        <v>131</v>
      </c>
      <c r="E260" s="37"/>
      <c r="F260" s="188" t="s">
        <v>442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131</v>
      </c>
      <c r="AU260" s="18" t="s">
        <v>81</v>
      </c>
    </row>
    <row r="261" spans="1:65" s="13" customFormat="1">
      <c r="B261" s="192"/>
      <c r="C261" s="193"/>
      <c r="D261" s="187" t="s">
        <v>133</v>
      </c>
      <c r="E261" s="194" t="s">
        <v>19</v>
      </c>
      <c r="F261" s="195" t="s">
        <v>443</v>
      </c>
      <c r="G261" s="193"/>
      <c r="H261" s="196">
        <v>4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133</v>
      </c>
      <c r="AU261" s="202" t="s">
        <v>81</v>
      </c>
      <c r="AV261" s="13" t="s">
        <v>81</v>
      </c>
      <c r="AW261" s="13" t="s">
        <v>34</v>
      </c>
      <c r="AX261" s="13" t="s">
        <v>79</v>
      </c>
      <c r="AY261" s="202" t="s">
        <v>122</v>
      </c>
    </row>
    <row r="262" spans="1:65" s="2" customFormat="1" ht="24">
      <c r="A262" s="35"/>
      <c r="B262" s="36"/>
      <c r="C262" s="174" t="s">
        <v>444</v>
      </c>
      <c r="D262" s="174" t="s">
        <v>124</v>
      </c>
      <c r="E262" s="175" t="s">
        <v>445</v>
      </c>
      <c r="F262" s="176" t="s">
        <v>446</v>
      </c>
      <c r="G262" s="177" t="s">
        <v>127</v>
      </c>
      <c r="H262" s="178">
        <v>4</v>
      </c>
      <c r="I262" s="179"/>
      <c r="J262" s="180">
        <f>ROUND(I262*H262,2)</f>
        <v>0</v>
      </c>
      <c r="K262" s="176" t="s">
        <v>128</v>
      </c>
      <c r="L262" s="40"/>
      <c r="M262" s="181" t="s">
        <v>19</v>
      </c>
      <c r="N262" s="182" t="s">
        <v>43</v>
      </c>
      <c r="O262" s="65"/>
      <c r="P262" s="183">
        <f>O262*H262</f>
        <v>0</v>
      </c>
      <c r="Q262" s="183">
        <v>0.50375000000000003</v>
      </c>
      <c r="R262" s="183">
        <f>Q262*H262</f>
        <v>2.0150000000000001</v>
      </c>
      <c r="S262" s="183">
        <v>2.5</v>
      </c>
      <c r="T262" s="184">
        <f>S262*H262</f>
        <v>10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129</v>
      </c>
      <c r="AT262" s="185" t="s">
        <v>124</v>
      </c>
      <c r="AU262" s="185" t="s">
        <v>81</v>
      </c>
      <c r="AY262" s="18" t="s">
        <v>122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79</v>
      </c>
      <c r="BK262" s="186">
        <f>ROUND(I262*H262,2)</f>
        <v>0</v>
      </c>
      <c r="BL262" s="18" t="s">
        <v>129</v>
      </c>
      <c r="BM262" s="185" t="s">
        <v>447</v>
      </c>
    </row>
    <row r="263" spans="1:65" s="2" customFormat="1" ht="19.5">
      <c r="A263" s="35"/>
      <c r="B263" s="36"/>
      <c r="C263" s="37"/>
      <c r="D263" s="187" t="s">
        <v>131</v>
      </c>
      <c r="E263" s="37"/>
      <c r="F263" s="188" t="s">
        <v>448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131</v>
      </c>
      <c r="AU263" s="18" t="s">
        <v>81</v>
      </c>
    </row>
    <row r="264" spans="1:65" s="2" customFormat="1" ht="24">
      <c r="A264" s="35"/>
      <c r="B264" s="36"/>
      <c r="C264" s="174" t="s">
        <v>449</v>
      </c>
      <c r="D264" s="174" t="s">
        <v>124</v>
      </c>
      <c r="E264" s="175" t="s">
        <v>450</v>
      </c>
      <c r="F264" s="176" t="s">
        <v>451</v>
      </c>
      <c r="G264" s="177" t="s">
        <v>199</v>
      </c>
      <c r="H264" s="178">
        <v>18.5</v>
      </c>
      <c r="I264" s="179"/>
      <c r="J264" s="180">
        <f>ROUND(I264*H264,2)</f>
        <v>0</v>
      </c>
      <c r="K264" s="176" t="s">
        <v>128</v>
      </c>
      <c r="L264" s="40"/>
      <c r="M264" s="181" t="s">
        <v>19</v>
      </c>
      <c r="N264" s="182" t="s">
        <v>43</v>
      </c>
      <c r="O264" s="65"/>
      <c r="P264" s="183">
        <f>O264*H264</f>
        <v>0</v>
      </c>
      <c r="Q264" s="183">
        <v>9.9750000000000005E-2</v>
      </c>
      <c r="R264" s="183">
        <f>Q264*H264</f>
        <v>1.8453750000000002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129</v>
      </c>
      <c r="AT264" s="185" t="s">
        <v>124</v>
      </c>
      <c r="AU264" s="185" t="s">
        <v>81</v>
      </c>
      <c r="AY264" s="18" t="s">
        <v>122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79</v>
      </c>
      <c r="BK264" s="186">
        <f>ROUND(I264*H264,2)</f>
        <v>0</v>
      </c>
      <c r="BL264" s="18" t="s">
        <v>129</v>
      </c>
      <c r="BM264" s="185" t="s">
        <v>452</v>
      </c>
    </row>
    <row r="265" spans="1:65" s="2" customFormat="1" ht="19.5">
      <c r="A265" s="35"/>
      <c r="B265" s="36"/>
      <c r="C265" s="37"/>
      <c r="D265" s="187" t="s">
        <v>131</v>
      </c>
      <c r="E265" s="37"/>
      <c r="F265" s="188" t="s">
        <v>453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131</v>
      </c>
      <c r="AU265" s="18" t="s">
        <v>81</v>
      </c>
    </row>
    <row r="266" spans="1:65" s="2" customFormat="1" ht="33" customHeight="1">
      <c r="A266" s="35"/>
      <c r="B266" s="36"/>
      <c r="C266" s="174" t="s">
        <v>454</v>
      </c>
      <c r="D266" s="174" t="s">
        <v>124</v>
      </c>
      <c r="E266" s="175" t="s">
        <v>455</v>
      </c>
      <c r="F266" s="176" t="s">
        <v>456</v>
      </c>
      <c r="G266" s="177" t="s">
        <v>243</v>
      </c>
      <c r="H266" s="178">
        <v>12</v>
      </c>
      <c r="I266" s="179"/>
      <c r="J266" s="180">
        <f>ROUND(I266*H266,2)</f>
        <v>0</v>
      </c>
      <c r="K266" s="176" t="s">
        <v>128</v>
      </c>
      <c r="L266" s="40"/>
      <c r="M266" s="181" t="s">
        <v>19</v>
      </c>
      <c r="N266" s="182" t="s">
        <v>43</v>
      </c>
      <c r="O266" s="65"/>
      <c r="P266" s="183">
        <f>O266*H266</f>
        <v>0</v>
      </c>
      <c r="Q266" s="183">
        <v>1.2199999999999999E-3</v>
      </c>
      <c r="R266" s="183">
        <f>Q266*H266</f>
        <v>1.464E-2</v>
      </c>
      <c r="S266" s="183">
        <v>1E-3</v>
      </c>
      <c r="T266" s="184">
        <f>S266*H266</f>
        <v>1.2E-2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129</v>
      </c>
      <c r="AT266" s="185" t="s">
        <v>124</v>
      </c>
      <c r="AU266" s="185" t="s">
        <v>81</v>
      </c>
      <c r="AY266" s="18" t="s">
        <v>122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79</v>
      </c>
      <c r="BK266" s="186">
        <f>ROUND(I266*H266,2)</f>
        <v>0</v>
      </c>
      <c r="BL266" s="18" t="s">
        <v>129</v>
      </c>
      <c r="BM266" s="185" t="s">
        <v>457</v>
      </c>
    </row>
    <row r="267" spans="1:65" s="2" customFormat="1" ht="29.25">
      <c r="A267" s="35"/>
      <c r="B267" s="36"/>
      <c r="C267" s="37"/>
      <c r="D267" s="187" t="s">
        <v>131</v>
      </c>
      <c r="E267" s="37"/>
      <c r="F267" s="188" t="s">
        <v>458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131</v>
      </c>
      <c r="AU267" s="18" t="s">
        <v>81</v>
      </c>
    </row>
    <row r="268" spans="1:65" s="13" customFormat="1">
      <c r="B268" s="192"/>
      <c r="C268" s="193"/>
      <c r="D268" s="187" t="s">
        <v>133</v>
      </c>
      <c r="E268" s="194" t="s">
        <v>19</v>
      </c>
      <c r="F268" s="195" t="s">
        <v>190</v>
      </c>
      <c r="G268" s="193"/>
      <c r="H268" s="196">
        <v>12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133</v>
      </c>
      <c r="AU268" s="202" t="s">
        <v>81</v>
      </c>
      <c r="AV268" s="13" t="s">
        <v>81</v>
      </c>
      <c r="AW268" s="13" t="s">
        <v>34</v>
      </c>
      <c r="AX268" s="13" t="s">
        <v>79</v>
      </c>
      <c r="AY268" s="202" t="s">
        <v>122</v>
      </c>
    </row>
    <row r="269" spans="1:65" s="2" customFormat="1" ht="24">
      <c r="A269" s="35"/>
      <c r="B269" s="36"/>
      <c r="C269" s="214" t="s">
        <v>459</v>
      </c>
      <c r="D269" s="214" t="s">
        <v>191</v>
      </c>
      <c r="E269" s="215" t="s">
        <v>460</v>
      </c>
      <c r="F269" s="216" t="s">
        <v>461</v>
      </c>
      <c r="G269" s="217" t="s">
        <v>169</v>
      </c>
      <c r="H269" s="218">
        <v>3.3000000000000002E-2</v>
      </c>
      <c r="I269" s="219"/>
      <c r="J269" s="220">
        <f>ROUND(I269*H269,2)</f>
        <v>0</v>
      </c>
      <c r="K269" s="216" t="s">
        <v>128</v>
      </c>
      <c r="L269" s="221"/>
      <c r="M269" s="222" t="s">
        <v>19</v>
      </c>
      <c r="N269" s="223" t="s">
        <v>43</v>
      </c>
      <c r="O269" s="65"/>
      <c r="P269" s="183">
        <f>O269*H269</f>
        <v>0</v>
      </c>
      <c r="Q269" s="183">
        <v>1</v>
      </c>
      <c r="R269" s="183">
        <f>Q269*H269</f>
        <v>3.3000000000000002E-2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166</v>
      </c>
      <c r="AT269" s="185" t="s">
        <v>191</v>
      </c>
      <c r="AU269" s="185" t="s">
        <v>81</v>
      </c>
      <c r="AY269" s="18" t="s">
        <v>122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79</v>
      </c>
      <c r="BK269" s="186">
        <f>ROUND(I269*H269,2)</f>
        <v>0</v>
      </c>
      <c r="BL269" s="18" t="s">
        <v>129</v>
      </c>
      <c r="BM269" s="185" t="s">
        <v>462</v>
      </c>
    </row>
    <row r="270" spans="1:65" s="2" customFormat="1" ht="19.5">
      <c r="A270" s="35"/>
      <c r="B270" s="36"/>
      <c r="C270" s="37"/>
      <c r="D270" s="187" t="s">
        <v>131</v>
      </c>
      <c r="E270" s="37"/>
      <c r="F270" s="188" t="s">
        <v>461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131</v>
      </c>
      <c r="AU270" s="18" t="s">
        <v>81</v>
      </c>
    </row>
    <row r="271" spans="1:65" s="13" customFormat="1" ht="22.5">
      <c r="B271" s="192"/>
      <c r="C271" s="193"/>
      <c r="D271" s="187" t="s">
        <v>133</v>
      </c>
      <c r="E271" s="193"/>
      <c r="F271" s="195" t="s">
        <v>463</v>
      </c>
      <c r="G271" s="193"/>
      <c r="H271" s="196">
        <v>3.3000000000000002E-2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133</v>
      </c>
      <c r="AU271" s="202" t="s">
        <v>81</v>
      </c>
      <c r="AV271" s="13" t="s">
        <v>81</v>
      </c>
      <c r="AW271" s="13" t="s">
        <v>4</v>
      </c>
      <c r="AX271" s="13" t="s">
        <v>79</v>
      </c>
      <c r="AY271" s="202" t="s">
        <v>122</v>
      </c>
    </row>
    <row r="272" spans="1:65" s="2" customFormat="1" ht="16.5" customHeight="1">
      <c r="A272" s="35"/>
      <c r="B272" s="36"/>
      <c r="C272" s="174" t="s">
        <v>464</v>
      </c>
      <c r="D272" s="174" t="s">
        <v>124</v>
      </c>
      <c r="E272" s="175" t="s">
        <v>465</v>
      </c>
      <c r="F272" s="176" t="s">
        <v>466</v>
      </c>
      <c r="G272" s="177" t="s">
        <v>233</v>
      </c>
      <c r="H272" s="178">
        <v>1</v>
      </c>
      <c r="I272" s="179"/>
      <c r="J272" s="180">
        <f>ROUND(I272*H272,2)</f>
        <v>0</v>
      </c>
      <c r="K272" s="176" t="s">
        <v>200</v>
      </c>
      <c r="L272" s="40"/>
      <c r="M272" s="181" t="s">
        <v>19</v>
      </c>
      <c r="N272" s="182" t="s">
        <v>43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212</v>
      </c>
      <c r="AT272" s="185" t="s">
        <v>124</v>
      </c>
      <c r="AU272" s="185" t="s">
        <v>81</v>
      </c>
      <c r="AY272" s="18" t="s">
        <v>122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79</v>
      </c>
      <c r="BK272" s="186">
        <f>ROUND(I272*H272,2)</f>
        <v>0</v>
      </c>
      <c r="BL272" s="18" t="s">
        <v>212</v>
      </c>
      <c r="BM272" s="185" t="s">
        <v>467</v>
      </c>
    </row>
    <row r="273" spans="1:65" s="2" customFormat="1">
      <c r="A273" s="35"/>
      <c r="B273" s="36"/>
      <c r="C273" s="37"/>
      <c r="D273" s="187" t="s">
        <v>131</v>
      </c>
      <c r="E273" s="37"/>
      <c r="F273" s="188" t="s">
        <v>466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131</v>
      </c>
      <c r="AU273" s="18" t="s">
        <v>81</v>
      </c>
    </row>
    <row r="274" spans="1:65" s="2" customFormat="1" ht="24">
      <c r="A274" s="35"/>
      <c r="B274" s="36"/>
      <c r="C274" s="174" t="s">
        <v>468</v>
      </c>
      <c r="D274" s="174" t="s">
        <v>124</v>
      </c>
      <c r="E274" s="175" t="s">
        <v>469</v>
      </c>
      <c r="F274" s="176" t="s">
        <v>470</v>
      </c>
      <c r="G274" s="177" t="s">
        <v>233</v>
      </c>
      <c r="H274" s="178">
        <v>1</v>
      </c>
      <c r="I274" s="179"/>
      <c r="J274" s="180">
        <f>ROUND(I274*H274,2)</f>
        <v>0</v>
      </c>
      <c r="K274" s="176" t="s">
        <v>128</v>
      </c>
      <c r="L274" s="40"/>
      <c r="M274" s="181" t="s">
        <v>19</v>
      </c>
      <c r="N274" s="182" t="s">
        <v>43</v>
      </c>
      <c r="O274" s="65"/>
      <c r="P274" s="183">
        <f>O274*H274</f>
        <v>0</v>
      </c>
      <c r="Q274" s="183">
        <v>6.4900000000000001E-3</v>
      </c>
      <c r="R274" s="183">
        <f>Q274*H274</f>
        <v>6.4900000000000001E-3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129</v>
      </c>
      <c r="AT274" s="185" t="s">
        <v>124</v>
      </c>
      <c r="AU274" s="185" t="s">
        <v>81</v>
      </c>
      <c r="AY274" s="18" t="s">
        <v>122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79</v>
      </c>
      <c r="BK274" s="186">
        <f>ROUND(I274*H274,2)</f>
        <v>0</v>
      </c>
      <c r="BL274" s="18" t="s">
        <v>129</v>
      </c>
      <c r="BM274" s="185" t="s">
        <v>471</v>
      </c>
    </row>
    <row r="275" spans="1:65" s="2" customFormat="1" ht="19.5">
      <c r="A275" s="35"/>
      <c r="B275" s="36"/>
      <c r="C275" s="37"/>
      <c r="D275" s="187" t="s">
        <v>131</v>
      </c>
      <c r="E275" s="37"/>
      <c r="F275" s="188" t="s">
        <v>472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131</v>
      </c>
      <c r="AU275" s="18" t="s">
        <v>81</v>
      </c>
    </row>
    <row r="276" spans="1:65" s="2" customFormat="1" ht="16.5" customHeight="1">
      <c r="A276" s="35"/>
      <c r="B276" s="36"/>
      <c r="C276" s="174" t="s">
        <v>473</v>
      </c>
      <c r="D276" s="174" t="s">
        <v>124</v>
      </c>
      <c r="E276" s="175" t="s">
        <v>474</v>
      </c>
      <c r="F276" s="176" t="s">
        <v>475</v>
      </c>
      <c r="G276" s="177" t="s">
        <v>127</v>
      </c>
      <c r="H276" s="178">
        <v>18.265999999999998</v>
      </c>
      <c r="I276" s="179"/>
      <c r="J276" s="180">
        <f>ROUND(I276*H276,2)</f>
        <v>0</v>
      </c>
      <c r="K276" s="176" t="s">
        <v>128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0.12</v>
      </c>
      <c r="R276" s="183">
        <f>Q276*H276</f>
        <v>2.1919199999999996</v>
      </c>
      <c r="S276" s="183">
        <v>2.4900000000000002</v>
      </c>
      <c r="T276" s="184">
        <f>S276*H276</f>
        <v>45.482340000000001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129</v>
      </c>
      <c r="AT276" s="185" t="s">
        <v>124</v>
      </c>
      <c r="AU276" s="185" t="s">
        <v>81</v>
      </c>
      <c r="AY276" s="18" t="s">
        <v>122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79</v>
      </c>
      <c r="BK276" s="186">
        <f>ROUND(I276*H276,2)</f>
        <v>0</v>
      </c>
      <c r="BL276" s="18" t="s">
        <v>129</v>
      </c>
      <c r="BM276" s="185" t="s">
        <v>476</v>
      </c>
    </row>
    <row r="277" spans="1:65" s="2" customFormat="1">
      <c r="A277" s="35"/>
      <c r="B277" s="36"/>
      <c r="C277" s="37"/>
      <c r="D277" s="187" t="s">
        <v>131</v>
      </c>
      <c r="E277" s="37"/>
      <c r="F277" s="188" t="s">
        <v>477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131</v>
      </c>
      <c r="AU277" s="18" t="s">
        <v>81</v>
      </c>
    </row>
    <row r="278" spans="1:65" s="13" customFormat="1">
      <c r="B278" s="192"/>
      <c r="C278" s="193"/>
      <c r="D278" s="187" t="s">
        <v>133</v>
      </c>
      <c r="E278" s="194" t="s">
        <v>19</v>
      </c>
      <c r="F278" s="195" t="s">
        <v>478</v>
      </c>
      <c r="G278" s="193"/>
      <c r="H278" s="196">
        <v>7.9459999999999997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133</v>
      </c>
      <c r="AU278" s="202" t="s">
        <v>81</v>
      </c>
      <c r="AV278" s="13" t="s">
        <v>81</v>
      </c>
      <c r="AW278" s="13" t="s">
        <v>34</v>
      </c>
      <c r="AX278" s="13" t="s">
        <v>72</v>
      </c>
      <c r="AY278" s="202" t="s">
        <v>122</v>
      </c>
    </row>
    <row r="279" spans="1:65" s="13" customFormat="1">
      <c r="B279" s="192"/>
      <c r="C279" s="193"/>
      <c r="D279" s="187" t="s">
        <v>133</v>
      </c>
      <c r="E279" s="194" t="s">
        <v>19</v>
      </c>
      <c r="F279" s="195" t="s">
        <v>479</v>
      </c>
      <c r="G279" s="193"/>
      <c r="H279" s="196">
        <v>10.32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133</v>
      </c>
      <c r="AU279" s="202" t="s">
        <v>81</v>
      </c>
      <c r="AV279" s="13" t="s">
        <v>81</v>
      </c>
      <c r="AW279" s="13" t="s">
        <v>34</v>
      </c>
      <c r="AX279" s="13" t="s">
        <v>72</v>
      </c>
      <c r="AY279" s="202" t="s">
        <v>122</v>
      </c>
    </row>
    <row r="280" spans="1:65" s="14" customFormat="1">
      <c r="B280" s="203"/>
      <c r="C280" s="204"/>
      <c r="D280" s="187" t="s">
        <v>133</v>
      </c>
      <c r="E280" s="205" t="s">
        <v>19</v>
      </c>
      <c r="F280" s="206" t="s">
        <v>136</v>
      </c>
      <c r="G280" s="204"/>
      <c r="H280" s="207">
        <v>18.265999999999998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133</v>
      </c>
      <c r="AU280" s="213" t="s">
        <v>81</v>
      </c>
      <c r="AV280" s="14" t="s">
        <v>129</v>
      </c>
      <c r="AW280" s="14" t="s">
        <v>34</v>
      </c>
      <c r="AX280" s="14" t="s">
        <v>79</v>
      </c>
      <c r="AY280" s="213" t="s">
        <v>122</v>
      </c>
    </row>
    <row r="281" spans="1:65" s="2" customFormat="1" ht="24">
      <c r="A281" s="35"/>
      <c r="B281" s="36"/>
      <c r="C281" s="174" t="s">
        <v>480</v>
      </c>
      <c r="D281" s="174" t="s">
        <v>124</v>
      </c>
      <c r="E281" s="175" t="s">
        <v>481</v>
      </c>
      <c r="F281" s="176" t="s">
        <v>482</v>
      </c>
      <c r="G281" s="177" t="s">
        <v>209</v>
      </c>
      <c r="H281" s="178">
        <v>170</v>
      </c>
      <c r="I281" s="179"/>
      <c r="J281" s="180">
        <f>ROUND(I281*H281,2)</f>
        <v>0</v>
      </c>
      <c r="K281" s="176" t="s">
        <v>128</v>
      </c>
      <c r="L281" s="40"/>
      <c r="M281" s="181" t="s">
        <v>19</v>
      </c>
      <c r="N281" s="182" t="s">
        <v>43</v>
      </c>
      <c r="O281" s="65"/>
      <c r="P281" s="183">
        <f>O281*H281</f>
        <v>0</v>
      </c>
      <c r="Q281" s="183">
        <v>0</v>
      </c>
      <c r="R281" s="183">
        <f>Q281*H281</f>
        <v>0</v>
      </c>
      <c r="S281" s="183">
        <v>1E-3</v>
      </c>
      <c r="T281" s="184">
        <f>S281*H281</f>
        <v>0.17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129</v>
      </c>
      <c r="AT281" s="185" t="s">
        <v>124</v>
      </c>
      <c r="AU281" s="185" t="s">
        <v>81</v>
      </c>
      <c r="AY281" s="18" t="s">
        <v>122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79</v>
      </c>
      <c r="BK281" s="186">
        <f>ROUND(I281*H281,2)</f>
        <v>0</v>
      </c>
      <c r="BL281" s="18" t="s">
        <v>129</v>
      </c>
      <c r="BM281" s="185" t="s">
        <v>483</v>
      </c>
    </row>
    <row r="282" spans="1:65" s="2" customFormat="1" ht="48.75">
      <c r="A282" s="35"/>
      <c r="B282" s="36"/>
      <c r="C282" s="37"/>
      <c r="D282" s="187" t="s">
        <v>131</v>
      </c>
      <c r="E282" s="37"/>
      <c r="F282" s="188" t="s">
        <v>484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131</v>
      </c>
      <c r="AU282" s="18" t="s">
        <v>81</v>
      </c>
    </row>
    <row r="283" spans="1:65" s="13" customFormat="1">
      <c r="B283" s="192"/>
      <c r="C283" s="193"/>
      <c r="D283" s="187" t="s">
        <v>133</v>
      </c>
      <c r="E283" s="194" t="s">
        <v>19</v>
      </c>
      <c r="F283" s="195" t="s">
        <v>485</v>
      </c>
      <c r="G283" s="193"/>
      <c r="H283" s="196">
        <v>170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133</v>
      </c>
      <c r="AU283" s="202" t="s">
        <v>81</v>
      </c>
      <c r="AV283" s="13" t="s">
        <v>81</v>
      </c>
      <c r="AW283" s="13" t="s">
        <v>34</v>
      </c>
      <c r="AX283" s="13" t="s">
        <v>79</v>
      </c>
      <c r="AY283" s="202" t="s">
        <v>122</v>
      </c>
    </row>
    <row r="284" spans="1:65" s="2" customFormat="1" ht="24">
      <c r="A284" s="35"/>
      <c r="B284" s="36"/>
      <c r="C284" s="174" t="s">
        <v>486</v>
      </c>
      <c r="D284" s="174" t="s">
        <v>124</v>
      </c>
      <c r="E284" s="175" t="s">
        <v>487</v>
      </c>
      <c r="F284" s="176" t="s">
        <v>488</v>
      </c>
      <c r="G284" s="177" t="s">
        <v>127</v>
      </c>
      <c r="H284" s="178">
        <v>3.581</v>
      </c>
      <c r="I284" s="179"/>
      <c r="J284" s="180">
        <f>ROUND(I284*H284,2)</f>
        <v>0</v>
      </c>
      <c r="K284" s="176" t="s">
        <v>128</v>
      </c>
      <c r="L284" s="40"/>
      <c r="M284" s="181" t="s">
        <v>19</v>
      </c>
      <c r="N284" s="182" t="s">
        <v>43</v>
      </c>
      <c r="O284" s="65"/>
      <c r="P284" s="183">
        <f>O284*H284</f>
        <v>0</v>
      </c>
      <c r="Q284" s="183">
        <v>0</v>
      </c>
      <c r="R284" s="183">
        <f>Q284*H284</f>
        <v>0</v>
      </c>
      <c r="S284" s="183">
        <v>2.6</v>
      </c>
      <c r="T284" s="184">
        <f>S284*H284</f>
        <v>9.3106000000000009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129</v>
      </c>
      <c r="AT284" s="185" t="s">
        <v>124</v>
      </c>
      <c r="AU284" s="185" t="s">
        <v>81</v>
      </c>
      <c r="AY284" s="18" t="s">
        <v>122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79</v>
      </c>
      <c r="BK284" s="186">
        <f>ROUND(I284*H284,2)</f>
        <v>0</v>
      </c>
      <c r="BL284" s="18" t="s">
        <v>129</v>
      </c>
      <c r="BM284" s="185" t="s">
        <v>489</v>
      </c>
    </row>
    <row r="285" spans="1:65" s="2" customFormat="1">
      <c r="A285" s="35"/>
      <c r="B285" s="36"/>
      <c r="C285" s="37"/>
      <c r="D285" s="187" t="s">
        <v>131</v>
      </c>
      <c r="E285" s="37"/>
      <c r="F285" s="188" t="s">
        <v>490</v>
      </c>
      <c r="G285" s="37"/>
      <c r="H285" s="37"/>
      <c r="I285" s="189"/>
      <c r="J285" s="37"/>
      <c r="K285" s="37"/>
      <c r="L285" s="40"/>
      <c r="M285" s="190"/>
      <c r="N285" s="191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131</v>
      </c>
      <c r="AU285" s="18" t="s">
        <v>81</v>
      </c>
    </row>
    <row r="286" spans="1:65" s="13" customFormat="1">
      <c r="B286" s="192"/>
      <c r="C286" s="193"/>
      <c r="D286" s="187" t="s">
        <v>133</v>
      </c>
      <c r="E286" s="194" t="s">
        <v>19</v>
      </c>
      <c r="F286" s="195" t="s">
        <v>491</v>
      </c>
      <c r="G286" s="193"/>
      <c r="H286" s="196">
        <v>0.95</v>
      </c>
      <c r="I286" s="197"/>
      <c r="J286" s="193"/>
      <c r="K286" s="193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133</v>
      </c>
      <c r="AU286" s="202" t="s">
        <v>81</v>
      </c>
      <c r="AV286" s="13" t="s">
        <v>81</v>
      </c>
      <c r="AW286" s="13" t="s">
        <v>34</v>
      </c>
      <c r="AX286" s="13" t="s">
        <v>72</v>
      </c>
      <c r="AY286" s="202" t="s">
        <v>122</v>
      </c>
    </row>
    <row r="287" spans="1:65" s="13" customFormat="1">
      <c r="B287" s="192"/>
      <c r="C287" s="193"/>
      <c r="D287" s="187" t="s">
        <v>133</v>
      </c>
      <c r="E287" s="194" t="s">
        <v>19</v>
      </c>
      <c r="F287" s="195" t="s">
        <v>492</v>
      </c>
      <c r="G287" s="193"/>
      <c r="H287" s="196">
        <v>1.365</v>
      </c>
      <c r="I287" s="197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133</v>
      </c>
      <c r="AU287" s="202" t="s">
        <v>81</v>
      </c>
      <c r="AV287" s="13" t="s">
        <v>81</v>
      </c>
      <c r="AW287" s="13" t="s">
        <v>34</v>
      </c>
      <c r="AX287" s="13" t="s">
        <v>72</v>
      </c>
      <c r="AY287" s="202" t="s">
        <v>122</v>
      </c>
    </row>
    <row r="288" spans="1:65" s="13" customFormat="1">
      <c r="B288" s="192"/>
      <c r="C288" s="193"/>
      <c r="D288" s="187" t="s">
        <v>133</v>
      </c>
      <c r="E288" s="194" t="s">
        <v>19</v>
      </c>
      <c r="F288" s="195" t="s">
        <v>493</v>
      </c>
      <c r="G288" s="193"/>
      <c r="H288" s="196">
        <v>1.266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133</v>
      </c>
      <c r="AU288" s="202" t="s">
        <v>81</v>
      </c>
      <c r="AV288" s="13" t="s">
        <v>81</v>
      </c>
      <c r="AW288" s="13" t="s">
        <v>34</v>
      </c>
      <c r="AX288" s="13" t="s">
        <v>72</v>
      </c>
      <c r="AY288" s="202" t="s">
        <v>122</v>
      </c>
    </row>
    <row r="289" spans="1:65" s="14" customFormat="1">
      <c r="B289" s="203"/>
      <c r="C289" s="204"/>
      <c r="D289" s="187" t="s">
        <v>133</v>
      </c>
      <c r="E289" s="205" t="s">
        <v>19</v>
      </c>
      <c r="F289" s="206" t="s">
        <v>136</v>
      </c>
      <c r="G289" s="204"/>
      <c r="H289" s="207">
        <v>3.581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133</v>
      </c>
      <c r="AU289" s="213" t="s">
        <v>81</v>
      </c>
      <c r="AV289" s="14" t="s">
        <v>129</v>
      </c>
      <c r="AW289" s="14" t="s">
        <v>34</v>
      </c>
      <c r="AX289" s="14" t="s">
        <v>79</v>
      </c>
      <c r="AY289" s="213" t="s">
        <v>122</v>
      </c>
    </row>
    <row r="290" spans="1:65" s="2" customFormat="1" ht="16.5" customHeight="1">
      <c r="A290" s="35"/>
      <c r="B290" s="36"/>
      <c r="C290" s="174" t="s">
        <v>494</v>
      </c>
      <c r="D290" s="174" t="s">
        <v>124</v>
      </c>
      <c r="E290" s="175" t="s">
        <v>495</v>
      </c>
      <c r="F290" s="176" t="s">
        <v>496</v>
      </c>
      <c r="G290" s="177" t="s">
        <v>243</v>
      </c>
      <c r="H290" s="178">
        <v>18.600000000000001</v>
      </c>
      <c r="I290" s="179"/>
      <c r="J290" s="180">
        <f>ROUND(I290*H290,2)</f>
        <v>0</v>
      </c>
      <c r="K290" s="176" t="s">
        <v>128</v>
      </c>
      <c r="L290" s="40"/>
      <c r="M290" s="181" t="s">
        <v>19</v>
      </c>
      <c r="N290" s="182" t="s">
        <v>43</v>
      </c>
      <c r="O290" s="65"/>
      <c r="P290" s="183">
        <f>O290*H290</f>
        <v>0</v>
      </c>
      <c r="Q290" s="183">
        <v>8.0000000000000007E-5</v>
      </c>
      <c r="R290" s="183">
        <f>Q290*H290</f>
        <v>1.4880000000000002E-3</v>
      </c>
      <c r="S290" s="183">
        <v>1.7999999999999999E-2</v>
      </c>
      <c r="T290" s="184">
        <f>S290*H290</f>
        <v>0.33479999999999999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129</v>
      </c>
      <c r="AT290" s="185" t="s">
        <v>124</v>
      </c>
      <c r="AU290" s="185" t="s">
        <v>81</v>
      </c>
      <c r="AY290" s="18" t="s">
        <v>122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79</v>
      </c>
      <c r="BK290" s="186">
        <f>ROUND(I290*H290,2)</f>
        <v>0</v>
      </c>
      <c r="BL290" s="18" t="s">
        <v>129</v>
      </c>
      <c r="BM290" s="185" t="s">
        <v>497</v>
      </c>
    </row>
    <row r="291" spans="1:65" s="2" customFormat="1" ht="19.5">
      <c r="A291" s="35"/>
      <c r="B291" s="36"/>
      <c r="C291" s="37"/>
      <c r="D291" s="187" t="s">
        <v>131</v>
      </c>
      <c r="E291" s="37"/>
      <c r="F291" s="188" t="s">
        <v>498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131</v>
      </c>
      <c r="AU291" s="18" t="s">
        <v>81</v>
      </c>
    </row>
    <row r="292" spans="1:65" s="13" customFormat="1">
      <c r="B292" s="192"/>
      <c r="C292" s="193"/>
      <c r="D292" s="187" t="s">
        <v>133</v>
      </c>
      <c r="E292" s="194" t="s">
        <v>19</v>
      </c>
      <c r="F292" s="195" t="s">
        <v>499</v>
      </c>
      <c r="G292" s="193"/>
      <c r="H292" s="196">
        <v>18.600000000000001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133</v>
      </c>
      <c r="AU292" s="202" t="s">
        <v>81</v>
      </c>
      <c r="AV292" s="13" t="s">
        <v>81</v>
      </c>
      <c r="AW292" s="13" t="s">
        <v>34</v>
      </c>
      <c r="AX292" s="13" t="s">
        <v>79</v>
      </c>
      <c r="AY292" s="202" t="s">
        <v>122</v>
      </c>
    </row>
    <row r="293" spans="1:65" s="12" customFormat="1" ht="22.9" customHeight="1">
      <c r="B293" s="158"/>
      <c r="C293" s="159"/>
      <c r="D293" s="160" t="s">
        <v>71</v>
      </c>
      <c r="E293" s="172" t="s">
        <v>500</v>
      </c>
      <c r="F293" s="172" t="s">
        <v>501</v>
      </c>
      <c r="G293" s="159"/>
      <c r="H293" s="159"/>
      <c r="I293" s="162"/>
      <c r="J293" s="173">
        <f>BK293</f>
        <v>0</v>
      </c>
      <c r="K293" s="159"/>
      <c r="L293" s="164"/>
      <c r="M293" s="165"/>
      <c r="N293" s="166"/>
      <c r="O293" s="166"/>
      <c r="P293" s="167">
        <f>SUM(P294:P305)</f>
        <v>0</v>
      </c>
      <c r="Q293" s="166"/>
      <c r="R293" s="167">
        <f>SUM(R294:R305)</f>
        <v>0</v>
      </c>
      <c r="S293" s="166"/>
      <c r="T293" s="168">
        <f>SUM(T294:T305)</f>
        <v>0</v>
      </c>
      <c r="AR293" s="169" t="s">
        <v>79</v>
      </c>
      <c r="AT293" s="170" t="s">
        <v>71</v>
      </c>
      <c r="AU293" s="170" t="s">
        <v>79</v>
      </c>
      <c r="AY293" s="169" t="s">
        <v>122</v>
      </c>
      <c r="BK293" s="171">
        <f>SUM(BK294:BK305)</f>
        <v>0</v>
      </c>
    </row>
    <row r="294" spans="1:65" s="2" customFormat="1" ht="44.25" customHeight="1">
      <c r="A294" s="35"/>
      <c r="B294" s="36"/>
      <c r="C294" s="174" t="s">
        <v>502</v>
      </c>
      <c r="D294" s="174" t="s">
        <v>124</v>
      </c>
      <c r="E294" s="175" t="s">
        <v>503</v>
      </c>
      <c r="F294" s="176" t="s">
        <v>504</v>
      </c>
      <c r="G294" s="177" t="s">
        <v>169</v>
      </c>
      <c r="H294" s="178">
        <v>68.650999999999996</v>
      </c>
      <c r="I294" s="179"/>
      <c r="J294" s="180">
        <f>ROUND(I294*H294,2)</f>
        <v>0</v>
      </c>
      <c r="K294" s="176" t="s">
        <v>128</v>
      </c>
      <c r="L294" s="40"/>
      <c r="M294" s="181" t="s">
        <v>19</v>
      </c>
      <c r="N294" s="182" t="s">
        <v>43</v>
      </c>
      <c r="O294" s="65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129</v>
      </c>
      <c r="AT294" s="185" t="s">
        <v>124</v>
      </c>
      <c r="AU294" s="185" t="s">
        <v>81</v>
      </c>
      <c r="AY294" s="18" t="s">
        <v>122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8" t="s">
        <v>79</v>
      </c>
      <c r="BK294" s="186">
        <f>ROUND(I294*H294,2)</f>
        <v>0</v>
      </c>
      <c r="BL294" s="18" t="s">
        <v>129</v>
      </c>
      <c r="BM294" s="185" t="s">
        <v>505</v>
      </c>
    </row>
    <row r="295" spans="1:65" s="2" customFormat="1" ht="29.25">
      <c r="A295" s="35"/>
      <c r="B295" s="36"/>
      <c r="C295" s="37"/>
      <c r="D295" s="187" t="s">
        <v>131</v>
      </c>
      <c r="E295" s="37"/>
      <c r="F295" s="188" t="s">
        <v>506</v>
      </c>
      <c r="G295" s="37"/>
      <c r="H295" s="37"/>
      <c r="I295" s="189"/>
      <c r="J295" s="37"/>
      <c r="K295" s="37"/>
      <c r="L295" s="40"/>
      <c r="M295" s="190"/>
      <c r="N295" s="191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131</v>
      </c>
      <c r="AU295" s="18" t="s">
        <v>81</v>
      </c>
    </row>
    <row r="296" spans="1:65" s="13" customFormat="1">
      <c r="B296" s="192"/>
      <c r="C296" s="193"/>
      <c r="D296" s="187" t="s">
        <v>133</v>
      </c>
      <c r="E296" s="194" t="s">
        <v>19</v>
      </c>
      <c r="F296" s="195" t="s">
        <v>507</v>
      </c>
      <c r="G296" s="193"/>
      <c r="H296" s="196">
        <v>68.650999999999996</v>
      </c>
      <c r="I296" s="197"/>
      <c r="J296" s="193"/>
      <c r="K296" s="193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133</v>
      </c>
      <c r="AU296" s="202" t="s">
        <v>81</v>
      </c>
      <c r="AV296" s="13" t="s">
        <v>81</v>
      </c>
      <c r="AW296" s="13" t="s">
        <v>34</v>
      </c>
      <c r="AX296" s="13" t="s">
        <v>79</v>
      </c>
      <c r="AY296" s="202" t="s">
        <v>122</v>
      </c>
    </row>
    <row r="297" spans="1:65" s="2" customFormat="1" ht="16.5" customHeight="1">
      <c r="A297" s="35"/>
      <c r="B297" s="36"/>
      <c r="C297" s="174" t="s">
        <v>508</v>
      </c>
      <c r="D297" s="174" t="s">
        <v>124</v>
      </c>
      <c r="E297" s="175" t="s">
        <v>509</v>
      </c>
      <c r="F297" s="176" t="s">
        <v>510</v>
      </c>
      <c r="G297" s="177" t="s">
        <v>169</v>
      </c>
      <c r="H297" s="178">
        <v>78.19</v>
      </c>
      <c r="I297" s="179"/>
      <c r="J297" s="180">
        <f>ROUND(I297*H297,2)</f>
        <v>0</v>
      </c>
      <c r="K297" s="176" t="s">
        <v>128</v>
      </c>
      <c r="L297" s="40"/>
      <c r="M297" s="181" t="s">
        <v>19</v>
      </c>
      <c r="N297" s="182" t="s">
        <v>43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129</v>
      </c>
      <c r="AT297" s="185" t="s">
        <v>124</v>
      </c>
      <c r="AU297" s="185" t="s">
        <v>81</v>
      </c>
      <c r="AY297" s="18" t="s">
        <v>122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79</v>
      </c>
      <c r="BK297" s="186">
        <f>ROUND(I297*H297,2)</f>
        <v>0</v>
      </c>
      <c r="BL297" s="18" t="s">
        <v>129</v>
      </c>
      <c r="BM297" s="185" t="s">
        <v>511</v>
      </c>
    </row>
    <row r="298" spans="1:65" s="2" customFormat="1" ht="29.25">
      <c r="A298" s="35"/>
      <c r="B298" s="36"/>
      <c r="C298" s="37"/>
      <c r="D298" s="187" t="s">
        <v>131</v>
      </c>
      <c r="E298" s="37"/>
      <c r="F298" s="188" t="s">
        <v>512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131</v>
      </c>
      <c r="AU298" s="18" t="s">
        <v>81</v>
      </c>
    </row>
    <row r="299" spans="1:65" s="2" customFormat="1" ht="16.5" customHeight="1">
      <c r="A299" s="35"/>
      <c r="B299" s="36"/>
      <c r="C299" s="174" t="s">
        <v>513</v>
      </c>
      <c r="D299" s="174" t="s">
        <v>124</v>
      </c>
      <c r="E299" s="175" t="s">
        <v>514</v>
      </c>
      <c r="F299" s="176" t="s">
        <v>515</v>
      </c>
      <c r="G299" s="177" t="s">
        <v>169</v>
      </c>
      <c r="H299" s="178">
        <v>78.19</v>
      </c>
      <c r="I299" s="179"/>
      <c r="J299" s="180">
        <f>ROUND(I299*H299,2)</f>
        <v>0</v>
      </c>
      <c r="K299" s="176" t="s">
        <v>128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129</v>
      </c>
      <c r="AT299" s="185" t="s">
        <v>124</v>
      </c>
      <c r="AU299" s="185" t="s">
        <v>81</v>
      </c>
      <c r="AY299" s="18" t="s">
        <v>122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79</v>
      </c>
      <c r="BK299" s="186">
        <f>ROUND(I299*H299,2)</f>
        <v>0</v>
      </c>
      <c r="BL299" s="18" t="s">
        <v>129</v>
      </c>
      <c r="BM299" s="185" t="s">
        <v>516</v>
      </c>
    </row>
    <row r="300" spans="1:65" s="2" customFormat="1" ht="39">
      <c r="A300" s="35"/>
      <c r="B300" s="36"/>
      <c r="C300" s="37"/>
      <c r="D300" s="187" t="s">
        <v>131</v>
      </c>
      <c r="E300" s="37"/>
      <c r="F300" s="188" t="s">
        <v>517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131</v>
      </c>
      <c r="AU300" s="18" t="s">
        <v>81</v>
      </c>
    </row>
    <row r="301" spans="1:65" s="2" customFormat="1" ht="24">
      <c r="A301" s="35"/>
      <c r="B301" s="36"/>
      <c r="C301" s="174" t="s">
        <v>518</v>
      </c>
      <c r="D301" s="174" t="s">
        <v>124</v>
      </c>
      <c r="E301" s="175" t="s">
        <v>519</v>
      </c>
      <c r="F301" s="176" t="s">
        <v>520</v>
      </c>
      <c r="G301" s="177" t="s">
        <v>169</v>
      </c>
      <c r="H301" s="178">
        <v>194.49600000000001</v>
      </c>
      <c r="I301" s="179"/>
      <c r="J301" s="180">
        <f>ROUND(I301*H301,2)</f>
        <v>0</v>
      </c>
      <c r="K301" s="176" t="s">
        <v>128</v>
      </c>
      <c r="L301" s="40"/>
      <c r="M301" s="181" t="s">
        <v>19</v>
      </c>
      <c r="N301" s="182" t="s">
        <v>43</v>
      </c>
      <c r="O301" s="6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129</v>
      </c>
      <c r="AT301" s="185" t="s">
        <v>124</v>
      </c>
      <c r="AU301" s="185" t="s">
        <v>81</v>
      </c>
      <c r="AY301" s="18" t="s">
        <v>122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79</v>
      </c>
      <c r="BK301" s="186">
        <f>ROUND(I301*H301,2)</f>
        <v>0</v>
      </c>
      <c r="BL301" s="18" t="s">
        <v>129</v>
      </c>
      <c r="BM301" s="185" t="s">
        <v>521</v>
      </c>
    </row>
    <row r="302" spans="1:65" s="2" customFormat="1" ht="19.5">
      <c r="A302" s="35"/>
      <c r="B302" s="36"/>
      <c r="C302" s="37"/>
      <c r="D302" s="187" t="s">
        <v>131</v>
      </c>
      <c r="E302" s="37"/>
      <c r="F302" s="188" t="s">
        <v>522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131</v>
      </c>
      <c r="AU302" s="18" t="s">
        <v>81</v>
      </c>
    </row>
    <row r="303" spans="1:65" s="2" customFormat="1" ht="16.5" customHeight="1">
      <c r="A303" s="35"/>
      <c r="B303" s="36"/>
      <c r="C303" s="174" t="s">
        <v>523</v>
      </c>
      <c r="D303" s="174" t="s">
        <v>124</v>
      </c>
      <c r="E303" s="175" t="s">
        <v>524</v>
      </c>
      <c r="F303" s="176" t="s">
        <v>525</v>
      </c>
      <c r="G303" s="177" t="s">
        <v>169</v>
      </c>
      <c r="H303" s="178">
        <v>3695.424</v>
      </c>
      <c r="I303" s="179"/>
      <c r="J303" s="180">
        <f>ROUND(I303*H303,2)</f>
        <v>0</v>
      </c>
      <c r="K303" s="176" t="s">
        <v>128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129</v>
      </c>
      <c r="AT303" s="185" t="s">
        <v>124</v>
      </c>
      <c r="AU303" s="185" t="s">
        <v>81</v>
      </c>
      <c r="AY303" s="18" t="s">
        <v>122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79</v>
      </c>
      <c r="BK303" s="186">
        <f>ROUND(I303*H303,2)</f>
        <v>0</v>
      </c>
      <c r="BL303" s="18" t="s">
        <v>129</v>
      </c>
      <c r="BM303" s="185" t="s">
        <v>526</v>
      </c>
    </row>
    <row r="304" spans="1:65" s="2" customFormat="1" ht="29.25">
      <c r="A304" s="35"/>
      <c r="B304" s="36"/>
      <c r="C304" s="37"/>
      <c r="D304" s="187" t="s">
        <v>131</v>
      </c>
      <c r="E304" s="37"/>
      <c r="F304" s="188" t="s">
        <v>527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131</v>
      </c>
      <c r="AU304" s="18" t="s">
        <v>81</v>
      </c>
    </row>
    <row r="305" spans="1:65" s="13" customFormat="1">
      <c r="B305" s="192"/>
      <c r="C305" s="193"/>
      <c r="D305" s="187" t="s">
        <v>133</v>
      </c>
      <c r="E305" s="194" t="s">
        <v>19</v>
      </c>
      <c r="F305" s="195" t="s">
        <v>528</v>
      </c>
      <c r="G305" s="193"/>
      <c r="H305" s="196">
        <v>3695.424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133</v>
      </c>
      <c r="AU305" s="202" t="s">
        <v>81</v>
      </c>
      <c r="AV305" s="13" t="s">
        <v>81</v>
      </c>
      <c r="AW305" s="13" t="s">
        <v>34</v>
      </c>
      <c r="AX305" s="13" t="s">
        <v>79</v>
      </c>
      <c r="AY305" s="202" t="s">
        <v>122</v>
      </c>
    </row>
    <row r="306" spans="1:65" s="12" customFormat="1" ht="22.9" customHeight="1">
      <c r="B306" s="158"/>
      <c r="C306" s="159"/>
      <c r="D306" s="160" t="s">
        <v>71</v>
      </c>
      <c r="E306" s="172" t="s">
        <v>529</v>
      </c>
      <c r="F306" s="172" t="s">
        <v>530</v>
      </c>
      <c r="G306" s="159"/>
      <c r="H306" s="159"/>
      <c r="I306" s="162"/>
      <c r="J306" s="173">
        <f>BK306</f>
        <v>0</v>
      </c>
      <c r="K306" s="159"/>
      <c r="L306" s="164"/>
      <c r="M306" s="165"/>
      <c r="N306" s="166"/>
      <c r="O306" s="166"/>
      <c r="P306" s="167">
        <f>SUM(P307:P313)</f>
        <v>0</v>
      </c>
      <c r="Q306" s="166"/>
      <c r="R306" s="167">
        <f>SUM(R307:R313)</f>
        <v>0</v>
      </c>
      <c r="S306" s="166"/>
      <c r="T306" s="168">
        <f>SUM(T307:T313)</f>
        <v>0</v>
      </c>
      <c r="AR306" s="169" t="s">
        <v>79</v>
      </c>
      <c r="AT306" s="170" t="s">
        <v>71</v>
      </c>
      <c r="AU306" s="170" t="s">
        <v>79</v>
      </c>
      <c r="AY306" s="169" t="s">
        <v>122</v>
      </c>
      <c r="BK306" s="171">
        <f>SUM(BK307:BK313)</f>
        <v>0</v>
      </c>
    </row>
    <row r="307" spans="1:65" s="2" customFormat="1" ht="24">
      <c r="A307" s="35"/>
      <c r="B307" s="36"/>
      <c r="C307" s="174" t="s">
        <v>531</v>
      </c>
      <c r="D307" s="174" t="s">
        <v>124</v>
      </c>
      <c r="E307" s="175" t="s">
        <v>532</v>
      </c>
      <c r="F307" s="176" t="s">
        <v>533</v>
      </c>
      <c r="G307" s="177" t="s">
        <v>169</v>
      </c>
      <c r="H307" s="178">
        <v>688.24400000000003</v>
      </c>
      <c r="I307" s="179"/>
      <c r="J307" s="180">
        <f>ROUND(I307*H307,2)</f>
        <v>0</v>
      </c>
      <c r="K307" s="176" t="s">
        <v>128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129</v>
      </c>
      <c r="AT307" s="185" t="s">
        <v>124</v>
      </c>
      <c r="AU307" s="185" t="s">
        <v>81</v>
      </c>
      <c r="AY307" s="18" t="s">
        <v>122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79</v>
      </c>
      <c r="BK307" s="186">
        <f>ROUND(I307*H307,2)</f>
        <v>0</v>
      </c>
      <c r="BL307" s="18" t="s">
        <v>129</v>
      </c>
      <c r="BM307" s="185" t="s">
        <v>534</v>
      </c>
    </row>
    <row r="308" spans="1:65" s="2" customFormat="1" ht="29.25">
      <c r="A308" s="35"/>
      <c r="B308" s="36"/>
      <c r="C308" s="37"/>
      <c r="D308" s="187" t="s">
        <v>131</v>
      </c>
      <c r="E308" s="37"/>
      <c r="F308" s="188" t="s">
        <v>535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131</v>
      </c>
      <c r="AU308" s="18" t="s">
        <v>81</v>
      </c>
    </row>
    <row r="309" spans="1:65" s="2" customFormat="1" ht="33" customHeight="1">
      <c r="A309" s="35"/>
      <c r="B309" s="36"/>
      <c r="C309" s="174" t="s">
        <v>536</v>
      </c>
      <c r="D309" s="174" t="s">
        <v>124</v>
      </c>
      <c r="E309" s="175" t="s">
        <v>537</v>
      </c>
      <c r="F309" s="176" t="s">
        <v>538</v>
      </c>
      <c r="G309" s="177" t="s">
        <v>169</v>
      </c>
      <c r="H309" s="178">
        <v>684.64200000000005</v>
      </c>
      <c r="I309" s="179"/>
      <c r="J309" s="180">
        <f>ROUND(I309*H309,2)</f>
        <v>0</v>
      </c>
      <c r="K309" s="176" t="s">
        <v>128</v>
      </c>
      <c r="L309" s="40"/>
      <c r="M309" s="181" t="s">
        <v>19</v>
      </c>
      <c r="N309" s="182" t="s">
        <v>43</v>
      </c>
      <c r="O309" s="65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129</v>
      </c>
      <c r="AT309" s="185" t="s">
        <v>124</v>
      </c>
      <c r="AU309" s="185" t="s">
        <v>81</v>
      </c>
      <c r="AY309" s="18" t="s">
        <v>122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79</v>
      </c>
      <c r="BK309" s="186">
        <f>ROUND(I309*H309,2)</f>
        <v>0</v>
      </c>
      <c r="BL309" s="18" t="s">
        <v>129</v>
      </c>
      <c r="BM309" s="185" t="s">
        <v>539</v>
      </c>
    </row>
    <row r="310" spans="1:65" s="2" customFormat="1" ht="29.25">
      <c r="A310" s="35"/>
      <c r="B310" s="36"/>
      <c r="C310" s="37"/>
      <c r="D310" s="187" t="s">
        <v>131</v>
      </c>
      <c r="E310" s="37"/>
      <c r="F310" s="188" t="s">
        <v>540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131</v>
      </c>
      <c r="AU310" s="18" t="s">
        <v>81</v>
      </c>
    </row>
    <row r="311" spans="1:65" s="2" customFormat="1" ht="24">
      <c r="A311" s="35"/>
      <c r="B311" s="36"/>
      <c r="C311" s="174" t="s">
        <v>541</v>
      </c>
      <c r="D311" s="174" t="s">
        <v>124</v>
      </c>
      <c r="E311" s="175" t="s">
        <v>542</v>
      </c>
      <c r="F311" s="176" t="s">
        <v>543</v>
      </c>
      <c r="G311" s="177" t="s">
        <v>233</v>
      </c>
      <c r="H311" s="178">
        <v>2</v>
      </c>
      <c r="I311" s="179"/>
      <c r="J311" s="180">
        <f>ROUND(I311*H311,2)</f>
        <v>0</v>
      </c>
      <c r="K311" s="176" t="s">
        <v>544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545</v>
      </c>
      <c r="AT311" s="185" t="s">
        <v>124</v>
      </c>
      <c r="AU311" s="185" t="s">
        <v>81</v>
      </c>
      <c r="AY311" s="18" t="s">
        <v>122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79</v>
      </c>
      <c r="BK311" s="186">
        <f>ROUND(I311*H311,2)</f>
        <v>0</v>
      </c>
      <c r="BL311" s="18" t="s">
        <v>545</v>
      </c>
      <c r="BM311" s="185" t="s">
        <v>546</v>
      </c>
    </row>
    <row r="312" spans="1:65" s="2" customFormat="1" ht="19.5">
      <c r="A312" s="35"/>
      <c r="B312" s="36"/>
      <c r="C312" s="37"/>
      <c r="D312" s="187" t="s">
        <v>131</v>
      </c>
      <c r="E312" s="37"/>
      <c r="F312" s="188" t="s">
        <v>547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131</v>
      </c>
      <c r="AU312" s="18" t="s">
        <v>81</v>
      </c>
    </row>
    <row r="313" spans="1:65" s="2" customFormat="1" ht="19.5">
      <c r="A313" s="35"/>
      <c r="B313" s="36"/>
      <c r="C313" s="37"/>
      <c r="D313" s="187" t="s">
        <v>227</v>
      </c>
      <c r="E313" s="37"/>
      <c r="F313" s="224" t="s">
        <v>548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227</v>
      </c>
      <c r="AU313" s="18" t="s">
        <v>81</v>
      </c>
    </row>
    <row r="314" spans="1:65" s="12" customFormat="1" ht="25.9" customHeight="1">
      <c r="B314" s="158"/>
      <c r="C314" s="159"/>
      <c r="D314" s="160" t="s">
        <v>71</v>
      </c>
      <c r="E314" s="161" t="s">
        <v>549</v>
      </c>
      <c r="F314" s="161" t="s">
        <v>550</v>
      </c>
      <c r="G314" s="159"/>
      <c r="H314" s="159"/>
      <c r="I314" s="162"/>
      <c r="J314" s="163">
        <f>BK314</f>
        <v>0</v>
      </c>
      <c r="K314" s="159"/>
      <c r="L314" s="164"/>
      <c r="M314" s="165"/>
      <c r="N314" s="166"/>
      <c r="O314" s="166"/>
      <c r="P314" s="167">
        <f>P315+P366</f>
        <v>0</v>
      </c>
      <c r="Q314" s="166"/>
      <c r="R314" s="167">
        <f>R315+R366</f>
        <v>3.6010564</v>
      </c>
      <c r="S314" s="166"/>
      <c r="T314" s="168">
        <f>T315+T366</f>
        <v>0</v>
      </c>
      <c r="AR314" s="169" t="s">
        <v>81</v>
      </c>
      <c r="AT314" s="170" t="s">
        <v>71</v>
      </c>
      <c r="AU314" s="170" t="s">
        <v>72</v>
      </c>
      <c r="AY314" s="169" t="s">
        <v>122</v>
      </c>
      <c r="BK314" s="171">
        <f>BK315+BK366</f>
        <v>0</v>
      </c>
    </row>
    <row r="315" spans="1:65" s="12" customFormat="1" ht="22.9" customHeight="1">
      <c r="B315" s="158"/>
      <c r="C315" s="159"/>
      <c r="D315" s="160" t="s">
        <v>71</v>
      </c>
      <c r="E315" s="172" t="s">
        <v>551</v>
      </c>
      <c r="F315" s="172" t="s">
        <v>552</v>
      </c>
      <c r="G315" s="159"/>
      <c r="H315" s="159"/>
      <c r="I315" s="162"/>
      <c r="J315" s="173">
        <f>BK315</f>
        <v>0</v>
      </c>
      <c r="K315" s="159"/>
      <c r="L315" s="164"/>
      <c r="M315" s="165"/>
      <c r="N315" s="166"/>
      <c r="O315" s="166"/>
      <c r="P315" s="167">
        <f>SUM(P316:P365)</f>
        <v>0</v>
      </c>
      <c r="Q315" s="166"/>
      <c r="R315" s="167">
        <f>SUM(R316:R365)</f>
        <v>3.6010564</v>
      </c>
      <c r="S315" s="166"/>
      <c r="T315" s="168">
        <f>SUM(T316:T365)</f>
        <v>0</v>
      </c>
      <c r="AR315" s="169" t="s">
        <v>81</v>
      </c>
      <c r="AT315" s="170" t="s">
        <v>71</v>
      </c>
      <c r="AU315" s="170" t="s">
        <v>79</v>
      </c>
      <c r="AY315" s="169" t="s">
        <v>122</v>
      </c>
      <c r="BK315" s="171">
        <f>SUM(BK316:BK365)</f>
        <v>0</v>
      </c>
    </row>
    <row r="316" spans="1:65" s="2" customFormat="1" ht="24">
      <c r="A316" s="35"/>
      <c r="B316" s="36"/>
      <c r="C316" s="174" t="s">
        <v>553</v>
      </c>
      <c r="D316" s="174" t="s">
        <v>124</v>
      </c>
      <c r="E316" s="175" t="s">
        <v>554</v>
      </c>
      <c r="F316" s="176" t="s">
        <v>555</v>
      </c>
      <c r="G316" s="177" t="s">
        <v>199</v>
      </c>
      <c r="H316" s="178">
        <v>228.82</v>
      </c>
      <c r="I316" s="179"/>
      <c r="J316" s="180">
        <f>ROUND(I316*H316,2)</f>
        <v>0</v>
      </c>
      <c r="K316" s="176" t="s">
        <v>128</v>
      </c>
      <c r="L316" s="40"/>
      <c r="M316" s="181" t="s">
        <v>19</v>
      </c>
      <c r="N316" s="182" t="s">
        <v>43</v>
      </c>
      <c r="O316" s="65"/>
      <c r="P316" s="183">
        <f>O316*H316</f>
        <v>0</v>
      </c>
      <c r="Q316" s="183">
        <v>4.0000000000000002E-4</v>
      </c>
      <c r="R316" s="183">
        <f>Q316*H316</f>
        <v>9.1527999999999998E-2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212</v>
      </c>
      <c r="AT316" s="185" t="s">
        <v>124</v>
      </c>
      <c r="AU316" s="185" t="s">
        <v>81</v>
      </c>
      <c r="AY316" s="18" t="s">
        <v>122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79</v>
      </c>
      <c r="BK316" s="186">
        <f>ROUND(I316*H316,2)</f>
        <v>0</v>
      </c>
      <c r="BL316" s="18" t="s">
        <v>212</v>
      </c>
      <c r="BM316" s="185" t="s">
        <v>556</v>
      </c>
    </row>
    <row r="317" spans="1:65" s="2" customFormat="1" ht="19.5">
      <c r="A317" s="35"/>
      <c r="B317" s="36"/>
      <c r="C317" s="37"/>
      <c r="D317" s="187" t="s">
        <v>131</v>
      </c>
      <c r="E317" s="37"/>
      <c r="F317" s="188" t="s">
        <v>557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131</v>
      </c>
      <c r="AU317" s="18" t="s">
        <v>81</v>
      </c>
    </row>
    <row r="318" spans="1:65" s="2" customFormat="1" ht="19.5">
      <c r="A318" s="35"/>
      <c r="B318" s="36"/>
      <c r="C318" s="37"/>
      <c r="D318" s="187" t="s">
        <v>227</v>
      </c>
      <c r="E318" s="37"/>
      <c r="F318" s="224" t="s">
        <v>558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227</v>
      </c>
      <c r="AU318" s="18" t="s">
        <v>81</v>
      </c>
    </row>
    <row r="319" spans="1:65" s="13" customFormat="1">
      <c r="B319" s="192"/>
      <c r="C319" s="193"/>
      <c r="D319" s="187" t="s">
        <v>133</v>
      </c>
      <c r="E319" s="194" t="s">
        <v>19</v>
      </c>
      <c r="F319" s="195" t="s">
        <v>559</v>
      </c>
      <c r="G319" s="193"/>
      <c r="H319" s="196">
        <v>114.41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133</v>
      </c>
      <c r="AU319" s="202" t="s">
        <v>81</v>
      </c>
      <c r="AV319" s="13" t="s">
        <v>81</v>
      </c>
      <c r="AW319" s="13" t="s">
        <v>34</v>
      </c>
      <c r="AX319" s="13" t="s">
        <v>79</v>
      </c>
      <c r="AY319" s="202" t="s">
        <v>122</v>
      </c>
    </row>
    <row r="320" spans="1:65" s="13" customFormat="1">
      <c r="B320" s="192"/>
      <c r="C320" s="193"/>
      <c r="D320" s="187" t="s">
        <v>133</v>
      </c>
      <c r="E320" s="193"/>
      <c r="F320" s="195" t="s">
        <v>560</v>
      </c>
      <c r="G320" s="193"/>
      <c r="H320" s="196">
        <v>228.82</v>
      </c>
      <c r="I320" s="197"/>
      <c r="J320" s="193"/>
      <c r="K320" s="193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133</v>
      </c>
      <c r="AU320" s="202" t="s">
        <v>81</v>
      </c>
      <c r="AV320" s="13" t="s">
        <v>81</v>
      </c>
      <c r="AW320" s="13" t="s">
        <v>4</v>
      </c>
      <c r="AX320" s="13" t="s">
        <v>79</v>
      </c>
      <c r="AY320" s="202" t="s">
        <v>122</v>
      </c>
    </row>
    <row r="321" spans="1:65" s="2" customFormat="1" ht="24">
      <c r="A321" s="35"/>
      <c r="B321" s="36"/>
      <c r="C321" s="174" t="s">
        <v>561</v>
      </c>
      <c r="D321" s="174" t="s">
        <v>124</v>
      </c>
      <c r="E321" s="175" t="s">
        <v>562</v>
      </c>
      <c r="F321" s="176" t="s">
        <v>563</v>
      </c>
      <c r="G321" s="177" t="s">
        <v>199</v>
      </c>
      <c r="H321" s="178">
        <v>50.8</v>
      </c>
      <c r="I321" s="179"/>
      <c r="J321" s="180">
        <f>ROUND(I321*H321,2)</f>
        <v>0</v>
      </c>
      <c r="K321" s="176" t="s">
        <v>128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4.0000000000000002E-4</v>
      </c>
      <c r="R321" s="183">
        <f>Q321*H321</f>
        <v>2.0320000000000001E-2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212</v>
      </c>
      <c r="AT321" s="185" t="s">
        <v>124</v>
      </c>
      <c r="AU321" s="185" t="s">
        <v>81</v>
      </c>
      <c r="AY321" s="18" t="s">
        <v>122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79</v>
      </c>
      <c r="BK321" s="186">
        <f>ROUND(I321*H321,2)</f>
        <v>0</v>
      </c>
      <c r="BL321" s="18" t="s">
        <v>212</v>
      </c>
      <c r="BM321" s="185" t="s">
        <v>564</v>
      </c>
    </row>
    <row r="322" spans="1:65" s="2" customFormat="1" ht="19.5">
      <c r="A322" s="35"/>
      <c r="B322" s="36"/>
      <c r="C322" s="37"/>
      <c r="D322" s="187" t="s">
        <v>131</v>
      </c>
      <c r="E322" s="37"/>
      <c r="F322" s="188" t="s">
        <v>565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131</v>
      </c>
      <c r="AU322" s="18" t="s">
        <v>81</v>
      </c>
    </row>
    <row r="323" spans="1:65" s="2" customFormat="1" ht="19.5">
      <c r="A323" s="35"/>
      <c r="B323" s="36"/>
      <c r="C323" s="37"/>
      <c r="D323" s="187" t="s">
        <v>227</v>
      </c>
      <c r="E323" s="37"/>
      <c r="F323" s="224" t="s">
        <v>558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227</v>
      </c>
      <c r="AU323" s="18" t="s">
        <v>81</v>
      </c>
    </row>
    <row r="324" spans="1:65" s="13" customFormat="1">
      <c r="B324" s="192"/>
      <c r="C324" s="193"/>
      <c r="D324" s="187" t="s">
        <v>133</v>
      </c>
      <c r="E324" s="194" t="s">
        <v>19</v>
      </c>
      <c r="F324" s="195" t="s">
        <v>566</v>
      </c>
      <c r="G324" s="193"/>
      <c r="H324" s="196">
        <v>25.4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133</v>
      </c>
      <c r="AU324" s="202" t="s">
        <v>81</v>
      </c>
      <c r="AV324" s="13" t="s">
        <v>81</v>
      </c>
      <c r="AW324" s="13" t="s">
        <v>34</v>
      </c>
      <c r="AX324" s="13" t="s">
        <v>79</v>
      </c>
      <c r="AY324" s="202" t="s">
        <v>122</v>
      </c>
    </row>
    <row r="325" spans="1:65" s="13" customFormat="1">
      <c r="B325" s="192"/>
      <c r="C325" s="193"/>
      <c r="D325" s="187" t="s">
        <v>133</v>
      </c>
      <c r="E325" s="193"/>
      <c r="F325" s="195" t="s">
        <v>567</v>
      </c>
      <c r="G325" s="193"/>
      <c r="H325" s="196">
        <v>50.8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133</v>
      </c>
      <c r="AU325" s="202" t="s">
        <v>81</v>
      </c>
      <c r="AV325" s="13" t="s">
        <v>81</v>
      </c>
      <c r="AW325" s="13" t="s">
        <v>4</v>
      </c>
      <c r="AX325" s="13" t="s">
        <v>79</v>
      </c>
      <c r="AY325" s="202" t="s">
        <v>122</v>
      </c>
    </row>
    <row r="326" spans="1:65" s="2" customFormat="1" ht="16.5" customHeight="1">
      <c r="A326" s="35"/>
      <c r="B326" s="36"/>
      <c r="C326" s="214" t="s">
        <v>568</v>
      </c>
      <c r="D326" s="214" t="s">
        <v>191</v>
      </c>
      <c r="E326" s="215" t="s">
        <v>569</v>
      </c>
      <c r="F326" s="216" t="s">
        <v>570</v>
      </c>
      <c r="G326" s="217" t="s">
        <v>199</v>
      </c>
      <c r="H326" s="218">
        <v>307.58199999999999</v>
      </c>
      <c r="I326" s="219"/>
      <c r="J326" s="220">
        <f>ROUND(I326*H326,2)</f>
        <v>0</v>
      </c>
      <c r="K326" s="216" t="s">
        <v>571</v>
      </c>
      <c r="L326" s="221"/>
      <c r="M326" s="222" t="s">
        <v>19</v>
      </c>
      <c r="N326" s="223" t="s">
        <v>43</v>
      </c>
      <c r="O326" s="65"/>
      <c r="P326" s="183">
        <f>O326*H326</f>
        <v>0</v>
      </c>
      <c r="Q326" s="183">
        <v>0.01</v>
      </c>
      <c r="R326" s="183">
        <f>Q326*H326</f>
        <v>3.0758200000000002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308</v>
      </c>
      <c r="AT326" s="185" t="s">
        <v>191</v>
      </c>
      <c r="AU326" s="185" t="s">
        <v>81</v>
      </c>
      <c r="AY326" s="18" t="s">
        <v>122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79</v>
      </c>
      <c r="BK326" s="186">
        <f>ROUND(I326*H326,2)</f>
        <v>0</v>
      </c>
      <c r="BL326" s="18" t="s">
        <v>212</v>
      </c>
      <c r="BM326" s="185" t="s">
        <v>572</v>
      </c>
    </row>
    <row r="327" spans="1:65" s="2" customFormat="1">
      <c r="A327" s="35"/>
      <c r="B327" s="36"/>
      <c r="C327" s="37"/>
      <c r="D327" s="187" t="s">
        <v>131</v>
      </c>
      <c r="E327" s="37"/>
      <c r="F327" s="188" t="s">
        <v>573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131</v>
      </c>
      <c r="AU327" s="18" t="s">
        <v>81</v>
      </c>
    </row>
    <row r="328" spans="1:65" s="2" customFormat="1" ht="19.5">
      <c r="A328" s="35"/>
      <c r="B328" s="36"/>
      <c r="C328" s="37"/>
      <c r="D328" s="187" t="s">
        <v>227</v>
      </c>
      <c r="E328" s="37"/>
      <c r="F328" s="224" t="s">
        <v>558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227</v>
      </c>
      <c r="AU328" s="18" t="s">
        <v>81</v>
      </c>
    </row>
    <row r="329" spans="1:65" s="15" customFormat="1">
      <c r="B329" s="225"/>
      <c r="C329" s="226"/>
      <c r="D329" s="187" t="s">
        <v>133</v>
      </c>
      <c r="E329" s="227" t="s">
        <v>19</v>
      </c>
      <c r="F329" s="228" t="s">
        <v>574</v>
      </c>
      <c r="G329" s="226"/>
      <c r="H329" s="227" t="s">
        <v>19</v>
      </c>
      <c r="I329" s="229"/>
      <c r="J329" s="226"/>
      <c r="K329" s="226"/>
      <c r="L329" s="230"/>
      <c r="M329" s="231"/>
      <c r="N329" s="232"/>
      <c r="O329" s="232"/>
      <c r="P329" s="232"/>
      <c r="Q329" s="232"/>
      <c r="R329" s="232"/>
      <c r="S329" s="232"/>
      <c r="T329" s="233"/>
      <c r="AT329" s="234" t="s">
        <v>133</v>
      </c>
      <c r="AU329" s="234" t="s">
        <v>81</v>
      </c>
      <c r="AV329" s="15" t="s">
        <v>79</v>
      </c>
      <c r="AW329" s="15" t="s">
        <v>34</v>
      </c>
      <c r="AX329" s="15" t="s">
        <v>72</v>
      </c>
      <c r="AY329" s="234" t="s">
        <v>122</v>
      </c>
    </row>
    <row r="330" spans="1:65" s="13" customFormat="1">
      <c r="B330" s="192"/>
      <c r="C330" s="193"/>
      <c r="D330" s="187" t="s">
        <v>133</v>
      </c>
      <c r="E330" s="194" t="s">
        <v>19</v>
      </c>
      <c r="F330" s="195" t="s">
        <v>559</v>
      </c>
      <c r="G330" s="193"/>
      <c r="H330" s="196">
        <v>114.41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133</v>
      </c>
      <c r="AU330" s="202" t="s">
        <v>81</v>
      </c>
      <c r="AV330" s="13" t="s">
        <v>81</v>
      </c>
      <c r="AW330" s="13" t="s">
        <v>34</v>
      </c>
      <c r="AX330" s="13" t="s">
        <v>72</v>
      </c>
      <c r="AY330" s="202" t="s">
        <v>122</v>
      </c>
    </row>
    <row r="331" spans="1:65" s="15" customFormat="1">
      <c r="B331" s="225"/>
      <c r="C331" s="226"/>
      <c r="D331" s="187" t="s">
        <v>133</v>
      </c>
      <c r="E331" s="227" t="s">
        <v>19</v>
      </c>
      <c r="F331" s="228" t="s">
        <v>575</v>
      </c>
      <c r="G331" s="226"/>
      <c r="H331" s="227" t="s">
        <v>19</v>
      </c>
      <c r="I331" s="229"/>
      <c r="J331" s="226"/>
      <c r="K331" s="226"/>
      <c r="L331" s="230"/>
      <c r="M331" s="231"/>
      <c r="N331" s="232"/>
      <c r="O331" s="232"/>
      <c r="P331" s="232"/>
      <c r="Q331" s="232"/>
      <c r="R331" s="232"/>
      <c r="S331" s="232"/>
      <c r="T331" s="233"/>
      <c r="AT331" s="234" t="s">
        <v>133</v>
      </c>
      <c r="AU331" s="234" t="s">
        <v>81</v>
      </c>
      <c r="AV331" s="15" t="s">
        <v>79</v>
      </c>
      <c r="AW331" s="15" t="s">
        <v>34</v>
      </c>
      <c r="AX331" s="15" t="s">
        <v>72</v>
      </c>
      <c r="AY331" s="234" t="s">
        <v>122</v>
      </c>
    </row>
    <row r="332" spans="1:65" s="13" customFormat="1">
      <c r="B332" s="192"/>
      <c r="C332" s="193"/>
      <c r="D332" s="187" t="s">
        <v>133</v>
      </c>
      <c r="E332" s="194" t="s">
        <v>19</v>
      </c>
      <c r="F332" s="195" t="s">
        <v>566</v>
      </c>
      <c r="G332" s="193"/>
      <c r="H332" s="196">
        <v>25.4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133</v>
      </c>
      <c r="AU332" s="202" t="s">
        <v>81</v>
      </c>
      <c r="AV332" s="13" t="s">
        <v>81</v>
      </c>
      <c r="AW332" s="13" t="s">
        <v>34</v>
      </c>
      <c r="AX332" s="13" t="s">
        <v>72</v>
      </c>
      <c r="AY332" s="202" t="s">
        <v>122</v>
      </c>
    </row>
    <row r="333" spans="1:65" s="14" customFormat="1">
      <c r="B333" s="203"/>
      <c r="C333" s="204"/>
      <c r="D333" s="187" t="s">
        <v>133</v>
      </c>
      <c r="E333" s="205" t="s">
        <v>19</v>
      </c>
      <c r="F333" s="206" t="s">
        <v>136</v>
      </c>
      <c r="G333" s="204"/>
      <c r="H333" s="207">
        <v>139.81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133</v>
      </c>
      <c r="AU333" s="213" t="s">
        <v>81</v>
      </c>
      <c r="AV333" s="14" t="s">
        <v>129</v>
      </c>
      <c r="AW333" s="14" t="s">
        <v>34</v>
      </c>
      <c r="AX333" s="14" t="s">
        <v>72</v>
      </c>
      <c r="AY333" s="213" t="s">
        <v>122</v>
      </c>
    </row>
    <row r="334" spans="1:65" s="13" customFormat="1">
      <c r="B334" s="192"/>
      <c r="C334" s="193"/>
      <c r="D334" s="187" t="s">
        <v>133</v>
      </c>
      <c r="E334" s="194" t="s">
        <v>19</v>
      </c>
      <c r="F334" s="195" t="s">
        <v>576</v>
      </c>
      <c r="G334" s="193"/>
      <c r="H334" s="196">
        <v>153.791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133</v>
      </c>
      <c r="AU334" s="202" t="s">
        <v>81</v>
      </c>
      <c r="AV334" s="13" t="s">
        <v>81</v>
      </c>
      <c r="AW334" s="13" t="s">
        <v>34</v>
      </c>
      <c r="AX334" s="13" t="s">
        <v>79</v>
      </c>
      <c r="AY334" s="202" t="s">
        <v>122</v>
      </c>
    </row>
    <row r="335" spans="1:65" s="13" customFormat="1">
      <c r="B335" s="192"/>
      <c r="C335" s="193"/>
      <c r="D335" s="187" t="s">
        <v>133</v>
      </c>
      <c r="E335" s="193"/>
      <c r="F335" s="195" t="s">
        <v>577</v>
      </c>
      <c r="G335" s="193"/>
      <c r="H335" s="196">
        <v>307.58199999999999</v>
      </c>
      <c r="I335" s="197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133</v>
      </c>
      <c r="AU335" s="202" t="s">
        <v>81</v>
      </c>
      <c r="AV335" s="13" t="s">
        <v>81</v>
      </c>
      <c r="AW335" s="13" t="s">
        <v>4</v>
      </c>
      <c r="AX335" s="13" t="s">
        <v>79</v>
      </c>
      <c r="AY335" s="202" t="s">
        <v>122</v>
      </c>
    </row>
    <row r="336" spans="1:65" s="2" customFormat="1" ht="21.75" customHeight="1">
      <c r="A336" s="35"/>
      <c r="B336" s="36"/>
      <c r="C336" s="174" t="s">
        <v>578</v>
      </c>
      <c r="D336" s="174" t="s">
        <v>124</v>
      </c>
      <c r="E336" s="175" t="s">
        <v>579</v>
      </c>
      <c r="F336" s="176" t="s">
        <v>580</v>
      </c>
      <c r="G336" s="177" t="s">
        <v>243</v>
      </c>
      <c r="H336" s="178">
        <v>37</v>
      </c>
      <c r="I336" s="179"/>
      <c r="J336" s="180">
        <f>ROUND(I336*H336,2)</f>
        <v>0</v>
      </c>
      <c r="K336" s="176" t="s">
        <v>128</v>
      </c>
      <c r="L336" s="40"/>
      <c r="M336" s="181" t="s">
        <v>19</v>
      </c>
      <c r="N336" s="182" t="s">
        <v>43</v>
      </c>
      <c r="O336" s="65"/>
      <c r="P336" s="183">
        <f>O336*H336</f>
        <v>0</v>
      </c>
      <c r="Q336" s="183">
        <v>1.1E-4</v>
      </c>
      <c r="R336" s="183">
        <f>Q336*H336</f>
        <v>4.0699999999999998E-3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212</v>
      </c>
      <c r="AT336" s="185" t="s">
        <v>124</v>
      </c>
      <c r="AU336" s="185" t="s">
        <v>81</v>
      </c>
      <c r="AY336" s="18" t="s">
        <v>122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79</v>
      </c>
      <c r="BK336" s="186">
        <f>ROUND(I336*H336,2)</f>
        <v>0</v>
      </c>
      <c r="BL336" s="18" t="s">
        <v>212</v>
      </c>
      <c r="BM336" s="185" t="s">
        <v>581</v>
      </c>
    </row>
    <row r="337" spans="1:65" s="2" customFormat="1" ht="19.5">
      <c r="A337" s="35"/>
      <c r="B337" s="36"/>
      <c r="C337" s="37"/>
      <c r="D337" s="187" t="s">
        <v>131</v>
      </c>
      <c r="E337" s="37"/>
      <c r="F337" s="188" t="s">
        <v>582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131</v>
      </c>
      <c r="AU337" s="18" t="s">
        <v>81</v>
      </c>
    </row>
    <row r="338" spans="1:65" s="13" customFormat="1">
      <c r="B338" s="192"/>
      <c r="C338" s="193"/>
      <c r="D338" s="187" t="s">
        <v>133</v>
      </c>
      <c r="E338" s="194" t="s">
        <v>19</v>
      </c>
      <c r="F338" s="195" t="s">
        <v>393</v>
      </c>
      <c r="G338" s="193"/>
      <c r="H338" s="196">
        <v>37</v>
      </c>
      <c r="I338" s="197"/>
      <c r="J338" s="193"/>
      <c r="K338" s="193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133</v>
      </c>
      <c r="AU338" s="202" t="s">
        <v>81</v>
      </c>
      <c r="AV338" s="13" t="s">
        <v>81</v>
      </c>
      <c r="AW338" s="13" t="s">
        <v>34</v>
      </c>
      <c r="AX338" s="13" t="s">
        <v>79</v>
      </c>
      <c r="AY338" s="202" t="s">
        <v>122</v>
      </c>
    </row>
    <row r="339" spans="1:65" s="2" customFormat="1" ht="21.75" customHeight="1">
      <c r="A339" s="35"/>
      <c r="B339" s="36"/>
      <c r="C339" s="214" t="s">
        <v>583</v>
      </c>
      <c r="D339" s="214" t="s">
        <v>191</v>
      </c>
      <c r="E339" s="215" t="s">
        <v>584</v>
      </c>
      <c r="F339" s="216" t="s">
        <v>585</v>
      </c>
      <c r="G339" s="217" t="s">
        <v>243</v>
      </c>
      <c r="H339" s="218">
        <v>37</v>
      </c>
      <c r="I339" s="219"/>
      <c r="J339" s="220">
        <f>ROUND(I339*H339,2)</f>
        <v>0</v>
      </c>
      <c r="K339" s="216" t="s">
        <v>128</v>
      </c>
      <c r="L339" s="221"/>
      <c r="M339" s="222" t="s">
        <v>19</v>
      </c>
      <c r="N339" s="223" t="s">
        <v>43</v>
      </c>
      <c r="O339" s="65"/>
      <c r="P339" s="183">
        <f>O339*H339</f>
        <v>0</v>
      </c>
      <c r="Q339" s="183">
        <v>1.8000000000000001E-4</v>
      </c>
      <c r="R339" s="183">
        <f>Q339*H339</f>
        <v>6.6600000000000001E-3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308</v>
      </c>
      <c r="AT339" s="185" t="s">
        <v>191</v>
      </c>
      <c r="AU339" s="185" t="s">
        <v>81</v>
      </c>
      <c r="AY339" s="18" t="s">
        <v>122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79</v>
      </c>
      <c r="BK339" s="186">
        <f>ROUND(I339*H339,2)</f>
        <v>0</v>
      </c>
      <c r="BL339" s="18" t="s">
        <v>212</v>
      </c>
      <c r="BM339" s="185" t="s">
        <v>586</v>
      </c>
    </row>
    <row r="340" spans="1:65" s="2" customFormat="1">
      <c r="A340" s="35"/>
      <c r="B340" s="36"/>
      <c r="C340" s="37"/>
      <c r="D340" s="187" t="s">
        <v>131</v>
      </c>
      <c r="E340" s="37"/>
      <c r="F340" s="188" t="s">
        <v>585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131</v>
      </c>
      <c r="AU340" s="18" t="s">
        <v>81</v>
      </c>
    </row>
    <row r="341" spans="1:65" s="2" customFormat="1" ht="24">
      <c r="A341" s="35"/>
      <c r="B341" s="36"/>
      <c r="C341" s="214" t="s">
        <v>587</v>
      </c>
      <c r="D341" s="214" t="s">
        <v>191</v>
      </c>
      <c r="E341" s="215" t="s">
        <v>588</v>
      </c>
      <c r="F341" s="216" t="s">
        <v>589</v>
      </c>
      <c r="G341" s="217" t="s">
        <v>233</v>
      </c>
      <c r="H341" s="218">
        <v>112</v>
      </c>
      <c r="I341" s="219"/>
      <c r="J341" s="220">
        <f>ROUND(I341*H341,2)</f>
        <v>0</v>
      </c>
      <c r="K341" s="216" t="s">
        <v>128</v>
      </c>
      <c r="L341" s="221"/>
      <c r="M341" s="222" t="s">
        <v>19</v>
      </c>
      <c r="N341" s="223" t="s">
        <v>43</v>
      </c>
      <c r="O341" s="65"/>
      <c r="P341" s="183">
        <f>O341*H341</f>
        <v>0</v>
      </c>
      <c r="Q341" s="183">
        <v>1.0000000000000001E-5</v>
      </c>
      <c r="R341" s="183">
        <f>Q341*H341</f>
        <v>1.1200000000000001E-3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308</v>
      </c>
      <c r="AT341" s="185" t="s">
        <v>191</v>
      </c>
      <c r="AU341" s="185" t="s">
        <v>81</v>
      </c>
      <c r="AY341" s="18" t="s">
        <v>122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79</v>
      </c>
      <c r="BK341" s="186">
        <f>ROUND(I341*H341,2)</f>
        <v>0</v>
      </c>
      <c r="BL341" s="18" t="s">
        <v>212</v>
      </c>
      <c r="BM341" s="185" t="s">
        <v>590</v>
      </c>
    </row>
    <row r="342" spans="1:65" s="2" customFormat="1" ht="19.5">
      <c r="A342" s="35"/>
      <c r="B342" s="36"/>
      <c r="C342" s="37"/>
      <c r="D342" s="187" t="s">
        <v>131</v>
      </c>
      <c r="E342" s="37"/>
      <c r="F342" s="188" t="s">
        <v>589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131</v>
      </c>
      <c r="AU342" s="18" t="s">
        <v>81</v>
      </c>
    </row>
    <row r="343" spans="1:65" s="2" customFormat="1" ht="16.5" customHeight="1">
      <c r="A343" s="35"/>
      <c r="B343" s="36"/>
      <c r="C343" s="214" t="s">
        <v>591</v>
      </c>
      <c r="D343" s="214" t="s">
        <v>191</v>
      </c>
      <c r="E343" s="215" t="s">
        <v>592</v>
      </c>
      <c r="F343" s="216" t="s">
        <v>593</v>
      </c>
      <c r="G343" s="217" t="s">
        <v>233</v>
      </c>
      <c r="H343" s="218">
        <v>112</v>
      </c>
      <c r="I343" s="219"/>
      <c r="J343" s="220">
        <f>ROUND(I343*H343,2)</f>
        <v>0</v>
      </c>
      <c r="K343" s="216" t="s">
        <v>128</v>
      </c>
      <c r="L343" s="221"/>
      <c r="M343" s="222" t="s">
        <v>19</v>
      </c>
      <c r="N343" s="223" t="s">
        <v>43</v>
      </c>
      <c r="O343" s="65"/>
      <c r="P343" s="183">
        <f>O343*H343</f>
        <v>0</v>
      </c>
      <c r="Q343" s="183">
        <v>1.0000000000000001E-5</v>
      </c>
      <c r="R343" s="183">
        <f>Q343*H343</f>
        <v>1.1200000000000001E-3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308</v>
      </c>
      <c r="AT343" s="185" t="s">
        <v>191</v>
      </c>
      <c r="AU343" s="185" t="s">
        <v>81</v>
      </c>
      <c r="AY343" s="18" t="s">
        <v>122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79</v>
      </c>
      <c r="BK343" s="186">
        <f>ROUND(I343*H343,2)</f>
        <v>0</v>
      </c>
      <c r="BL343" s="18" t="s">
        <v>212</v>
      </c>
      <c r="BM343" s="185" t="s">
        <v>594</v>
      </c>
    </row>
    <row r="344" spans="1:65" s="2" customFormat="1">
      <c r="A344" s="35"/>
      <c r="B344" s="36"/>
      <c r="C344" s="37"/>
      <c r="D344" s="187" t="s">
        <v>131</v>
      </c>
      <c r="E344" s="37"/>
      <c r="F344" s="188" t="s">
        <v>593</v>
      </c>
      <c r="G344" s="37"/>
      <c r="H344" s="37"/>
      <c r="I344" s="189"/>
      <c r="J344" s="37"/>
      <c r="K344" s="37"/>
      <c r="L344" s="40"/>
      <c r="M344" s="190"/>
      <c r="N344" s="191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131</v>
      </c>
      <c r="AU344" s="18" t="s">
        <v>81</v>
      </c>
    </row>
    <row r="345" spans="1:65" s="2" customFormat="1" ht="16.5" customHeight="1">
      <c r="A345" s="35"/>
      <c r="B345" s="36"/>
      <c r="C345" s="214" t="s">
        <v>595</v>
      </c>
      <c r="D345" s="214" t="s">
        <v>191</v>
      </c>
      <c r="E345" s="215" t="s">
        <v>596</v>
      </c>
      <c r="F345" s="216" t="s">
        <v>597</v>
      </c>
      <c r="G345" s="217" t="s">
        <v>243</v>
      </c>
      <c r="H345" s="218">
        <v>37</v>
      </c>
      <c r="I345" s="219"/>
      <c r="J345" s="220">
        <f>ROUND(I345*H345,2)</f>
        <v>0</v>
      </c>
      <c r="K345" s="216" t="s">
        <v>128</v>
      </c>
      <c r="L345" s="221"/>
      <c r="M345" s="222" t="s">
        <v>19</v>
      </c>
      <c r="N345" s="223" t="s">
        <v>43</v>
      </c>
      <c r="O345" s="65"/>
      <c r="P345" s="183">
        <f>O345*H345</f>
        <v>0</v>
      </c>
      <c r="Q345" s="183">
        <v>2.0000000000000002E-5</v>
      </c>
      <c r="R345" s="183">
        <f>Q345*H345</f>
        <v>7.400000000000001E-4</v>
      </c>
      <c r="S345" s="183">
        <v>0</v>
      </c>
      <c r="T345" s="18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5" t="s">
        <v>308</v>
      </c>
      <c r="AT345" s="185" t="s">
        <v>191</v>
      </c>
      <c r="AU345" s="185" t="s">
        <v>81</v>
      </c>
      <c r="AY345" s="18" t="s">
        <v>122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8" t="s">
        <v>79</v>
      </c>
      <c r="BK345" s="186">
        <f>ROUND(I345*H345,2)</f>
        <v>0</v>
      </c>
      <c r="BL345" s="18" t="s">
        <v>212</v>
      </c>
      <c r="BM345" s="185" t="s">
        <v>598</v>
      </c>
    </row>
    <row r="346" spans="1:65" s="2" customFormat="1">
      <c r="A346" s="35"/>
      <c r="B346" s="36"/>
      <c r="C346" s="37"/>
      <c r="D346" s="187" t="s">
        <v>131</v>
      </c>
      <c r="E346" s="37"/>
      <c r="F346" s="188" t="s">
        <v>597</v>
      </c>
      <c r="G346" s="37"/>
      <c r="H346" s="37"/>
      <c r="I346" s="189"/>
      <c r="J346" s="37"/>
      <c r="K346" s="37"/>
      <c r="L346" s="40"/>
      <c r="M346" s="190"/>
      <c r="N346" s="191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131</v>
      </c>
      <c r="AU346" s="18" t="s">
        <v>81</v>
      </c>
    </row>
    <row r="347" spans="1:65" s="2" customFormat="1" ht="24">
      <c r="A347" s="35"/>
      <c r="B347" s="36"/>
      <c r="C347" s="174" t="s">
        <v>599</v>
      </c>
      <c r="D347" s="174" t="s">
        <v>124</v>
      </c>
      <c r="E347" s="175" t="s">
        <v>600</v>
      </c>
      <c r="F347" s="176" t="s">
        <v>601</v>
      </c>
      <c r="G347" s="177" t="s">
        <v>199</v>
      </c>
      <c r="H347" s="178">
        <v>228.82</v>
      </c>
      <c r="I347" s="179"/>
      <c r="J347" s="180">
        <f>ROUND(I347*H347,2)</f>
        <v>0</v>
      </c>
      <c r="K347" s="176" t="s">
        <v>128</v>
      </c>
      <c r="L347" s="40"/>
      <c r="M347" s="181" t="s">
        <v>19</v>
      </c>
      <c r="N347" s="182" t="s">
        <v>43</v>
      </c>
      <c r="O347" s="65"/>
      <c r="P347" s="183">
        <f>O347*H347</f>
        <v>0</v>
      </c>
      <c r="Q347" s="183">
        <v>0</v>
      </c>
      <c r="R347" s="183">
        <f>Q347*H347</f>
        <v>0</v>
      </c>
      <c r="S347" s="183">
        <v>0</v>
      </c>
      <c r="T347" s="18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5" t="s">
        <v>212</v>
      </c>
      <c r="AT347" s="185" t="s">
        <v>124</v>
      </c>
      <c r="AU347" s="185" t="s">
        <v>81</v>
      </c>
      <c r="AY347" s="18" t="s">
        <v>122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8" t="s">
        <v>79</v>
      </c>
      <c r="BK347" s="186">
        <f>ROUND(I347*H347,2)</f>
        <v>0</v>
      </c>
      <c r="BL347" s="18" t="s">
        <v>212</v>
      </c>
      <c r="BM347" s="185" t="s">
        <v>602</v>
      </c>
    </row>
    <row r="348" spans="1:65" s="2" customFormat="1" ht="19.5">
      <c r="A348" s="35"/>
      <c r="B348" s="36"/>
      <c r="C348" s="37"/>
      <c r="D348" s="187" t="s">
        <v>131</v>
      </c>
      <c r="E348" s="37"/>
      <c r="F348" s="188" t="s">
        <v>603</v>
      </c>
      <c r="G348" s="37"/>
      <c r="H348" s="37"/>
      <c r="I348" s="189"/>
      <c r="J348" s="37"/>
      <c r="K348" s="37"/>
      <c r="L348" s="40"/>
      <c r="M348" s="190"/>
      <c r="N348" s="191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131</v>
      </c>
      <c r="AU348" s="18" t="s">
        <v>81</v>
      </c>
    </row>
    <row r="349" spans="1:65" s="2" customFormat="1" ht="19.5">
      <c r="A349" s="35"/>
      <c r="B349" s="36"/>
      <c r="C349" s="37"/>
      <c r="D349" s="187" t="s">
        <v>227</v>
      </c>
      <c r="E349" s="37"/>
      <c r="F349" s="224" t="s">
        <v>604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227</v>
      </c>
      <c r="AU349" s="18" t="s">
        <v>81</v>
      </c>
    </row>
    <row r="350" spans="1:65" s="13" customFormat="1">
      <c r="B350" s="192"/>
      <c r="C350" s="193"/>
      <c r="D350" s="187" t="s">
        <v>133</v>
      </c>
      <c r="E350" s="194" t="s">
        <v>19</v>
      </c>
      <c r="F350" s="195" t="s">
        <v>605</v>
      </c>
      <c r="G350" s="193"/>
      <c r="H350" s="196">
        <v>228.82</v>
      </c>
      <c r="I350" s="197"/>
      <c r="J350" s="193"/>
      <c r="K350" s="193"/>
      <c r="L350" s="198"/>
      <c r="M350" s="199"/>
      <c r="N350" s="200"/>
      <c r="O350" s="200"/>
      <c r="P350" s="200"/>
      <c r="Q350" s="200"/>
      <c r="R350" s="200"/>
      <c r="S350" s="200"/>
      <c r="T350" s="201"/>
      <c r="AT350" s="202" t="s">
        <v>133</v>
      </c>
      <c r="AU350" s="202" t="s">
        <v>81</v>
      </c>
      <c r="AV350" s="13" t="s">
        <v>81</v>
      </c>
      <c r="AW350" s="13" t="s">
        <v>34</v>
      </c>
      <c r="AX350" s="13" t="s">
        <v>79</v>
      </c>
      <c r="AY350" s="202" t="s">
        <v>122</v>
      </c>
    </row>
    <row r="351" spans="1:65" s="2" customFormat="1" ht="16.5" customHeight="1">
      <c r="A351" s="35"/>
      <c r="B351" s="36"/>
      <c r="C351" s="214" t="s">
        <v>606</v>
      </c>
      <c r="D351" s="214" t="s">
        <v>191</v>
      </c>
      <c r="E351" s="215" t="s">
        <v>607</v>
      </c>
      <c r="F351" s="216" t="s">
        <v>608</v>
      </c>
      <c r="G351" s="217" t="s">
        <v>199</v>
      </c>
      <c r="H351" s="218">
        <v>251.702</v>
      </c>
      <c r="I351" s="219"/>
      <c r="J351" s="220">
        <f>ROUND(I351*H351,2)</f>
        <v>0</v>
      </c>
      <c r="K351" s="216" t="s">
        <v>128</v>
      </c>
      <c r="L351" s="221"/>
      <c r="M351" s="222" t="s">
        <v>19</v>
      </c>
      <c r="N351" s="223" t="s">
        <v>43</v>
      </c>
      <c r="O351" s="65"/>
      <c r="P351" s="183">
        <f>O351*H351</f>
        <v>0</v>
      </c>
      <c r="Q351" s="183">
        <v>1.1999999999999999E-3</v>
      </c>
      <c r="R351" s="183">
        <f>Q351*H351</f>
        <v>0.30204239999999999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308</v>
      </c>
      <c r="AT351" s="185" t="s">
        <v>191</v>
      </c>
      <c r="AU351" s="185" t="s">
        <v>81</v>
      </c>
      <c r="AY351" s="18" t="s">
        <v>122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79</v>
      </c>
      <c r="BK351" s="186">
        <f>ROUND(I351*H351,2)</f>
        <v>0</v>
      </c>
      <c r="BL351" s="18" t="s">
        <v>212</v>
      </c>
      <c r="BM351" s="185" t="s">
        <v>609</v>
      </c>
    </row>
    <row r="352" spans="1:65" s="2" customFormat="1">
      <c r="A352" s="35"/>
      <c r="B352" s="36"/>
      <c r="C352" s="37"/>
      <c r="D352" s="187" t="s">
        <v>131</v>
      </c>
      <c r="E352" s="37"/>
      <c r="F352" s="188" t="s">
        <v>608</v>
      </c>
      <c r="G352" s="37"/>
      <c r="H352" s="37"/>
      <c r="I352" s="189"/>
      <c r="J352" s="37"/>
      <c r="K352" s="37"/>
      <c r="L352" s="40"/>
      <c r="M352" s="190"/>
      <c r="N352" s="191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131</v>
      </c>
      <c r="AU352" s="18" t="s">
        <v>81</v>
      </c>
    </row>
    <row r="353" spans="1:65" s="13" customFormat="1">
      <c r="B353" s="192"/>
      <c r="C353" s="193"/>
      <c r="D353" s="187" t="s">
        <v>133</v>
      </c>
      <c r="E353" s="194" t="s">
        <v>19</v>
      </c>
      <c r="F353" s="195" t="s">
        <v>610</v>
      </c>
      <c r="G353" s="193"/>
      <c r="H353" s="196">
        <v>251.702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133</v>
      </c>
      <c r="AU353" s="202" t="s">
        <v>81</v>
      </c>
      <c r="AV353" s="13" t="s">
        <v>81</v>
      </c>
      <c r="AW353" s="13" t="s">
        <v>34</v>
      </c>
      <c r="AX353" s="13" t="s">
        <v>79</v>
      </c>
      <c r="AY353" s="202" t="s">
        <v>122</v>
      </c>
    </row>
    <row r="354" spans="1:65" s="2" customFormat="1" ht="24">
      <c r="A354" s="35"/>
      <c r="B354" s="36"/>
      <c r="C354" s="174" t="s">
        <v>611</v>
      </c>
      <c r="D354" s="174" t="s">
        <v>124</v>
      </c>
      <c r="E354" s="175" t="s">
        <v>612</v>
      </c>
      <c r="F354" s="176" t="s">
        <v>613</v>
      </c>
      <c r="G354" s="177" t="s">
        <v>243</v>
      </c>
      <c r="H354" s="178">
        <v>15.4</v>
      </c>
      <c r="I354" s="179"/>
      <c r="J354" s="180">
        <f>ROUND(I354*H354,2)</f>
        <v>0</v>
      </c>
      <c r="K354" s="176" t="s">
        <v>128</v>
      </c>
      <c r="L354" s="40"/>
      <c r="M354" s="181" t="s">
        <v>19</v>
      </c>
      <c r="N354" s="182" t="s">
        <v>43</v>
      </c>
      <c r="O354" s="65"/>
      <c r="P354" s="183">
        <f>O354*H354</f>
        <v>0</v>
      </c>
      <c r="Q354" s="183">
        <v>4.0000000000000002E-4</v>
      </c>
      <c r="R354" s="183">
        <f>Q354*H354</f>
        <v>6.1600000000000005E-3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212</v>
      </c>
      <c r="AT354" s="185" t="s">
        <v>124</v>
      </c>
      <c r="AU354" s="185" t="s">
        <v>81</v>
      </c>
      <c r="AY354" s="18" t="s">
        <v>122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79</v>
      </c>
      <c r="BK354" s="186">
        <f>ROUND(I354*H354,2)</f>
        <v>0</v>
      </c>
      <c r="BL354" s="18" t="s">
        <v>212</v>
      </c>
      <c r="BM354" s="185" t="s">
        <v>614</v>
      </c>
    </row>
    <row r="355" spans="1:65" s="2" customFormat="1" ht="19.5">
      <c r="A355" s="35"/>
      <c r="B355" s="36"/>
      <c r="C355" s="37"/>
      <c r="D355" s="187" t="s">
        <v>131</v>
      </c>
      <c r="E355" s="37"/>
      <c r="F355" s="188" t="s">
        <v>615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131</v>
      </c>
      <c r="AU355" s="18" t="s">
        <v>81</v>
      </c>
    </row>
    <row r="356" spans="1:65" s="13" customFormat="1">
      <c r="B356" s="192"/>
      <c r="C356" s="193"/>
      <c r="D356" s="187" t="s">
        <v>133</v>
      </c>
      <c r="E356" s="194" t="s">
        <v>19</v>
      </c>
      <c r="F356" s="195" t="s">
        <v>283</v>
      </c>
      <c r="G356" s="193"/>
      <c r="H356" s="196">
        <v>15.4</v>
      </c>
      <c r="I356" s="197"/>
      <c r="J356" s="193"/>
      <c r="K356" s="193"/>
      <c r="L356" s="198"/>
      <c r="M356" s="199"/>
      <c r="N356" s="200"/>
      <c r="O356" s="200"/>
      <c r="P356" s="200"/>
      <c r="Q356" s="200"/>
      <c r="R356" s="200"/>
      <c r="S356" s="200"/>
      <c r="T356" s="201"/>
      <c r="AT356" s="202" t="s">
        <v>133</v>
      </c>
      <c r="AU356" s="202" t="s">
        <v>81</v>
      </c>
      <c r="AV356" s="13" t="s">
        <v>81</v>
      </c>
      <c r="AW356" s="13" t="s">
        <v>34</v>
      </c>
      <c r="AX356" s="13" t="s">
        <v>79</v>
      </c>
      <c r="AY356" s="202" t="s">
        <v>122</v>
      </c>
    </row>
    <row r="357" spans="1:65" s="2" customFormat="1" ht="36">
      <c r="A357" s="35"/>
      <c r="B357" s="36"/>
      <c r="C357" s="214" t="s">
        <v>616</v>
      </c>
      <c r="D357" s="214" t="s">
        <v>191</v>
      </c>
      <c r="E357" s="215" t="s">
        <v>617</v>
      </c>
      <c r="F357" s="216" t="s">
        <v>618</v>
      </c>
      <c r="G357" s="217" t="s">
        <v>199</v>
      </c>
      <c r="H357" s="218">
        <v>16.940000000000001</v>
      </c>
      <c r="I357" s="219"/>
      <c r="J357" s="220">
        <f>ROUND(I357*H357,2)</f>
        <v>0</v>
      </c>
      <c r="K357" s="216" t="s">
        <v>128</v>
      </c>
      <c r="L357" s="221"/>
      <c r="M357" s="222" t="s">
        <v>19</v>
      </c>
      <c r="N357" s="223" t="s">
        <v>43</v>
      </c>
      <c r="O357" s="65"/>
      <c r="P357" s="183">
        <f>O357*H357</f>
        <v>0</v>
      </c>
      <c r="Q357" s="183">
        <v>5.4000000000000003E-3</v>
      </c>
      <c r="R357" s="183">
        <f>Q357*H357</f>
        <v>9.1476000000000016E-2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308</v>
      </c>
      <c r="AT357" s="185" t="s">
        <v>191</v>
      </c>
      <c r="AU357" s="185" t="s">
        <v>81</v>
      </c>
      <c r="AY357" s="18" t="s">
        <v>122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79</v>
      </c>
      <c r="BK357" s="186">
        <f>ROUND(I357*H357,2)</f>
        <v>0</v>
      </c>
      <c r="BL357" s="18" t="s">
        <v>212</v>
      </c>
      <c r="BM357" s="185" t="s">
        <v>619</v>
      </c>
    </row>
    <row r="358" spans="1:65" s="2" customFormat="1" ht="19.5">
      <c r="A358" s="35"/>
      <c r="B358" s="36"/>
      <c r="C358" s="37"/>
      <c r="D358" s="187" t="s">
        <v>131</v>
      </c>
      <c r="E358" s="37"/>
      <c r="F358" s="188" t="s">
        <v>618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131</v>
      </c>
      <c r="AU358" s="18" t="s">
        <v>81</v>
      </c>
    </row>
    <row r="359" spans="1:65" s="13" customFormat="1">
      <c r="B359" s="192"/>
      <c r="C359" s="193"/>
      <c r="D359" s="187" t="s">
        <v>133</v>
      </c>
      <c r="E359" s="194" t="s">
        <v>19</v>
      </c>
      <c r="F359" s="195" t="s">
        <v>620</v>
      </c>
      <c r="G359" s="193"/>
      <c r="H359" s="196">
        <v>16.940000000000001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133</v>
      </c>
      <c r="AU359" s="202" t="s">
        <v>81</v>
      </c>
      <c r="AV359" s="13" t="s">
        <v>81</v>
      </c>
      <c r="AW359" s="13" t="s">
        <v>34</v>
      </c>
      <c r="AX359" s="13" t="s">
        <v>79</v>
      </c>
      <c r="AY359" s="202" t="s">
        <v>122</v>
      </c>
    </row>
    <row r="360" spans="1:65" s="2" customFormat="1" ht="24">
      <c r="A360" s="35"/>
      <c r="B360" s="36"/>
      <c r="C360" s="174" t="s">
        <v>621</v>
      </c>
      <c r="D360" s="174" t="s">
        <v>124</v>
      </c>
      <c r="E360" s="175" t="s">
        <v>622</v>
      </c>
      <c r="F360" s="176" t="s">
        <v>623</v>
      </c>
      <c r="G360" s="177" t="s">
        <v>169</v>
      </c>
      <c r="H360" s="178">
        <v>2.0430000000000001</v>
      </c>
      <c r="I360" s="179"/>
      <c r="J360" s="180">
        <f>ROUND(I360*H360,2)</f>
        <v>0</v>
      </c>
      <c r="K360" s="176" t="s">
        <v>128</v>
      </c>
      <c r="L360" s="40"/>
      <c r="M360" s="181" t="s">
        <v>19</v>
      </c>
      <c r="N360" s="182" t="s">
        <v>43</v>
      </c>
      <c r="O360" s="65"/>
      <c r="P360" s="183">
        <f>O360*H360</f>
        <v>0</v>
      </c>
      <c r="Q360" s="183">
        <v>0</v>
      </c>
      <c r="R360" s="183">
        <f>Q360*H360</f>
        <v>0</v>
      </c>
      <c r="S360" s="183">
        <v>0</v>
      </c>
      <c r="T360" s="18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5" t="s">
        <v>212</v>
      </c>
      <c r="AT360" s="185" t="s">
        <v>124</v>
      </c>
      <c r="AU360" s="185" t="s">
        <v>81</v>
      </c>
      <c r="AY360" s="18" t="s">
        <v>122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8" t="s">
        <v>79</v>
      </c>
      <c r="BK360" s="186">
        <f>ROUND(I360*H360,2)</f>
        <v>0</v>
      </c>
      <c r="BL360" s="18" t="s">
        <v>212</v>
      </c>
      <c r="BM360" s="185" t="s">
        <v>624</v>
      </c>
    </row>
    <row r="361" spans="1:65" s="2" customFormat="1" ht="29.25">
      <c r="A361" s="35"/>
      <c r="B361" s="36"/>
      <c r="C361" s="37"/>
      <c r="D361" s="187" t="s">
        <v>131</v>
      </c>
      <c r="E361" s="37"/>
      <c r="F361" s="188" t="s">
        <v>625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131</v>
      </c>
      <c r="AU361" s="18" t="s">
        <v>81</v>
      </c>
    </row>
    <row r="362" spans="1:65" s="13" customFormat="1">
      <c r="B362" s="192"/>
      <c r="C362" s="193"/>
      <c r="D362" s="187" t="s">
        <v>133</v>
      </c>
      <c r="E362" s="194" t="s">
        <v>19</v>
      </c>
      <c r="F362" s="195" t="s">
        <v>626</v>
      </c>
      <c r="G362" s="193"/>
      <c r="H362" s="196">
        <v>2.0430000000000001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133</v>
      </c>
      <c r="AU362" s="202" t="s">
        <v>81</v>
      </c>
      <c r="AV362" s="13" t="s">
        <v>81</v>
      </c>
      <c r="AW362" s="13" t="s">
        <v>34</v>
      </c>
      <c r="AX362" s="13" t="s">
        <v>79</v>
      </c>
      <c r="AY362" s="202" t="s">
        <v>122</v>
      </c>
    </row>
    <row r="363" spans="1:65" s="2" customFormat="1" ht="24">
      <c r="A363" s="35"/>
      <c r="B363" s="36"/>
      <c r="C363" s="174" t="s">
        <v>627</v>
      </c>
      <c r="D363" s="174" t="s">
        <v>124</v>
      </c>
      <c r="E363" s="175" t="s">
        <v>628</v>
      </c>
      <c r="F363" s="176" t="s">
        <v>629</v>
      </c>
      <c r="G363" s="177" t="s">
        <v>169</v>
      </c>
      <c r="H363" s="178">
        <v>4.0860000000000003</v>
      </c>
      <c r="I363" s="179"/>
      <c r="J363" s="180">
        <f>ROUND(I363*H363,2)</f>
        <v>0</v>
      </c>
      <c r="K363" s="176" t="s">
        <v>128</v>
      </c>
      <c r="L363" s="40"/>
      <c r="M363" s="181" t="s">
        <v>19</v>
      </c>
      <c r="N363" s="182" t="s">
        <v>43</v>
      </c>
      <c r="O363" s="65"/>
      <c r="P363" s="183">
        <f>O363*H363</f>
        <v>0</v>
      </c>
      <c r="Q363" s="183">
        <v>0</v>
      </c>
      <c r="R363" s="183">
        <f>Q363*H363</f>
        <v>0</v>
      </c>
      <c r="S363" s="183">
        <v>0</v>
      </c>
      <c r="T363" s="18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5" t="s">
        <v>212</v>
      </c>
      <c r="AT363" s="185" t="s">
        <v>124</v>
      </c>
      <c r="AU363" s="185" t="s">
        <v>81</v>
      </c>
      <c r="AY363" s="18" t="s">
        <v>122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8" t="s">
        <v>79</v>
      </c>
      <c r="BK363" s="186">
        <f>ROUND(I363*H363,2)</f>
        <v>0</v>
      </c>
      <c r="BL363" s="18" t="s">
        <v>212</v>
      </c>
      <c r="BM363" s="185" t="s">
        <v>630</v>
      </c>
    </row>
    <row r="364" spans="1:65" s="2" customFormat="1" ht="39">
      <c r="A364" s="35"/>
      <c r="B364" s="36"/>
      <c r="C364" s="37"/>
      <c r="D364" s="187" t="s">
        <v>131</v>
      </c>
      <c r="E364" s="37"/>
      <c r="F364" s="188" t="s">
        <v>631</v>
      </c>
      <c r="G364" s="37"/>
      <c r="H364" s="37"/>
      <c r="I364" s="189"/>
      <c r="J364" s="37"/>
      <c r="K364" s="37"/>
      <c r="L364" s="40"/>
      <c r="M364" s="190"/>
      <c r="N364" s="191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131</v>
      </c>
      <c r="AU364" s="18" t="s">
        <v>81</v>
      </c>
    </row>
    <row r="365" spans="1:65" s="13" customFormat="1">
      <c r="B365" s="192"/>
      <c r="C365" s="193"/>
      <c r="D365" s="187" t="s">
        <v>133</v>
      </c>
      <c r="E365" s="194" t="s">
        <v>19</v>
      </c>
      <c r="F365" s="195" t="s">
        <v>632</v>
      </c>
      <c r="G365" s="193"/>
      <c r="H365" s="196">
        <v>4.0860000000000003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133</v>
      </c>
      <c r="AU365" s="202" t="s">
        <v>81</v>
      </c>
      <c r="AV365" s="13" t="s">
        <v>81</v>
      </c>
      <c r="AW365" s="13" t="s">
        <v>34</v>
      </c>
      <c r="AX365" s="13" t="s">
        <v>79</v>
      </c>
      <c r="AY365" s="202" t="s">
        <v>122</v>
      </c>
    </row>
    <row r="366" spans="1:65" s="12" customFormat="1" ht="22.9" customHeight="1">
      <c r="B366" s="158"/>
      <c r="C366" s="159"/>
      <c r="D366" s="160" t="s">
        <v>71</v>
      </c>
      <c r="E366" s="172" t="s">
        <v>633</v>
      </c>
      <c r="F366" s="172" t="s">
        <v>634</v>
      </c>
      <c r="G366" s="159"/>
      <c r="H366" s="159"/>
      <c r="I366" s="162"/>
      <c r="J366" s="173">
        <f>BK366</f>
        <v>0</v>
      </c>
      <c r="K366" s="159"/>
      <c r="L366" s="164"/>
      <c r="M366" s="165"/>
      <c r="N366" s="166"/>
      <c r="O366" s="166"/>
      <c r="P366" s="167">
        <f>SUM(P367:P369)</f>
        <v>0</v>
      </c>
      <c r="Q366" s="166"/>
      <c r="R366" s="167">
        <f>SUM(R367:R369)</f>
        <v>0</v>
      </c>
      <c r="S366" s="166"/>
      <c r="T366" s="168">
        <f>SUM(T367:T369)</f>
        <v>0</v>
      </c>
      <c r="AR366" s="169" t="s">
        <v>81</v>
      </c>
      <c r="AT366" s="170" t="s">
        <v>71</v>
      </c>
      <c r="AU366" s="170" t="s">
        <v>79</v>
      </c>
      <c r="AY366" s="169" t="s">
        <v>122</v>
      </c>
      <c r="BK366" s="171">
        <f>SUM(BK367:BK369)</f>
        <v>0</v>
      </c>
    </row>
    <row r="367" spans="1:65" s="2" customFormat="1" ht="24">
      <c r="A367" s="35"/>
      <c r="B367" s="36"/>
      <c r="C367" s="174" t="s">
        <v>635</v>
      </c>
      <c r="D367" s="174" t="s">
        <v>124</v>
      </c>
      <c r="E367" s="175" t="s">
        <v>636</v>
      </c>
      <c r="F367" s="176" t="s">
        <v>637</v>
      </c>
      <c r="G367" s="177" t="s">
        <v>199</v>
      </c>
      <c r="H367" s="178">
        <v>90</v>
      </c>
      <c r="I367" s="179"/>
      <c r="J367" s="180">
        <f>ROUND(I367*H367,2)</f>
        <v>0</v>
      </c>
      <c r="K367" s="176" t="s">
        <v>128</v>
      </c>
      <c r="L367" s="40"/>
      <c r="M367" s="181" t="s">
        <v>19</v>
      </c>
      <c r="N367" s="182" t="s">
        <v>43</v>
      </c>
      <c r="O367" s="65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5" t="s">
        <v>212</v>
      </c>
      <c r="AT367" s="185" t="s">
        <v>124</v>
      </c>
      <c r="AU367" s="185" t="s">
        <v>81</v>
      </c>
      <c r="AY367" s="18" t="s">
        <v>122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8" t="s">
        <v>79</v>
      </c>
      <c r="BK367" s="186">
        <f>ROUND(I367*H367,2)</f>
        <v>0</v>
      </c>
      <c r="BL367" s="18" t="s">
        <v>212</v>
      </c>
      <c r="BM367" s="185" t="s">
        <v>638</v>
      </c>
    </row>
    <row r="368" spans="1:65" s="2" customFormat="1" ht="19.5">
      <c r="A368" s="35"/>
      <c r="B368" s="36"/>
      <c r="C368" s="37"/>
      <c r="D368" s="187" t="s">
        <v>131</v>
      </c>
      <c r="E368" s="37"/>
      <c r="F368" s="188" t="s">
        <v>639</v>
      </c>
      <c r="G368" s="37"/>
      <c r="H368" s="37"/>
      <c r="I368" s="189"/>
      <c r="J368" s="37"/>
      <c r="K368" s="37"/>
      <c r="L368" s="40"/>
      <c r="M368" s="190"/>
      <c r="N368" s="191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131</v>
      </c>
      <c r="AU368" s="18" t="s">
        <v>81</v>
      </c>
    </row>
    <row r="369" spans="1:47" s="2" customFormat="1" ht="19.5">
      <c r="A369" s="35"/>
      <c r="B369" s="36"/>
      <c r="C369" s="37"/>
      <c r="D369" s="187" t="s">
        <v>227</v>
      </c>
      <c r="E369" s="37"/>
      <c r="F369" s="224" t="s">
        <v>640</v>
      </c>
      <c r="G369" s="37"/>
      <c r="H369" s="37"/>
      <c r="I369" s="189"/>
      <c r="J369" s="37"/>
      <c r="K369" s="37"/>
      <c r="L369" s="40"/>
      <c r="M369" s="235"/>
      <c r="N369" s="236"/>
      <c r="O369" s="237"/>
      <c r="P369" s="237"/>
      <c r="Q369" s="237"/>
      <c r="R369" s="237"/>
      <c r="S369" s="237"/>
      <c r="T369" s="238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227</v>
      </c>
      <c r="AU369" s="18" t="s">
        <v>81</v>
      </c>
    </row>
    <row r="370" spans="1:47" s="2" customFormat="1" ht="6.95" customHeight="1">
      <c r="A370" s="35"/>
      <c r="B370" s="48"/>
      <c r="C370" s="49"/>
      <c r="D370" s="49"/>
      <c r="E370" s="49"/>
      <c r="F370" s="49"/>
      <c r="G370" s="49"/>
      <c r="H370" s="49"/>
      <c r="I370" s="49"/>
      <c r="J370" s="49"/>
      <c r="K370" s="49"/>
      <c r="L370" s="40"/>
      <c r="M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</row>
  </sheetData>
  <sheetProtection algorithmName="SHA-512" hashValue="K6F7xJzgDEV6SkeKBzYRtcQwFF9niXAChRcOjg1c4kUd9allSE0U87uC5R0elywQbwW4Otc+Xdp7FfeYtoCv1w==" saltValue="isL7jo6C2n3MioPt8CjTzoq36gVDuTCL6w4eP5sYufPVs4TThqP9QZfZuV1raqx1yluEHoqR2tb62Ca+EIkMtQ==" spinCount="100000" sheet="1" objects="1" scenarios="1" formatColumns="0" formatRows="0" autoFilter="0"/>
  <autoFilter ref="C90:K369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opLeftCell="A176" workbookViewId="0">
      <selection activeCell="A191" sqref="A1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83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88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7" t="str">
        <f>'Rekapitulace zakázky'!K6</f>
        <v>Oprava mostu v úseku Starkoč - Červený Kostelec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89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9" t="s">
        <v>641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zakázky'!AN8</f>
        <v>28. 1. 2021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22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zakázky'!AN13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zakázky'!E14</f>
        <v>Vyplň údaj</v>
      </c>
      <c r="F18" s="372"/>
      <c r="G18" s="372"/>
      <c r="H18" s="372"/>
      <c r="I18" s="106" t="s">
        <v>29</v>
      </c>
      <c r="J18" s="31" t="str">
        <f>'Rekapitulace zakázky'!AN14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22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3" t="s">
        <v>19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ROUND((SUM(BE82:BE126)),  2)</f>
        <v>0</v>
      </c>
      <c r="G33" s="35"/>
      <c r="H33" s="35"/>
      <c r="I33" s="119">
        <v>0.21</v>
      </c>
      <c r="J33" s="118">
        <f>ROUND(((SUM(BE82:BE126))*I33),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ROUND((SUM(BF82:BF126)),  2)</f>
        <v>0</v>
      </c>
      <c r="G34" s="35"/>
      <c r="H34" s="35"/>
      <c r="I34" s="119">
        <v>0.15</v>
      </c>
      <c r="J34" s="118">
        <f>ROUND(((SUM(BF82:BF126))*I34),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ROUND((SUM(BG82:BG126)),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ROUND((SUM(BH82:BH126)),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ROUND((SUM(BI82:BI126)),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5" t="str">
        <f>E7</f>
        <v>Oprava mostu v úseku Starkoč - Červený Kostelec</v>
      </c>
      <c r="F48" s="366"/>
      <c r="G48" s="366"/>
      <c r="H48" s="36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53" t="str">
        <f>E9</f>
        <v>SO 02 - Kolej - Oprava mostu v úseku Starkoč - Červený Kostelec</v>
      </c>
      <c r="F50" s="364"/>
      <c r="G50" s="364"/>
      <c r="H50" s="36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92</v>
      </c>
      <c r="D57" s="132"/>
      <c r="E57" s="132"/>
      <c r="F57" s="132"/>
      <c r="G57" s="132"/>
      <c r="H57" s="132"/>
      <c r="I57" s="132"/>
      <c r="J57" s="133" t="s">
        <v>93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5" customHeight="1">
      <c r="B60" s="135"/>
      <c r="C60" s="136"/>
      <c r="D60" s="137" t="s">
        <v>95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642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9" customFormat="1" ht="24.95" customHeight="1">
      <c r="B62" s="135"/>
      <c r="C62" s="136"/>
      <c r="D62" s="137" t="s">
        <v>643</v>
      </c>
      <c r="E62" s="138"/>
      <c r="F62" s="138"/>
      <c r="G62" s="138"/>
      <c r="H62" s="138"/>
      <c r="I62" s="138"/>
      <c r="J62" s="139">
        <f>J109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107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5" t="str">
        <f>E7</f>
        <v>Oprava mostu v úseku Starkoč - Červený Kostelec</v>
      </c>
      <c r="F72" s="366"/>
      <c r="G72" s="366"/>
      <c r="H72" s="366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89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30" customHeight="1">
      <c r="A74" s="35"/>
      <c r="B74" s="36"/>
      <c r="C74" s="37"/>
      <c r="D74" s="37"/>
      <c r="E74" s="353" t="str">
        <f>E9</f>
        <v>SO 02 - Kolej - Oprava mostu v úseku Starkoč - Červený Kostelec</v>
      </c>
      <c r="F74" s="364"/>
      <c r="G74" s="364"/>
      <c r="H74" s="364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28. 1. 2021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 xml:space="preserve"> </v>
      </c>
      <c r="G78" s="37"/>
      <c r="H78" s="37"/>
      <c r="I78" s="30" t="s">
        <v>33</v>
      </c>
      <c r="J78" s="33" t="str">
        <f>E21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30" t="s">
        <v>35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108</v>
      </c>
      <c r="D81" s="150" t="s">
        <v>57</v>
      </c>
      <c r="E81" s="150" t="s">
        <v>53</v>
      </c>
      <c r="F81" s="150" t="s">
        <v>54</v>
      </c>
      <c r="G81" s="150" t="s">
        <v>109</v>
      </c>
      <c r="H81" s="150" t="s">
        <v>110</v>
      </c>
      <c r="I81" s="150" t="s">
        <v>111</v>
      </c>
      <c r="J81" s="150" t="s">
        <v>93</v>
      </c>
      <c r="K81" s="151" t="s">
        <v>112</v>
      </c>
      <c r="L81" s="152"/>
      <c r="M81" s="69" t="s">
        <v>19</v>
      </c>
      <c r="N81" s="70" t="s">
        <v>42</v>
      </c>
      <c r="O81" s="70" t="s">
        <v>113</v>
      </c>
      <c r="P81" s="70" t="s">
        <v>114</v>
      </c>
      <c r="Q81" s="70" t="s">
        <v>115</v>
      </c>
      <c r="R81" s="70" t="s">
        <v>116</v>
      </c>
      <c r="S81" s="70" t="s">
        <v>117</v>
      </c>
      <c r="T81" s="71" t="s">
        <v>118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119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P83+P109</f>
        <v>0</v>
      </c>
      <c r="Q82" s="73"/>
      <c r="R82" s="155">
        <f>R83+R109</f>
        <v>174.13900000000001</v>
      </c>
      <c r="S82" s="73"/>
      <c r="T82" s="156">
        <f>T83+T109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94</v>
      </c>
      <c r="BK82" s="157">
        <f>BK83+BK109</f>
        <v>0</v>
      </c>
    </row>
    <row r="83" spans="1:65" s="12" customFormat="1" ht="25.9" customHeight="1">
      <c r="B83" s="158"/>
      <c r="C83" s="159"/>
      <c r="D83" s="160" t="s">
        <v>71</v>
      </c>
      <c r="E83" s="161" t="s">
        <v>120</v>
      </c>
      <c r="F83" s="161" t="s">
        <v>121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174.13900000000001</v>
      </c>
      <c r="S83" s="166"/>
      <c r="T83" s="168">
        <f>T84</f>
        <v>0</v>
      </c>
      <c r="AR83" s="169" t="s">
        <v>79</v>
      </c>
      <c r="AT83" s="170" t="s">
        <v>71</v>
      </c>
      <c r="AU83" s="170" t="s">
        <v>72</v>
      </c>
      <c r="AY83" s="169" t="s">
        <v>122</v>
      </c>
      <c r="BK83" s="171">
        <f>BK84</f>
        <v>0</v>
      </c>
    </row>
    <row r="84" spans="1:65" s="12" customFormat="1" ht="22.9" customHeight="1">
      <c r="B84" s="158"/>
      <c r="C84" s="159"/>
      <c r="D84" s="160" t="s">
        <v>71</v>
      </c>
      <c r="E84" s="172" t="s">
        <v>150</v>
      </c>
      <c r="F84" s="172" t="s">
        <v>644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SUM(P85:P108)</f>
        <v>0</v>
      </c>
      <c r="Q84" s="166"/>
      <c r="R84" s="167">
        <f>SUM(R85:R108)</f>
        <v>174.13900000000001</v>
      </c>
      <c r="S84" s="166"/>
      <c r="T84" s="168">
        <f>SUM(T85:T108)</f>
        <v>0</v>
      </c>
      <c r="AR84" s="169" t="s">
        <v>79</v>
      </c>
      <c r="AT84" s="170" t="s">
        <v>71</v>
      </c>
      <c r="AU84" s="170" t="s">
        <v>79</v>
      </c>
      <c r="AY84" s="169" t="s">
        <v>122</v>
      </c>
      <c r="BK84" s="171">
        <f>SUM(BK85:BK108)</f>
        <v>0</v>
      </c>
    </row>
    <row r="85" spans="1:65" s="2" customFormat="1" ht="24">
      <c r="A85" s="35"/>
      <c r="B85" s="36"/>
      <c r="C85" s="174" t="s">
        <v>79</v>
      </c>
      <c r="D85" s="174" t="s">
        <v>124</v>
      </c>
      <c r="E85" s="175" t="s">
        <v>645</v>
      </c>
      <c r="F85" s="176" t="s">
        <v>646</v>
      </c>
      <c r="G85" s="177" t="s">
        <v>127</v>
      </c>
      <c r="H85" s="178">
        <v>64.8</v>
      </c>
      <c r="I85" s="179"/>
      <c r="J85" s="180">
        <f>ROUND(I85*H85,2)</f>
        <v>0</v>
      </c>
      <c r="K85" s="176" t="s">
        <v>647</v>
      </c>
      <c r="L85" s="40"/>
      <c r="M85" s="181" t="s">
        <v>19</v>
      </c>
      <c r="N85" s="182" t="s">
        <v>43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129</v>
      </c>
      <c r="AT85" s="185" t="s">
        <v>124</v>
      </c>
      <c r="AU85" s="185" t="s">
        <v>81</v>
      </c>
      <c r="AY85" s="18" t="s">
        <v>122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79</v>
      </c>
      <c r="BK85" s="186">
        <f>ROUND(I85*H85,2)</f>
        <v>0</v>
      </c>
      <c r="BL85" s="18" t="s">
        <v>129</v>
      </c>
      <c r="BM85" s="185" t="s">
        <v>648</v>
      </c>
    </row>
    <row r="86" spans="1:65" s="2" customFormat="1">
      <c r="A86" s="35"/>
      <c r="B86" s="36"/>
      <c r="C86" s="37"/>
      <c r="D86" s="187" t="s">
        <v>131</v>
      </c>
      <c r="E86" s="37"/>
      <c r="F86" s="188" t="s">
        <v>649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131</v>
      </c>
      <c r="AU86" s="18" t="s">
        <v>81</v>
      </c>
    </row>
    <row r="87" spans="1:65" s="13" customFormat="1">
      <c r="B87" s="192"/>
      <c r="C87" s="193"/>
      <c r="D87" s="187" t="s">
        <v>133</v>
      </c>
      <c r="E87" s="194" t="s">
        <v>19</v>
      </c>
      <c r="F87" s="195" t="s">
        <v>650</v>
      </c>
      <c r="G87" s="193"/>
      <c r="H87" s="196">
        <v>64.8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AT87" s="202" t="s">
        <v>133</v>
      </c>
      <c r="AU87" s="202" t="s">
        <v>81</v>
      </c>
      <c r="AV87" s="13" t="s">
        <v>81</v>
      </c>
      <c r="AW87" s="13" t="s">
        <v>34</v>
      </c>
      <c r="AX87" s="13" t="s">
        <v>79</v>
      </c>
      <c r="AY87" s="202" t="s">
        <v>122</v>
      </c>
    </row>
    <row r="88" spans="1:65" s="2" customFormat="1" ht="16.5" customHeight="1">
      <c r="A88" s="35"/>
      <c r="B88" s="36"/>
      <c r="C88" s="174" t="s">
        <v>81</v>
      </c>
      <c r="D88" s="174" t="s">
        <v>124</v>
      </c>
      <c r="E88" s="175" t="s">
        <v>651</v>
      </c>
      <c r="F88" s="176" t="s">
        <v>652</v>
      </c>
      <c r="G88" s="177" t="s">
        <v>127</v>
      </c>
      <c r="H88" s="178">
        <v>66.308000000000007</v>
      </c>
      <c r="I88" s="179"/>
      <c r="J88" s="180">
        <f>ROUND(I88*H88,2)</f>
        <v>0</v>
      </c>
      <c r="K88" s="176" t="s">
        <v>647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129</v>
      </c>
      <c r="AT88" s="185" t="s">
        <v>124</v>
      </c>
      <c r="AU88" s="185" t="s">
        <v>81</v>
      </c>
      <c r="AY88" s="18" t="s">
        <v>122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79</v>
      </c>
      <c r="BK88" s="186">
        <f>ROUND(I88*H88,2)</f>
        <v>0</v>
      </c>
      <c r="BL88" s="18" t="s">
        <v>129</v>
      </c>
      <c r="BM88" s="185" t="s">
        <v>653</v>
      </c>
    </row>
    <row r="89" spans="1:65" s="2" customFormat="1">
      <c r="A89" s="35"/>
      <c r="B89" s="36"/>
      <c r="C89" s="37"/>
      <c r="D89" s="187" t="s">
        <v>131</v>
      </c>
      <c r="E89" s="37"/>
      <c r="F89" s="188" t="s">
        <v>654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131</v>
      </c>
      <c r="AU89" s="18" t="s">
        <v>81</v>
      </c>
    </row>
    <row r="90" spans="1:65" s="2" customFormat="1" ht="16.5" customHeight="1">
      <c r="A90" s="35"/>
      <c r="B90" s="36"/>
      <c r="C90" s="214" t="s">
        <v>141</v>
      </c>
      <c r="D90" s="214" t="s">
        <v>191</v>
      </c>
      <c r="E90" s="215" t="s">
        <v>655</v>
      </c>
      <c r="F90" s="216" t="s">
        <v>656</v>
      </c>
      <c r="G90" s="217" t="s">
        <v>169</v>
      </c>
      <c r="H90" s="218">
        <v>159.13900000000001</v>
      </c>
      <c r="I90" s="219"/>
      <c r="J90" s="220">
        <f>ROUND(I90*H90,2)</f>
        <v>0</v>
      </c>
      <c r="K90" s="216" t="s">
        <v>647</v>
      </c>
      <c r="L90" s="221"/>
      <c r="M90" s="222" t="s">
        <v>19</v>
      </c>
      <c r="N90" s="223" t="s">
        <v>43</v>
      </c>
      <c r="O90" s="65"/>
      <c r="P90" s="183">
        <f>O90*H90</f>
        <v>0</v>
      </c>
      <c r="Q90" s="183">
        <v>1</v>
      </c>
      <c r="R90" s="183">
        <f>Q90*H90</f>
        <v>159.13900000000001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166</v>
      </c>
      <c r="AT90" s="185" t="s">
        <v>191</v>
      </c>
      <c r="AU90" s="185" t="s">
        <v>81</v>
      </c>
      <c r="AY90" s="18" t="s">
        <v>122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129</v>
      </c>
      <c r="BM90" s="185" t="s">
        <v>657</v>
      </c>
    </row>
    <row r="91" spans="1:65" s="2" customFormat="1">
      <c r="A91" s="35"/>
      <c r="B91" s="36"/>
      <c r="C91" s="37"/>
      <c r="D91" s="187" t="s">
        <v>131</v>
      </c>
      <c r="E91" s="37"/>
      <c r="F91" s="188" t="s">
        <v>656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131</v>
      </c>
      <c r="AU91" s="18" t="s">
        <v>81</v>
      </c>
    </row>
    <row r="92" spans="1:65" s="13" customFormat="1">
      <c r="B92" s="192"/>
      <c r="C92" s="193"/>
      <c r="D92" s="187" t="s">
        <v>133</v>
      </c>
      <c r="E92" s="194" t="s">
        <v>19</v>
      </c>
      <c r="F92" s="195" t="s">
        <v>658</v>
      </c>
      <c r="G92" s="193"/>
      <c r="H92" s="196">
        <v>159.13900000000001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133</v>
      </c>
      <c r="AU92" s="202" t="s">
        <v>81</v>
      </c>
      <c r="AV92" s="13" t="s">
        <v>81</v>
      </c>
      <c r="AW92" s="13" t="s">
        <v>34</v>
      </c>
      <c r="AX92" s="13" t="s">
        <v>79</v>
      </c>
      <c r="AY92" s="202" t="s">
        <v>122</v>
      </c>
    </row>
    <row r="93" spans="1:65" s="2" customFormat="1" ht="16.5" customHeight="1">
      <c r="A93" s="35"/>
      <c r="B93" s="36"/>
      <c r="C93" s="174" t="s">
        <v>129</v>
      </c>
      <c r="D93" s="174" t="s">
        <v>124</v>
      </c>
      <c r="E93" s="175" t="s">
        <v>659</v>
      </c>
      <c r="F93" s="176" t="s">
        <v>660</v>
      </c>
      <c r="G93" s="177" t="s">
        <v>243</v>
      </c>
      <c r="H93" s="178">
        <v>36</v>
      </c>
      <c r="I93" s="179"/>
      <c r="J93" s="180">
        <f>ROUND(I93*H93,2)</f>
        <v>0</v>
      </c>
      <c r="K93" s="176" t="s">
        <v>647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129</v>
      </c>
      <c r="AT93" s="185" t="s">
        <v>124</v>
      </c>
      <c r="AU93" s="185" t="s">
        <v>81</v>
      </c>
      <c r="AY93" s="18" t="s">
        <v>122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129</v>
      </c>
      <c r="BM93" s="185" t="s">
        <v>661</v>
      </c>
    </row>
    <row r="94" spans="1:65" s="2" customFormat="1">
      <c r="A94" s="35"/>
      <c r="B94" s="36"/>
      <c r="C94" s="37"/>
      <c r="D94" s="187" t="s">
        <v>131</v>
      </c>
      <c r="E94" s="37"/>
      <c r="F94" s="188" t="s">
        <v>662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131</v>
      </c>
      <c r="AU94" s="18" t="s">
        <v>81</v>
      </c>
    </row>
    <row r="95" spans="1:65" s="2" customFormat="1" ht="19.5">
      <c r="A95" s="35"/>
      <c r="B95" s="36"/>
      <c r="C95" s="37"/>
      <c r="D95" s="187" t="s">
        <v>227</v>
      </c>
      <c r="E95" s="37"/>
      <c r="F95" s="224" t="s">
        <v>663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227</v>
      </c>
      <c r="AU95" s="18" t="s">
        <v>81</v>
      </c>
    </row>
    <row r="96" spans="1:65" s="13" customFormat="1">
      <c r="B96" s="192"/>
      <c r="C96" s="193"/>
      <c r="D96" s="187" t="s">
        <v>133</v>
      </c>
      <c r="E96" s="194" t="s">
        <v>19</v>
      </c>
      <c r="F96" s="195" t="s">
        <v>335</v>
      </c>
      <c r="G96" s="193"/>
      <c r="H96" s="196">
        <v>36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133</v>
      </c>
      <c r="AU96" s="202" t="s">
        <v>81</v>
      </c>
      <c r="AV96" s="13" t="s">
        <v>81</v>
      </c>
      <c r="AW96" s="13" t="s">
        <v>34</v>
      </c>
      <c r="AX96" s="13" t="s">
        <v>79</v>
      </c>
      <c r="AY96" s="202" t="s">
        <v>122</v>
      </c>
    </row>
    <row r="97" spans="1:65" s="2" customFormat="1" ht="16.5" customHeight="1">
      <c r="A97" s="35"/>
      <c r="B97" s="36"/>
      <c r="C97" s="174" t="s">
        <v>150</v>
      </c>
      <c r="D97" s="174" t="s">
        <v>124</v>
      </c>
      <c r="E97" s="175" t="s">
        <v>664</v>
      </c>
      <c r="F97" s="176" t="s">
        <v>665</v>
      </c>
      <c r="G97" s="177" t="s">
        <v>243</v>
      </c>
      <c r="H97" s="178">
        <v>36</v>
      </c>
      <c r="I97" s="179"/>
      <c r="J97" s="180">
        <f>ROUND(I97*H97,2)</f>
        <v>0</v>
      </c>
      <c r="K97" s="176" t="s">
        <v>647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129</v>
      </c>
      <c r="AT97" s="185" t="s">
        <v>124</v>
      </c>
      <c r="AU97" s="185" t="s">
        <v>81</v>
      </c>
      <c r="AY97" s="18" t="s">
        <v>122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79</v>
      </c>
      <c r="BK97" s="186">
        <f>ROUND(I97*H97,2)</f>
        <v>0</v>
      </c>
      <c r="BL97" s="18" t="s">
        <v>129</v>
      </c>
      <c r="BM97" s="185" t="s">
        <v>666</v>
      </c>
    </row>
    <row r="98" spans="1:65" s="2" customFormat="1">
      <c r="A98" s="35"/>
      <c r="B98" s="36"/>
      <c r="C98" s="37"/>
      <c r="D98" s="187" t="s">
        <v>131</v>
      </c>
      <c r="E98" s="37"/>
      <c r="F98" s="188" t="s">
        <v>667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131</v>
      </c>
      <c r="AU98" s="18" t="s">
        <v>81</v>
      </c>
    </row>
    <row r="99" spans="1:65" s="13" customFormat="1">
      <c r="B99" s="192"/>
      <c r="C99" s="193"/>
      <c r="D99" s="187" t="s">
        <v>133</v>
      </c>
      <c r="E99" s="194" t="s">
        <v>19</v>
      </c>
      <c r="F99" s="195" t="s">
        <v>335</v>
      </c>
      <c r="G99" s="193"/>
      <c r="H99" s="196">
        <v>36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133</v>
      </c>
      <c r="AU99" s="202" t="s">
        <v>81</v>
      </c>
      <c r="AV99" s="13" t="s">
        <v>81</v>
      </c>
      <c r="AW99" s="13" t="s">
        <v>34</v>
      </c>
      <c r="AX99" s="13" t="s">
        <v>79</v>
      </c>
      <c r="AY99" s="202" t="s">
        <v>122</v>
      </c>
    </row>
    <row r="100" spans="1:65" s="2" customFormat="1" ht="24">
      <c r="A100" s="35"/>
      <c r="B100" s="36"/>
      <c r="C100" s="174" t="s">
        <v>156</v>
      </c>
      <c r="D100" s="174" t="s">
        <v>124</v>
      </c>
      <c r="E100" s="175" t="s">
        <v>668</v>
      </c>
      <c r="F100" s="176" t="s">
        <v>669</v>
      </c>
      <c r="G100" s="177" t="s">
        <v>670</v>
      </c>
      <c r="H100" s="178">
        <v>0.6</v>
      </c>
      <c r="I100" s="179"/>
      <c r="J100" s="180">
        <f>ROUND(I100*H100,2)</f>
        <v>0</v>
      </c>
      <c r="K100" s="176" t="s">
        <v>647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129</v>
      </c>
      <c r="AT100" s="185" t="s">
        <v>124</v>
      </c>
      <c r="AU100" s="185" t="s">
        <v>81</v>
      </c>
      <c r="AY100" s="18" t="s">
        <v>122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129</v>
      </c>
      <c r="BM100" s="185" t="s">
        <v>671</v>
      </c>
    </row>
    <row r="101" spans="1:65" s="2" customFormat="1" ht="19.5">
      <c r="A101" s="35"/>
      <c r="B101" s="36"/>
      <c r="C101" s="37"/>
      <c r="D101" s="187" t="s">
        <v>131</v>
      </c>
      <c r="E101" s="37"/>
      <c r="F101" s="188" t="s">
        <v>672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131</v>
      </c>
      <c r="AU101" s="18" t="s">
        <v>81</v>
      </c>
    </row>
    <row r="102" spans="1:65" s="2" customFormat="1" ht="19.5">
      <c r="A102" s="35"/>
      <c r="B102" s="36"/>
      <c r="C102" s="37"/>
      <c r="D102" s="187" t="s">
        <v>227</v>
      </c>
      <c r="E102" s="37"/>
      <c r="F102" s="224" t="s">
        <v>673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227</v>
      </c>
      <c r="AU102" s="18" t="s">
        <v>81</v>
      </c>
    </row>
    <row r="103" spans="1:65" s="2" customFormat="1" ht="16.5" customHeight="1">
      <c r="A103" s="35"/>
      <c r="B103" s="36"/>
      <c r="C103" s="174" t="s">
        <v>161</v>
      </c>
      <c r="D103" s="174" t="s">
        <v>124</v>
      </c>
      <c r="E103" s="175" t="s">
        <v>674</v>
      </c>
      <c r="F103" s="176" t="s">
        <v>675</v>
      </c>
      <c r="G103" s="177" t="s">
        <v>127</v>
      </c>
      <c r="H103" s="178">
        <v>7.5</v>
      </c>
      <c r="I103" s="179"/>
      <c r="J103" s="180">
        <f>ROUND(I103*H103,2)</f>
        <v>0</v>
      </c>
      <c r="K103" s="176" t="s">
        <v>647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129</v>
      </c>
      <c r="AT103" s="185" t="s">
        <v>124</v>
      </c>
      <c r="AU103" s="185" t="s">
        <v>81</v>
      </c>
      <c r="AY103" s="18" t="s">
        <v>122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129</v>
      </c>
      <c r="BM103" s="185" t="s">
        <v>676</v>
      </c>
    </row>
    <row r="104" spans="1:65" s="2" customFormat="1">
      <c r="A104" s="35"/>
      <c r="B104" s="36"/>
      <c r="C104" s="37"/>
      <c r="D104" s="187" t="s">
        <v>131</v>
      </c>
      <c r="E104" s="37"/>
      <c r="F104" s="188" t="s">
        <v>677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131</v>
      </c>
      <c r="AU104" s="18" t="s">
        <v>81</v>
      </c>
    </row>
    <row r="105" spans="1:65" s="13" customFormat="1">
      <c r="B105" s="192"/>
      <c r="C105" s="193"/>
      <c r="D105" s="187" t="s">
        <v>133</v>
      </c>
      <c r="E105" s="194" t="s">
        <v>19</v>
      </c>
      <c r="F105" s="195" t="s">
        <v>678</v>
      </c>
      <c r="G105" s="193"/>
      <c r="H105" s="196">
        <v>7.5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133</v>
      </c>
      <c r="AU105" s="202" t="s">
        <v>81</v>
      </c>
      <c r="AV105" s="13" t="s">
        <v>81</v>
      </c>
      <c r="AW105" s="13" t="s">
        <v>34</v>
      </c>
      <c r="AX105" s="13" t="s">
        <v>79</v>
      </c>
      <c r="AY105" s="202" t="s">
        <v>122</v>
      </c>
    </row>
    <row r="106" spans="1:65" s="2" customFormat="1" ht="16.5" customHeight="1">
      <c r="A106" s="35"/>
      <c r="B106" s="36"/>
      <c r="C106" s="214" t="s">
        <v>166</v>
      </c>
      <c r="D106" s="214" t="s">
        <v>191</v>
      </c>
      <c r="E106" s="215" t="s">
        <v>679</v>
      </c>
      <c r="F106" s="216" t="s">
        <v>680</v>
      </c>
      <c r="G106" s="217" t="s">
        <v>169</v>
      </c>
      <c r="H106" s="218">
        <v>15</v>
      </c>
      <c r="I106" s="219"/>
      <c r="J106" s="220">
        <f>ROUND(I106*H106,2)</f>
        <v>0</v>
      </c>
      <c r="K106" s="216" t="s">
        <v>647</v>
      </c>
      <c r="L106" s="221"/>
      <c r="M106" s="222" t="s">
        <v>19</v>
      </c>
      <c r="N106" s="223" t="s">
        <v>43</v>
      </c>
      <c r="O106" s="65"/>
      <c r="P106" s="183">
        <f>O106*H106</f>
        <v>0</v>
      </c>
      <c r="Q106" s="183">
        <v>1</v>
      </c>
      <c r="R106" s="183">
        <f>Q106*H106</f>
        <v>15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166</v>
      </c>
      <c r="AT106" s="185" t="s">
        <v>191</v>
      </c>
      <c r="AU106" s="185" t="s">
        <v>81</v>
      </c>
      <c r="AY106" s="18" t="s">
        <v>122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129</v>
      </c>
      <c r="BM106" s="185" t="s">
        <v>681</v>
      </c>
    </row>
    <row r="107" spans="1:65" s="2" customFormat="1">
      <c r="A107" s="35"/>
      <c r="B107" s="36"/>
      <c r="C107" s="37"/>
      <c r="D107" s="187" t="s">
        <v>131</v>
      </c>
      <c r="E107" s="37"/>
      <c r="F107" s="188" t="s">
        <v>680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131</v>
      </c>
      <c r="AU107" s="18" t="s">
        <v>81</v>
      </c>
    </row>
    <row r="108" spans="1:65" s="13" customFormat="1">
      <c r="B108" s="192"/>
      <c r="C108" s="193"/>
      <c r="D108" s="187" t="s">
        <v>133</v>
      </c>
      <c r="E108" s="194" t="s">
        <v>19</v>
      </c>
      <c r="F108" s="195" t="s">
        <v>682</v>
      </c>
      <c r="G108" s="193"/>
      <c r="H108" s="196">
        <v>15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133</v>
      </c>
      <c r="AU108" s="202" t="s">
        <v>81</v>
      </c>
      <c r="AV108" s="13" t="s">
        <v>81</v>
      </c>
      <c r="AW108" s="13" t="s">
        <v>34</v>
      </c>
      <c r="AX108" s="13" t="s">
        <v>79</v>
      </c>
      <c r="AY108" s="202" t="s">
        <v>122</v>
      </c>
    </row>
    <row r="109" spans="1:65" s="12" customFormat="1" ht="25.9" customHeight="1">
      <c r="B109" s="158"/>
      <c r="C109" s="159"/>
      <c r="D109" s="160" t="s">
        <v>71</v>
      </c>
      <c r="E109" s="161" t="s">
        <v>683</v>
      </c>
      <c r="F109" s="161" t="s">
        <v>684</v>
      </c>
      <c r="G109" s="159"/>
      <c r="H109" s="159"/>
      <c r="I109" s="162"/>
      <c r="J109" s="163">
        <f>BK109</f>
        <v>0</v>
      </c>
      <c r="K109" s="159"/>
      <c r="L109" s="164"/>
      <c r="M109" s="165"/>
      <c r="N109" s="166"/>
      <c r="O109" s="166"/>
      <c r="P109" s="167">
        <f>SUM(P110:P126)</f>
        <v>0</v>
      </c>
      <c r="Q109" s="166"/>
      <c r="R109" s="167">
        <f>SUM(R110:R126)</f>
        <v>0</v>
      </c>
      <c r="S109" s="166"/>
      <c r="T109" s="168">
        <f>SUM(T110:T126)</f>
        <v>0</v>
      </c>
      <c r="AR109" s="169" t="s">
        <v>129</v>
      </c>
      <c r="AT109" s="170" t="s">
        <v>71</v>
      </c>
      <c r="AU109" s="170" t="s">
        <v>72</v>
      </c>
      <c r="AY109" s="169" t="s">
        <v>122</v>
      </c>
      <c r="BK109" s="171">
        <f>SUM(BK110:BK126)</f>
        <v>0</v>
      </c>
    </row>
    <row r="110" spans="1:65" s="2" customFormat="1" ht="55.5" customHeight="1">
      <c r="A110" s="35"/>
      <c r="B110" s="36"/>
      <c r="C110" s="174" t="s">
        <v>173</v>
      </c>
      <c r="D110" s="174" t="s">
        <v>124</v>
      </c>
      <c r="E110" s="175" t="s">
        <v>685</v>
      </c>
      <c r="F110" s="176" t="s">
        <v>686</v>
      </c>
      <c r="G110" s="177" t="s">
        <v>169</v>
      </c>
      <c r="H110" s="178">
        <v>159.13900000000001</v>
      </c>
      <c r="I110" s="179"/>
      <c r="J110" s="180">
        <f>ROUND(I110*H110,2)</f>
        <v>0</v>
      </c>
      <c r="K110" s="176" t="s">
        <v>647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545</v>
      </c>
      <c r="AT110" s="185" t="s">
        <v>124</v>
      </c>
      <c r="AU110" s="185" t="s">
        <v>79</v>
      </c>
      <c r="AY110" s="18" t="s">
        <v>122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545</v>
      </c>
      <c r="BM110" s="185" t="s">
        <v>687</v>
      </c>
    </row>
    <row r="111" spans="1:65" s="2" customFormat="1" ht="29.25">
      <c r="A111" s="35"/>
      <c r="B111" s="36"/>
      <c r="C111" s="37"/>
      <c r="D111" s="187" t="s">
        <v>131</v>
      </c>
      <c r="E111" s="37"/>
      <c r="F111" s="188" t="s">
        <v>688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131</v>
      </c>
      <c r="AU111" s="18" t="s">
        <v>79</v>
      </c>
    </row>
    <row r="112" spans="1:65" s="13" customFormat="1">
      <c r="B112" s="192"/>
      <c r="C112" s="193"/>
      <c r="D112" s="187" t="s">
        <v>133</v>
      </c>
      <c r="E112" s="194" t="s">
        <v>19</v>
      </c>
      <c r="F112" s="195" t="s">
        <v>689</v>
      </c>
      <c r="G112" s="193"/>
      <c r="H112" s="196">
        <v>159.13900000000001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133</v>
      </c>
      <c r="AU112" s="202" t="s">
        <v>79</v>
      </c>
      <c r="AV112" s="13" t="s">
        <v>81</v>
      </c>
      <c r="AW112" s="13" t="s">
        <v>34</v>
      </c>
      <c r="AX112" s="13" t="s">
        <v>79</v>
      </c>
      <c r="AY112" s="202" t="s">
        <v>122</v>
      </c>
    </row>
    <row r="113" spans="1:65" s="2" customFormat="1" ht="60">
      <c r="A113" s="35"/>
      <c r="B113" s="36"/>
      <c r="C113" s="174" t="s">
        <v>178</v>
      </c>
      <c r="D113" s="174" t="s">
        <v>124</v>
      </c>
      <c r="E113" s="175" t="s">
        <v>690</v>
      </c>
      <c r="F113" s="176" t="s">
        <v>691</v>
      </c>
      <c r="G113" s="177" t="s">
        <v>169</v>
      </c>
      <c r="H113" s="178">
        <v>18.2</v>
      </c>
      <c r="I113" s="179"/>
      <c r="J113" s="180">
        <f>ROUND(I113*H113,2)</f>
        <v>0</v>
      </c>
      <c r="K113" s="176" t="s">
        <v>647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545</v>
      </c>
      <c r="AT113" s="185" t="s">
        <v>124</v>
      </c>
      <c r="AU113" s="185" t="s">
        <v>79</v>
      </c>
      <c r="AY113" s="18" t="s">
        <v>122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545</v>
      </c>
      <c r="BM113" s="185" t="s">
        <v>692</v>
      </c>
    </row>
    <row r="114" spans="1:65" s="2" customFormat="1" ht="39">
      <c r="A114" s="35"/>
      <c r="B114" s="36"/>
      <c r="C114" s="37"/>
      <c r="D114" s="187" t="s">
        <v>131</v>
      </c>
      <c r="E114" s="37"/>
      <c r="F114" s="188" t="s">
        <v>691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131</v>
      </c>
      <c r="AU114" s="18" t="s">
        <v>79</v>
      </c>
    </row>
    <row r="115" spans="1:65" s="13" customFormat="1">
      <c r="B115" s="192"/>
      <c r="C115" s="193"/>
      <c r="D115" s="187" t="s">
        <v>133</v>
      </c>
      <c r="E115" s="194" t="s">
        <v>19</v>
      </c>
      <c r="F115" s="195" t="s">
        <v>693</v>
      </c>
      <c r="G115" s="193"/>
      <c r="H115" s="196">
        <v>18.2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133</v>
      </c>
      <c r="AU115" s="202" t="s">
        <v>79</v>
      </c>
      <c r="AV115" s="13" t="s">
        <v>81</v>
      </c>
      <c r="AW115" s="13" t="s">
        <v>34</v>
      </c>
      <c r="AX115" s="13" t="s">
        <v>79</v>
      </c>
      <c r="AY115" s="202" t="s">
        <v>122</v>
      </c>
    </row>
    <row r="116" spans="1:65" s="2" customFormat="1" ht="21.75" customHeight="1">
      <c r="A116" s="35"/>
      <c r="B116" s="36"/>
      <c r="C116" s="174" t="s">
        <v>184</v>
      </c>
      <c r="D116" s="174" t="s">
        <v>124</v>
      </c>
      <c r="E116" s="175" t="s">
        <v>694</v>
      </c>
      <c r="F116" s="176" t="s">
        <v>695</v>
      </c>
      <c r="G116" s="177" t="s">
        <v>169</v>
      </c>
      <c r="H116" s="178">
        <v>155.52000000000001</v>
      </c>
      <c r="I116" s="179"/>
      <c r="J116" s="180">
        <f>ROUND(I116*H116,2)</f>
        <v>0</v>
      </c>
      <c r="K116" s="176" t="s">
        <v>647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545</v>
      </c>
      <c r="AT116" s="185" t="s">
        <v>124</v>
      </c>
      <c r="AU116" s="185" t="s">
        <v>79</v>
      </c>
      <c r="AY116" s="18" t="s">
        <v>122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545</v>
      </c>
      <c r="BM116" s="185" t="s">
        <v>696</v>
      </c>
    </row>
    <row r="117" spans="1:65" s="2" customFormat="1">
      <c r="A117" s="35"/>
      <c r="B117" s="36"/>
      <c r="C117" s="37"/>
      <c r="D117" s="187" t="s">
        <v>131</v>
      </c>
      <c r="E117" s="37"/>
      <c r="F117" s="188" t="s">
        <v>697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131</v>
      </c>
      <c r="AU117" s="18" t="s">
        <v>79</v>
      </c>
    </row>
    <row r="118" spans="1:65" s="2" customFormat="1" ht="24">
      <c r="A118" s="35"/>
      <c r="B118" s="36"/>
      <c r="C118" s="174" t="s">
        <v>190</v>
      </c>
      <c r="D118" s="174" t="s">
        <v>124</v>
      </c>
      <c r="E118" s="175" t="s">
        <v>698</v>
      </c>
      <c r="F118" s="176" t="s">
        <v>699</v>
      </c>
      <c r="G118" s="177" t="s">
        <v>169</v>
      </c>
      <c r="H118" s="178">
        <v>18.2</v>
      </c>
      <c r="I118" s="179"/>
      <c r="J118" s="180">
        <f>ROUND(I118*H118,2)</f>
        <v>0</v>
      </c>
      <c r="K118" s="176" t="s">
        <v>647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545</v>
      </c>
      <c r="AT118" s="185" t="s">
        <v>124</v>
      </c>
      <c r="AU118" s="185" t="s">
        <v>79</v>
      </c>
      <c r="AY118" s="18" t="s">
        <v>122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79</v>
      </c>
      <c r="BK118" s="186">
        <f>ROUND(I118*H118,2)</f>
        <v>0</v>
      </c>
      <c r="BL118" s="18" t="s">
        <v>545</v>
      </c>
      <c r="BM118" s="185" t="s">
        <v>700</v>
      </c>
    </row>
    <row r="119" spans="1:65" s="2" customFormat="1">
      <c r="A119" s="35"/>
      <c r="B119" s="36"/>
      <c r="C119" s="37"/>
      <c r="D119" s="187" t="s">
        <v>131</v>
      </c>
      <c r="E119" s="37"/>
      <c r="F119" s="188" t="s">
        <v>701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131</v>
      </c>
      <c r="AU119" s="18" t="s">
        <v>79</v>
      </c>
    </row>
    <row r="120" spans="1:65" s="13" customFormat="1">
      <c r="B120" s="192"/>
      <c r="C120" s="193"/>
      <c r="D120" s="187" t="s">
        <v>133</v>
      </c>
      <c r="E120" s="194" t="s">
        <v>19</v>
      </c>
      <c r="F120" s="195" t="s">
        <v>693</v>
      </c>
      <c r="G120" s="193"/>
      <c r="H120" s="196">
        <v>18.2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133</v>
      </c>
      <c r="AU120" s="202" t="s">
        <v>79</v>
      </c>
      <c r="AV120" s="13" t="s">
        <v>81</v>
      </c>
      <c r="AW120" s="13" t="s">
        <v>34</v>
      </c>
      <c r="AX120" s="13" t="s">
        <v>79</v>
      </c>
      <c r="AY120" s="202" t="s">
        <v>122</v>
      </c>
    </row>
    <row r="121" spans="1:65" s="2" customFormat="1" ht="24">
      <c r="A121" s="35"/>
      <c r="B121" s="36"/>
      <c r="C121" s="174" t="s">
        <v>196</v>
      </c>
      <c r="D121" s="174" t="s">
        <v>124</v>
      </c>
      <c r="E121" s="175" t="s">
        <v>542</v>
      </c>
      <c r="F121" s="176" t="s">
        <v>543</v>
      </c>
      <c r="G121" s="177" t="s">
        <v>233</v>
      </c>
      <c r="H121" s="178">
        <v>2</v>
      </c>
      <c r="I121" s="179"/>
      <c r="J121" s="180">
        <f>ROUND(I121*H121,2)</f>
        <v>0</v>
      </c>
      <c r="K121" s="176" t="s">
        <v>647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545</v>
      </c>
      <c r="AT121" s="185" t="s">
        <v>124</v>
      </c>
      <c r="AU121" s="185" t="s">
        <v>79</v>
      </c>
      <c r="AY121" s="18" t="s">
        <v>122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79</v>
      </c>
      <c r="BK121" s="186">
        <f>ROUND(I121*H121,2)</f>
        <v>0</v>
      </c>
      <c r="BL121" s="18" t="s">
        <v>545</v>
      </c>
      <c r="BM121" s="185" t="s">
        <v>702</v>
      </c>
    </row>
    <row r="122" spans="1:65" s="2" customFormat="1" ht="19.5">
      <c r="A122" s="35"/>
      <c r="B122" s="36"/>
      <c r="C122" s="37"/>
      <c r="D122" s="187" t="s">
        <v>131</v>
      </c>
      <c r="E122" s="37"/>
      <c r="F122" s="188" t="s">
        <v>547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131</v>
      </c>
      <c r="AU122" s="18" t="s">
        <v>79</v>
      </c>
    </row>
    <row r="123" spans="1:65" s="2" customFormat="1" ht="19.5">
      <c r="A123" s="35"/>
      <c r="B123" s="36"/>
      <c r="C123" s="37"/>
      <c r="D123" s="187" t="s">
        <v>227</v>
      </c>
      <c r="E123" s="37"/>
      <c r="F123" s="224" t="s">
        <v>548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227</v>
      </c>
      <c r="AU123" s="18" t="s">
        <v>79</v>
      </c>
    </row>
    <row r="124" spans="1:65" s="2" customFormat="1" ht="24">
      <c r="A124" s="35"/>
      <c r="B124" s="36"/>
      <c r="C124" s="174" t="s">
        <v>203</v>
      </c>
      <c r="D124" s="174" t="s">
        <v>124</v>
      </c>
      <c r="E124" s="175" t="s">
        <v>703</v>
      </c>
      <c r="F124" s="176" t="s">
        <v>704</v>
      </c>
      <c r="G124" s="177" t="s">
        <v>169</v>
      </c>
      <c r="H124" s="178">
        <v>155.52000000000001</v>
      </c>
      <c r="I124" s="179"/>
      <c r="J124" s="180">
        <f>ROUND(I124*H124,2)</f>
        <v>0</v>
      </c>
      <c r="K124" s="176" t="s">
        <v>647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545</v>
      </c>
      <c r="AT124" s="185" t="s">
        <v>124</v>
      </c>
      <c r="AU124" s="185" t="s">
        <v>79</v>
      </c>
      <c r="AY124" s="18" t="s">
        <v>122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79</v>
      </c>
      <c r="BK124" s="186">
        <f>ROUND(I124*H124,2)</f>
        <v>0</v>
      </c>
      <c r="BL124" s="18" t="s">
        <v>545</v>
      </c>
      <c r="BM124" s="185" t="s">
        <v>705</v>
      </c>
    </row>
    <row r="125" spans="1:65" s="2" customFormat="1">
      <c r="A125" s="35"/>
      <c r="B125" s="36"/>
      <c r="C125" s="37"/>
      <c r="D125" s="187" t="s">
        <v>131</v>
      </c>
      <c r="E125" s="37"/>
      <c r="F125" s="188" t="s">
        <v>706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131</v>
      </c>
      <c r="AU125" s="18" t="s">
        <v>79</v>
      </c>
    </row>
    <row r="126" spans="1:65" s="13" customFormat="1">
      <c r="B126" s="192"/>
      <c r="C126" s="193"/>
      <c r="D126" s="187" t="s">
        <v>133</v>
      </c>
      <c r="E126" s="194" t="s">
        <v>19</v>
      </c>
      <c r="F126" s="195" t="s">
        <v>707</v>
      </c>
      <c r="G126" s="193"/>
      <c r="H126" s="196">
        <v>155.52000000000001</v>
      </c>
      <c r="I126" s="197"/>
      <c r="J126" s="193"/>
      <c r="K126" s="193"/>
      <c r="L126" s="198"/>
      <c r="M126" s="239"/>
      <c r="N126" s="240"/>
      <c r="O126" s="240"/>
      <c r="P126" s="240"/>
      <c r="Q126" s="240"/>
      <c r="R126" s="240"/>
      <c r="S126" s="240"/>
      <c r="T126" s="241"/>
      <c r="AT126" s="202" t="s">
        <v>133</v>
      </c>
      <c r="AU126" s="202" t="s">
        <v>79</v>
      </c>
      <c r="AV126" s="13" t="s">
        <v>81</v>
      </c>
      <c r="AW126" s="13" t="s">
        <v>34</v>
      </c>
      <c r="AX126" s="13" t="s">
        <v>79</v>
      </c>
      <c r="AY126" s="202" t="s">
        <v>122</v>
      </c>
    </row>
    <row r="127" spans="1:65" s="2" customFormat="1" ht="6.95" customHeight="1">
      <c r="A127" s="35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0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algorithmName="SHA-512" hashValue="0ka3ELTEvtLQbKOaasPh7zkWS8ricmQLXH0w0a5JzIidyhlg2wKCr8rr0oa0Vooatao/Fohz8mAQewa+DG+iwQ==" saltValue="U2Kj5Etjedz5PYwPFxdV4PvYSOAIvA7rx87UzAk5WNTS3vvteHJOYEgalFCiQ7ng2jbYIfzJdyiOXNhyPxZScA==" spinCount="100000" sheet="1" objects="1" scenarios="1" formatColumns="0" formatRows="0" autoFilter="0"/>
  <autoFilter ref="C81:K12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opLeftCell="A166" workbookViewId="0">
      <selection activeCell="J166" sqref="J16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88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7" t="str">
        <f>'Rekapitulace zakázky'!K6</f>
        <v>Oprava mostu v úseku Starkoč - Červený Kostelec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89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9" t="s">
        <v>708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zakázky'!AN8</f>
        <v>28. 1. 2021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22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zakázky'!AN13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zakázky'!E14</f>
        <v>Vyplň údaj</v>
      </c>
      <c r="F18" s="372"/>
      <c r="G18" s="372"/>
      <c r="H18" s="372"/>
      <c r="I18" s="106" t="s">
        <v>29</v>
      </c>
      <c r="J18" s="31" t="str">
        <f>'Rekapitulace zakázky'!AN14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22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3" t="s">
        <v>19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ROUND((SUM(BE86:BE146)),  2)</f>
        <v>0</v>
      </c>
      <c r="G33" s="35"/>
      <c r="H33" s="35"/>
      <c r="I33" s="119">
        <v>0.21</v>
      </c>
      <c r="J33" s="118">
        <f>ROUND(((SUM(BE86:BE146))*I33),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ROUND((SUM(BF86:BF146)),  2)</f>
        <v>0</v>
      </c>
      <c r="G34" s="35"/>
      <c r="H34" s="35"/>
      <c r="I34" s="119">
        <v>0.15</v>
      </c>
      <c r="J34" s="118">
        <f>ROUND(((SUM(BF86:BF146))*I34),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ROUND((SUM(BG86:BG146)),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ROUND((SUM(BH86:BH146)),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ROUND((SUM(BI86:BI146)),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5" t="str">
        <f>E7</f>
        <v>Oprava mostu v úseku Starkoč - Červený Kostelec</v>
      </c>
      <c r="F48" s="366"/>
      <c r="G48" s="366"/>
      <c r="H48" s="36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53" t="str">
        <f>E9</f>
        <v>SO 03 - SSZT - Oprava mostu v úseku Starkoč - Červený Kostelec</v>
      </c>
      <c r="F50" s="364"/>
      <c r="G50" s="364"/>
      <c r="H50" s="36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92</v>
      </c>
      <c r="D57" s="132"/>
      <c r="E57" s="132"/>
      <c r="F57" s="132"/>
      <c r="G57" s="132"/>
      <c r="H57" s="132"/>
      <c r="I57" s="132"/>
      <c r="J57" s="133" t="s">
        <v>93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5" customHeight="1">
      <c r="B60" s="135"/>
      <c r="C60" s="136"/>
      <c r="D60" s="137" t="s">
        <v>95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96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709</v>
      </c>
      <c r="E62" s="144"/>
      <c r="F62" s="144"/>
      <c r="G62" s="144"/>
      <c r="H62" s="144"/>
      <c r="I62" s="144"/>
      <c r="J62" s="145">
        <f>J94</f>
        <v>0</v>
      </c>
      <c r="K62" s="142"/>
      <c r="L62" s="146"/>
    </row>
    <row r="63" spans="1:47" s="9" customFormat="1" ht="24.95" customHeight="1">
      <c r="B63" s="135"/>
      <c r="C63" s="136"/>
      <c r="D63" s="137" t="s">
        <v>710</v>
      </c>
      <c r="E63" s="138"/>
      <c r="F63" s="138"/>
      <c r="G63" s="138"/>
      <c r="H63" s="138"/>
      <c r="I63" s="138"/>
      <c r="J63" s="139">
        <f>J118</f>
        <v>0</v>
      </c>
      <c r="K63" s="136"/>
      <c r="L63" s="140"/>
    </row>
    <row r="64" spans="1:47" s="10" customFormat="1" ht="19.899999999999999" customHeight="1">
      <c r="B64" s="141"/>
      <c r="C64" s="142"/>
      <c r="D64" s="143" t="s">
        <v>711</v>
      </c>
      <c r="E64" s="144"/>
      <c r="F64" s="144"/>
      <c r="G64" s="144"/>
      <c r="H64" s="144"/>
      <c r="I64" s="144"/>
      <c r="J64" s="145">
        <f>J119</f>
        <v>0</v>
      </c>
      <c r="K64" s="142"/>
      <c r="L64" s="146"/>
    </row>
    <row r="65" spans="1:31" s="9" customFormat="1" ht="24.95" customHeight="1">
      <c r="B65" s="135"/>
      <c r="C65" s="136"/>
      <c r="D65" s="137" t="s">
        <v>643</v>
      </c>
      <c r="E65" s="138"/>
      <c r="F65" s="138"/>
      <c r="G65" s="138"/>
      <c r="H65" s="138"/>
      <c r="I65" s="138"/>
      <c r="J65" s="139">
        <f>J123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103</v>
      </c>
      <c r="E66" s="144"/>
      <c r="F66" s="144"/>
      <c r="G66" s="144"/>
      <c r="H66" s="144"/>
      <c r="I66" s="144"/>
      <c r="J66" s="145">
        <f>J143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107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5" t="str">
        <f>E7</f>
        <v>Oprava mostu v úseku Starkoč - Červený Kostelec</v>
      </c>
      <c r="F76" s="366"/>
      <c r="G76" s="366"/>
      <c r="H76" s="366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89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30" customHeight="1">
      <c r="A78" s="35"/>
      <c r="B78" s="36"/>
      <c r="C78" s="37"/>
      <c r="D78" s="37"/>
      <c r="E78" s="353" t="str">
        <f>E9</f>
        <v>SO 03 - SSZT - Oprava mostu v úseku Starkoč - Červený Kostelec</v>
      </c>
      <c r="F78" s="364"/>
      <c r="G78" s="364"/>
      <c r="H78" s="364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 xml:space="preserve"> </v>
      </c>
      <c r="G80" s="37"/>
      <c r="H80" s="37"/>
      <c r="I80" s="30" t="s">
        <v>23</v>
      </c>
      <c r="J80" s="60" t="str">
        <f>IF(J12="","",J12)</f>
        <v>28. 1. 2021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 xml:space="preserve"> </v>
      </c>
      <c r="G82" s="37"/>
      <c r="H82" s="37"/>
      <c r="I82" s="30" t="s">
        <v>33</v>
      </c>
      <c r="J82" s="33" t="str">
        <f>E21</f>
        <v xml:space="preserve"> 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31</v>
      </c>
      <c r="D83" s="37"/>
      <c r="E83" s="37"/>
      <c r="F83" s="28" t="str">
        <f>IF(E18="","",E18)</f>
        <v>Vyplň údaj</v>
      </c>
      <c r="G83" s="37"/>
      <c r="H83" s="37"/>
      <c r="I83" s="30" t="s">
        <v>35</v>
      </c>
      <c r="J83" s="33" t="str">
        <f>E24</f>
        <v xml:space="preserve"> 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108</v>
      </c>
      <c r="D85" s="150" t="s">
        <v>57</v>
      </c>
      <c r="E85" s="150" t="s">
        <v>53</v>
      </c>
      <c r="F85" s="150" t="s">
        <v>54</v>
      </c>
      <c r="G85" s="150" t="s">
        <v>109</v>
      </c>
      <c r="H85" s="150" t="s">
        <v>110</v>
      </c>
      <c r="I85" s="150" t="s">
        <v>111</v>
      </c>
      <c r="J85" s="150" t="s">
        <v>93</v>
      </c>
      <c r="K85" s="151" t="s">
        <v>112</v>
      </c>
      <c r="L85" s="152"/>
      <c r="M85" s="69" t="s">
        <v>19</v>
      </c>
      <c r="N85" s="70" t="s">
        <v>42</v>
      </c>
      <c r="O85" s="70" t="s">
        <v>113</v>
      </c>
      <c r="P85" s="70" t="s">
        <v>114</v>
      </c>
      <c r="Q85" s="70" t="s">
        <v>115</v>
      </c>
      <c r="R85" s="70" t="s">
        <v>116</v>
      </c>
      <c r="S85" s="70" t="s">
        <v>117</v>
      </c>
      <c r="T85" s="71" t="s">
        <v>118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119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P87+P118+P123</f>
        <v>0</v>
      </c>
      <c r="Q86" s="73"/>
      <c r="R86" s="155">
        <f>R87+R118+R123</f>
        <v>0</v>
      </c>
      <c r="S86" s="73"/>
      <c r="T86" s="156">
        <f>T87+T118+T123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71</v>
      </c>
      <c r="AU86" s="18" t="s">
        <v>94</v>
      </c>
      <c r="BK86" s="157">
        <f>BK87+BK118+BK123</f>
        <v>0</v>
      </c>
    </row>
    <row r="87" spans="1:65" s="12" customFormat="1" ht="25.9" customHeight="1">
      <c r="B87" s="158"/>
      <c r="C87" s="159"/>
      <c r="D87" s="160" t="s">
        <v>71</v>
      </c>
      <c r="E87" s="161" t="s">
        <v>120</v>
      </c>
      <c r="F87" s="161" t="s">
        <v>121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P88+P94</f>
        <v>0</v>
      </c>
      <c r="Q87" s="166"/>
      <c r="R87" s="167">
        <f>R88+R94</f>
        <v>0</v>
      </c>
      <c r="S87" s="166"/>
      <c r="T87" s="168">
        <f>T88+T94</f>
        <v>0</v>
      </c>
      <c r="AR87" s="169" t="s">
        <v>81</v>
      </c>
      <c r="AT87" s="170" t="s">
        <v>71</v>
      </c>
      <c r="AU87" s="170" t="s">
        <v>72</v>
      </c>
      <c r="AY87" s="169" t="s">
        <v>122</v>
      </c>
      <c r="BK87" s="171">
        <f>BK88+BK94</f>
        <v>0</v>
      </c>
    </row>
    <row r="88" spans="1:65" s="12" customFormat="1" ht="22.9" customHeight="1">
      <c r="B88" s="158"/>
      <c r="C88" s="159"/>
      <c r="D88" s="160" t="s">
        <v>71</v>
      </c>
      <c r="E88" s="172" t="s">
        <v>79</v>
      </c>
      <c r="F88" s="172" t="s">
        <v>123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SUM(P89:P93)</f>
        <v>0</v>
      </c>
      <c r="Q88" s="166"/>
      <c r="R88" s="167">
        <f>SUM(R89:R93)</f>
        <v>0</v>
      </c>
      <c r="S88" s="166"/>
      <c r="T88" s="168">
        <f>SUM(T89:T93)</f>
        <v>0</v>
      </c>
      <c r="AR88" s="169" t="s">
        <v>79</v>
      </c>
      <c r="AT88" s="170" t="s">
        <v>71</v>
      </c>
      <c r="AU88" s="170" t="s">
        <v>79</v>
      </c>
      <c r="AY88" s="169" t="s">
        <v>122</v>
      </c>
      <c r="BK88" s="171">
        <f>SUM(BK89:BK93)</f>
        <v>0</v>
      </c>
    </row>
    <row r="89" spans="1:65" s="2" customFormat="1" ht="24">
      <c r="A89" s="35"/>
      <c r="B89" s="36"/>
      <c r="C89" s="174" t="s">
        <v>79</v>
      </c>
      <c r="D89" s="174" t="s">
        <v>124</v>
      </c>
      <c r="E89" s="175" t="s">
        <v>712</v>
      </c>
      <c r="F89" s="176" t="s">
        <v>713</v>
      </c>
      <c r="G89" s="177" t="s">
        <v>127</v>
      </c>
      <c r="H89" s="178">
        <v>11.88</v>
      </c>
      <c r="I89" s="179"/>
      <c r="J89" s="180">
        <f>ROUND(I89*H89,2)</f>
        <v>0</v>
      </c>
      <c r="K89" s="176" t="s">
        <v>714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129</v>
      </c>
      <c r="AT89" s="185" t="s">
        <v>124</v>
      </c>
      <c r="AU89" s="185" t="s">
        <v>81</v>
      </c>
      <c r="AY89" s="18" t="s">
        <v>122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79</v>
      </c>
      <c r="BK89" s="186">
        <f>ROUND(I89*H89,2)</f>
        <v>0</v>
      </c>
      <c r="BL89" s="18" t="s">
        <v>129</v>
      </c>
      <c r="BM89" s="185" t="s">
        <v>715</v>
      </c>
    </row>
    <row r="90" spans="1:65" s="2" customFormat="1" ht="39">
      <c r="A90" s="35"/>
      <c r="B90" s="36"/>
      <c r="C90" s="37"/>
      <c r="D90" s="187" t="s">
        <v>131</v>
      </c>
      <c r="E90" s="37"/>
      <c r="F90" s="188" t="s">
        <v>716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131</v>
      </c>
      <c r="AU90" s="18" t="s">
        <v>81</v>
      </c>
    </row>
    <row r="91" spans="1:65" s="13" customFormat="1">
      <c r="B91" s="192"/>
      <c r="C91" s="193"/>
      <c r="D91" s="187" t="s">
        <v>133</v>
      </c>
      <c r="E91" s="194" t="s">
        <v>19</v>
      </c>
      <c r="F91" s="195" t="s">
        <v>717</v>
      </c>
      <c r="G91" s="193"/>
      <c r="H91" s="196">
        <v>11.88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133</v>
      </c>
      <c r="AU91" s="202" t="s">
        <v>81</v>
      </c>
      <c r="AV91" s="13" t="s">
        <v>81</v>
      </c>
      <c r="AW91" s="13" t="s">
        <v>34</v>
      </c>
      <c r="AX91" s="13" t="s">
        <v>79</v>
      </c>
      <c r="AY91" s="202" t="s">
        <v>122</v>
      </c>
    </row>
    <row r="92" spans="1:65" s="2" customFormat="1" ht="24">
      <c r="A92" s="35"/>
      <c r="B92" s="36"/>
      <c r="C92" s="174" t="s">
        <v>81</v>
      </c>
      <c r="D92" s="174" t="s">
        <v>124</v>
      </c>
      <c r="E92" s="175" t="s">
        <v>718</v>
      </c>
      <c r="F92" s="176" t="s">
        <v>719</v>
      </c>
      <c r="G92" s="177" t="s">
        <v>127</v>
      </c>
      <c r="H92" s="178">
        <v>11.88</v>
      </c>
      <c r="I92" s="179"/>
      <c r="J92" s="180">
        <f>ROUND(I92*H92,2)</f>
        <v>0</v>
      </c>
      <c r="K92" s="176" t="s">
        <v>714</v>
      </c>
      <c r="L92" s="40"/>
      <c r="M92" s="181" t="s">
        <v>19</v>
      </c>
      <c r="N92" s="182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129</v>
      </c>
      <c r="AT92" s="185" t="s">
        <v>124</v>
      </c>
      <c r="AU92" s="185" t="s">
        <v>81</v>
      </c>
      <c r="AY92" s="18" t="s">
        <v>122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79</v>
      </c>
      <c r="BK92" s="186">
        <f>ROUND(I92*H92,2)</f>
        <v>0</v>
      </c>
      <c r="BL92" s="18" t="s">
        <v>129</v>
      </c>
      <c r="BM92" s="185" t="s">
        <v>720</v>
      </c>
    </row>
    <row r="93" spans="1:65" s="2" customFormat="1" ht="29.25">
      <c r="A93" s="35"/>
      <c r="B93" s="36"/>
      <c r="C93" s="37"/>
      <c r="D93" s="187" t="s">
        <v>131</v>
      </c>
      <c r="E93" s="37"/>
      <c r="F93" s="188" t="s">
        <v>721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131</v>
      </c>
      <c r="AU93" s="18" t="s">
        <v>81</v>
      </c>
    </row>
    <row r="94" spans="1:65" s="12" customFormat="1" ht="22.9" customHeight="1">
      <c r="B94" s="158"/>
      <c r="C94" s="159"/>
      <c r="D94" s="160" t="s">
        <v>71</v>
      </c>
      <c r="E94" s="172" t="s">
        <v>161</v>
      </c>
      <c r="F94" s="172" t="s">
        <v>722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SUM(P95:P117)</f>
        <v>0</v>
      </c>
      <c r="Q94" s="166"/>
      <c r="R94" s="167">
        <f>SUM(R95:R117)</f>
        <v>0</v>
      </c>
      <c r="S94" s="166"/>
      <c r="T94" s="168">
        <f>SUM(T95:T117)</f>
        <v>0</v>
      </c>
      <c r="AR94" s="169" t="s">
        <v>81</v>
      </c>
      <c r="AT94" s="170" t="s">
        <v>71</v>
      </c>
      <c r="AU94" s="170" t="s">
        <v>79</v>
      </c>
      <c r="AY94" s="169" t="s">
        <v>122</v>
      </c>
      <c r="BK94" s="171">
        <f>SUM(BK95:BK117)</f>
        <v>0</v>
      </c>
    </row>
    <row r="95" spans="1:65" s="2" customFormat="1" ht="16.5" customHeight="1">
      <c r="A95" s="35"/>
      <c r="B95" s="36"/>
      <c r="C95" s="174" t="s">
        <v>141</v>
      </c>
      <c r="D95" s="174" t="s">
        <v>124</v>
      </c>
      <c r="E95" s="175" t="s">
        <v>723</v>
      </c>
      <c r="F95" s="176" t="s">
        <v>724</v>
      </c>
      <c r="G95" s="177" t="s">
        <v>233</v>
      </c>
      <c r="H95" s="178">
        <v>4</v>
      </c>
      <c r="I95" s="179"/>
      <c r="J95" s="180">
        <f>ROUND(I95*H95,2)</f>
        <v>0</v>
      </c>
      <c r="K95" s="176" t="s">
        <v>714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212</v>
      </c>
      <c r="AT95" s="185" t="s">
        <v>124</v>
      </c>
      <c r="AU95" s="185" t="s">
        <v>81</v>
      </c>
      <c r="AY95" s="18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212</v>
      </c>
      <c r="BM95" s="185" t="s">
        <v>725</v>
      </c>
    </row>
    <row r="96" spans="1:65" s="2" customFormat="1" ht="19.5">
      <c r="A96" s="35"/>
      <c r="B96" s="36"/>
      <c r="C96" s="37"/>
      <c r="D96" s="187" t="s">
        <v>131</v>
      </c>
      <c r="E96" s="37"/>
      <c r="F96" s="188" t="s">
        <v>726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131</v>
      </c>
      <c r="AU96" s="18" t="s">
        <v>81</v>
      </c>
    </row>
    <row r="97" spans="1:65" s="13" customFormat="1">
      <c r="B97" s="192"/>
      <c r="C97" s="193"/>
      <c r="D97" s="187" t="s">
        <v>133</v>
      </c>
      <c r="E97" s="194" t="s">
        <v>19</v>
      </c>
      <c r="F97" s="195" t="s">
        <v>129</v>
      </c>
      <c r="G97" s="193"/>
      <c r="H97" s="196">
        <v>4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133</v>
      </c>
      <c r="AU97" s="202" t="s">
        <v>81</v>
      </c>
      <c r="AV97" s="13" t="s">
        <v>81</v>
      </c>
      <c r="AW97" s="13" t="s">
        <v>34</v>
      </c>
      <c r="AX97" s="13" t="s">
        <v>79</v>
      </c>
      <c r="AY97" s="202" t="s">
        <v>122</v>
      </c>
    </row>
    <row r="98" spans="1:65" s="2" customFormat="1" ht="24">
      <c r="A98" s="35"/>
      <c r="B98" s="36"/>
      <c r="C98" s="174" t="s">
        <v>129</v>
      </c>
      <c r="D98" s="174" t="s">
        <v>124</v>
      </c>
      <c r="E98" s="175" t="s">
        <v>727</v>
      </c>
      <c r="F98" s="176" t="s">
        <v>728</v>
      </c>
      <c r="G98" s="177" t="s">
        <v>729</v>
      </c>
      <c r="H98" s="178">
        <v>1</v>
      </c>
      <c r="I98" s="179"/>
      <c r="J98" s="180">
        <f>ROUND(I98*H98,2)</f>
        <v>0</v>
      </c>
      <c r="K98" s="176" t="s">
        <v>714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212</v>
      </c>
      <c r="AT98" s="185" t="s">
        <v>124</v>
      </c>
      <c r="AU98" s="185" t="s">
        <v>81</v>
      </c>
      <c r="AY98" s="18" t="s">
        <v>122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79</v>
      </c>
      <c r="BK98" s="186">
        <f>ROUND(I98*H98,2)</f>
        <v>0</v>
      </c>
      <c r="BL98" s="18" t="s">
        <v>212</v>
      </c>
      <c r="BM98" s="185" t="s">
        <v>730</v>
      </c>
    </row>
    <row r="99" spans="1:65" s="2" customFormat="1" ht="48.75">
      <c r="A99" s="35"/>
      <c r="B99" s="36"/>
      <c r="C99" s="37"/>
      <c r="D99" s="187" t="s">
        <v>131</v>
      </c>
      <c r="E99" s="37"/>
      <c r="F99" s="188" t="s">
        <v>731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131</v>
      </c>
      <c r="AU99" s="18" t="s">
        <v>81</v>
      </c>
    </row>
    <row r="100" spans="1:65" s="2" customFormat="1" ht="36">
      <c r="A100" s="35"/>
      <c r="B100" s="36"/>
      <c r="C100" s="174" t="s">
        <v>150</v>
      </c>
      <c r="D100" s="174" t="s">
        <v>124</v>
      </c>
      <c r="E100" s="175" t="s">
        <v>732</v>
      </c>
      <c r="F100" s="176" t="s">
        <v>733</v>
      </c>
      <c r="G100" s="177" t="s">
        <v>243</v>
      </c>
      <c r="H100" s="178">
        <v>68</v>
      </c>
      <c r="I100" s="179"/>
      <c r="J100" s="180">
        <f>ROUND(I100*H100,2)</f>
        <v>0</v>
      </c>
      <c r="K100" s="176" t="s">
        <v>714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212</v>
      </c>
      <c r="AT100" s="185" t="s">
        <v>124</v>
      </c>
      <c r="AU100" s="185" t="s">
        <v>81</v>
      </c>
      <c r="AY100" s="18" t="s">
        <v>122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212</v>
      </c>
      <c r="BM100" s="185" t="s">
        <v>734</v>
      </c>
    </row>
    <row r="101" spans="1:65" s="2" customFormat="1" ht="29.25">
      <c r="A101" s="35"/>
      <c r="B101" s="36"/>
      <c r="C101" s="37"/>
      <c r="D101" s="187" t="s">
        <v>131</v>
      </c>
      <c r="E101" s="37"/>
      <c r="F101" s="188" t="s">
        <v>735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131</v>
      </c>
      <c r="AU101" s="18" t="s">
        <v>81</v>
      </c>
    </row>
    <row r="102" spans="1:65" s="13" customFormat="1">
      <c r="B102" s="192"/>
      <c r="C102" s="193"/>
      <c r="D102" s="187" t="s">
        <v>133</v>
      </c>
      <c r="E102" s="194" t="s">
        <v>19</v>
      </c>
      <c r="F102" s="195" t="s">
        <v>736</v>
      </c>
      <c r="G102" s="193"/>
      <c r="H102" s="196">
        <v>68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133</v>
      </c>
      <c r="AU102" s="202" t="s">
        <v>81</v>
      </c>
      <c r="AV102" s="13" t="s">
        <v>81</v>
      </c>
      <c r="AW102" s="13" t="s">
        <v>34</v>
      </c>
      <c r="AX102" s="13" t="s">
        <v>79</v>
      </c>
      <c r="AY102" s="202" t="s">
        <v>122</v>
      </c>
    </row>
    <row r="103" spans="1:65" s="2" customFormat="1" ht="36">
      <c r="A103" s="35"/>
      <c r="B103" s="36"/>
      <c r="C103" s="214" t="s">
        <v>156</v>
      </c>
      <c r="D103" s="214" t="s">
        <v>191</v>
      </c>
      <c r="E103" s="215" t="s">
        <v>737</v>
      </c>
      <c r="F103" s="216" t="s">
        <v>738</v>
      </c>
      <c r="G103" s="217" t="s">
        <v>233</v>
      </c>
      <c r="H103" s="218">
        <v>34</v>
      </c>
      <c r="I103" s="219"/>
      <c r="J103" s="220">
        <f>ROUND(I103*H103,2)</f>
        <v>0</v>
      </c>
      <c r="K103" s="216" t="s">
        <v>714</v>
      </c>
      <c r="L103" s="221"/>
      <c r="M103" s="222" t="s">
        <v>19</v>
      </c>
      <c r="N103" s="223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308</v>
      </c>
      <c r="AT103" s="185" t="s">
        <v>191</v>
      </c>
      <c r="AU103" s="185" t="s">
        <v>81</v>
      </c>
      <c r="AY103" s="18" t="s">
        <v>122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212</v>
      </c>
      <c r="BM103" s="185" t="s">
        <v>739</v>
      </c>
    </row>
    <row r="104" spans="1:65" s="2" customFormat="1" ht="19.5">
      <c r="A104" s="35"/>
      <c r="B104" s="36"/>
      <c r="C104" s="37"/>
      <c r="D104" s="187" t="s">
        <v>131</v>
      </c>
      <c r="E104" s="37"/>
      <c r="F104" s="188" t="s">
        <v>738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131</v>
      </c>
      <c r="AU104" s="18" t="s">
        <v>81</v>
      </c>
    </row>
    <row r="105" spans="1:65" s="13" customFormat="1">
      <c r="B105" s="192"/>
      <c r="C105" s="193"/>
      <c r="D105" s="187" t="s">
        <v>133</v>
      </c>
      <c r="E105" s="194" t="s">
        <v>19</v>
      </c>
      <c r="F105" s="195" t="s">
        <v>740</v>
      </c>
      <c r="G105" s="193"/>
      <c r="H105" s="196">
        <v>34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133</v>
      </c>
      <c r="AU105" s="202" t="s">
        <v>81</v>
      </c>
      <c r="AV105" s="13" t="s">
        <v>81</v>
      </c>
      <c r="AW105" s="13" t="s">
        <v>34</v>
      </c>
      <c r="AX105" s="13" t="s">
        <v>79</v>
      </c>
      <c r="AY105" s="202" t="s">
        <v>122</v>
      </c>
    </row>
    <row r="106" spans="1:65" s="2" customFormat="1" ht="21.75" customHeight="1">
      <c r="A106" s="35"/>
      <c r="B106" s="36"/>
      <c r="C106" s="174" t="s">
        <v>161</v>
      </c>
      <c r="D106" s="174" t="s">
        <v>124</v>
      </c>
      <c r="E106" s="175" t="s">
        <v>741</v>
      </c>
      <c r="F106" s="176" t="s">
        <v>742</v>
      </c>
      <c r="G106" s="177" t="s">
        <v>243</v>
      </c>
      <c r="H106" s="178">
        <v>68</v>
      </c>
      <c r="I106" s="179"/>
      <c r="J106" s="180">
        <f>ROUND(I106*H106,2)</f>
        <v>0</v>
      </c>
      <c r="K106" s="176" t="s">
        <v>714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212</v>
      </c>
      <c r="AT106" s="185" t="s">
        <v>124</v>
      </c>
      <c r="AU106" s="185" t="s">
        <v>81</v>
      </c>
      <c r="AY106" s="18" t="s">
        <v>122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212</v>
      </c>
      <c r="BM106" s="185" t="s">
        <v>743</v>
      </c>
    </row>
    <row r="107" spans="1:65" s="2" customFormat="1">
      <c r="A107" s="35"/>
      <c r="B107" s="36"/>
      <c r="C107" s="37"/>
      <c r="D107" s="187" t="s">
        <v>131</v>
      </c>
      <c r="E107" s="37"/>
      <c r="F107" s="188" t="s">
        <v>742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131</v>
      </c>
      <c r="AU107" s="18" t="s">
        <v>81</v>
      </c>
    </row>
    <row r="108" spans="1:65" s="13" customFormat="1">
      <c r="B108" s="192"/>
      <c r="C108" s="193"/>
      <c r="D108" s="187" t="s">
        <v>133</v>
      </c>
      <c r="E108" s="194" t="s">
        <v>19</v>
      </c>
      <c r="F108" s="195" t="s">
        <v>736</v>
      </c>
      <c r="G108" s="193"/>
      <c r="H108" s="196">
        <v>68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133</v>
      </c>
      <c r="AU108" s="202" t="s">
        <v>81</v>
      </c>
      <c r="AV108" s="13" t="s">
        <v>81</v>
      </c>
      <c r="AW108" s="13" t="s">
        <v>34</v>
      </c>
      <c r="AX108" s="13" t="s">
        <v>79</v>
      </c>
      <c r="AY108" s="202" t="s">
        <v>122</v>
      </c>
    </row>
    <row r="109" spans="1:65" s="2" customFormat="1" ht="33" customHeight="1">
      <c r="A109" s="35"/>
      <c r="B109" s="36"/>
      <c r="C109" s="214" t="s">
        <v>166</v>
      </c>
      <c r="D109" s="214" t="s">
        <v>191</v>
      </c>
      <c r="E109" s="215" t="s">
        <v>744</v>
      </c>
      <c r="F109" s="216" t="s">
        <v>745</v>
      </c>
      <c r="G109" s="217" t="s">
        <v>243</v>
      </c>
      <c r="H109" s="218">
        <v>68</v>
      </c>
      <c r="I109" s="219"/>
      <c r="J109" s="220">
        <f>ROUND(I109*H109,2)</f>
        <v>0</v>
      </c>
      <c r="K109" s="216" t="s">
        <v>714</v>
      </c>
      <c r="L109" s="221"/>
      <c r="M109" s="222" t="s">
        <v>19</v>
      </c>
      <c r="N109" s="223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308</v>
      </c>
      <c r="AT109" s="185" t="s">
        <v>191</v>
      </c>
      <c r="AU109" s="185" t="s">
        <v>81</v>
      </c>
      <c r="AY109" s="18" t="s">
        <v>122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79</v>
      </c>
      <c r="BK109" s="186">
        <f>ROUND(I109*H109,2)</f>
        <v>0</v>
      </c>
      <c r="BL109" s="18" t="s">
        <v>212</v>
      </c>
      <c r="BM109" s="185" t="s">
        <v>746</v>
      </c>
    </row>
    <row r="110" spans="1:65" s="2" customFormat="1" ht="19.5">
      <c r="A110" s="35"/>
      <c r="B110" s="36"/>
      <c r="C110" s="37"/>
      <c r="D110" s="187" t="s">
        <v>131</v>
      </c>
      <c r="E110" s="37"/>
      <c r="F110" s="188" t="s">
        <v>745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131</v>
      </c>
      <c r="AU110" s="18" t="s">
        <v>81</v>
      </c>
    </row>
    <row r="111" spans="1:65" s="2" customFormat="1" ht="24">
      <c r="A111" s="35"/>
      <c r="B111" s="36"/>
      <c r="C111" s="174" t="s">
        <v>173</v>
      </c>
      <c r="D111" s="174" t="s">
        <v>124</v>
      </c>
      <c r="E111" s="175" t="s">
        <v>747</v>
      </c>
      <c r="F111" s="176" t="s">
        <v>748</v>
      </c>
      <c r="G111" s="177" t="s">
        <v>243</v>
      </c>
      <c r="H111" s="178">
        <v>68</v>
      </c>
      <c r="I111" s="179"/>
      <c r="J111" s="180">
        <f>ROUND(I111*H111,2)</f>
        <v>0</v>
      </c>
      <c r="K111" s="176" t="s">
        <v>714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212</v>
      </c>
      <c r="AT111" s="185" t="s">
        <v>124</v>
      </c>
      <c r="AU111" s="185" t="s">
        <v>81</v>
      </c>
      <c r="AY111" s="18" t="s">
        <v>122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79</v>
      </c>
      <c r="BK111" s="186">
        <f>ROUND(I111*H111,2)</f>
        <v>0</v>
      </c>
      <c r="BL111" s="18" t="s">
        <v>212</v>
      </c>
      <c r="BM111" s="185" t="s">
        <v>749</v>
      </c>
    </row>
    <row r="112" spans="1:65" s="2" customFormat="1" ht="19.5">
      <c r="A112" s="35"/>
      <c r="B112" s="36"/>
      <c r="C112" s="37"/>
      <c r="D112" s="187" t="s">
        <v>131</v>
      </c>
      <c r="E112" s="37"/>
      <c r="F112" s="188" t="s">
        <v>748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131</v>
      </c>
      <c r="AU112" s="18" t="s">
        <v>81</v>
      </c>
    </row>
    <row r="113" spans="1:65" s="13" customFormat="1">
      <c r="B113" s="192"/>
      <c r="C113" s="193"/>
      <c r="D113" s="187" t="s">
        <v>133</v>
      </c>
      <c r="E113" s="194" t="s">
        <v>19</v>
      </c>
      <c r="F113" s="195" t="s">
        <v>736</v>
      </c>
      <c r="G113" s="193"/>
      <c r="H113" s="196">
        <v>68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133</v>
      </c>
      <c r="AU113" s="202" t="s">
        <v>81</v>
      </c>
      <c r="AV113" s="13" t="s">
        <v>81</v>
      </c>
      <c r="AW113" s="13" t="s">
        <v>34</v>
      </c>
      <c r="AX113" s="13" t="s">
        <v>79</v>
      </c>
      <c r="AY113" s="202" t="s">
        <v>122</v>
      </c>
    </row>
    <row r="114" spans="1:65" s="2" customFormat="1" ht="24">
      <c r="A114" s="35"/>
      <c r="B114" s="36"/>
      <c r="C114" s="174" t="s">
        <v>178</v>
      </c>
      <c r="D114" s="174" t="s">
        <v>124</v>
      </c>
      <c r="E114" s="175" t="s">
        <v>750</v>
      </c>
      <c r="F114" s="176" t="s">
        <v>751</v>
      </c>
      <c r="G114" s="177" t="s">
        <v>752</v>
      </c>
      <c r="H114" s="178">
        <v>16</v>
      </c>
      <c r="I114" s="179"/>
      <c r="J114" s="180">
        <f>ROUND(I114*H114,2)</f>
        <v>0</v>
      </c>
      <c r="K114" s="176" t="s">
        <v>714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212</v>
      </c>
      <c r="AT114" s="185" t="s">
        <v>124</v>
      </c>
      <c r="AU114" s="185" t="s">
        <v>81</v>
      </c>
      <c r="AY114" s="18" t="s">
        <v>122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79</v>
      </c>
      <c r="BK114" s="186">
        <f>ROUND(I114*H114,2)</f>
        <v>0</v>
      </c>
      <c r="BL114" s="18" t="s">
        <v>212</v>
      </c>
      <c r="BM114" s="185" t="s">
        <v>753</v>
      </c>
    </row>
    <row r="115" spans="1:65" s="2" customFormat="1">
      <c r="A115" s="35"/>
      <c r="B115" s="36"/>
      <c r="C115" s="37"/>
      <c r="D115" s="187" t="s">
        <v>131</v>
      </c>
      <c r="E115" s="37"/>
      <c r="F115" s="188" t="s">
        <v>751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131</v>
      </c>
      <c r="AU115" s="18" t="s">
        <v>81</v>
      </c>
    </row>
    <row r="116" spans="1:65" s="2" customFormat="1" ht="19.5">
      <c r="A116" s="35"/>
      <c r="B116" s="36"/>
      <c r="C116" s="37"/>
      <c r="D116" s="187" t="s">
        <v>227</v>
      </c>
      <c r="E116" s="37"/>
      <c r="F116" s="224" t="s">
        <v>754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227</v>
      </c>
      <c r="AU116" s="18" t="s">
        <v>81</v>
      </c>
    </row>
    <row r="117" spans="1:65" s="13" customFormat="1">
      <c r="B117" s="192"/>
      <c r="C117" s="193"/>
      <c r="D117" s="187" t="s">
        <v>133</v>
      </c>
      <c r="E117" s="194" t="s">
        <v>19</v>
      </c>
      <c r="F117" s="195" t="s">
        <v>212</v>
      </c>
      <c r="G117" s="193"/>
      <c r="H117" s="196">
        <v>16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133</v>
      </c>
      <c r="AU117" s="202" t="s">
        <v>81</v>
      </c>
      <c r="AV117" s="13" t="s">
        <v>81</v>
      </c>
      <c r="AW117" s="13" t="s">
        <v>34</v>
      </c>
      <c r="AX117" s="13" t="s">
        <v>79</v>
      </c>
      <c r="AY117" s="202" t="s">
        <v>122</v>
      </c>
    </row>
    <row r="118" spans="1:65" s="12" customFormat="1" ht="25.9" customHeight="1">
      <c r="B118" s="158"/>
      <c r="C118" s="159"/>
      <c r="D118" s="160" t="s">
        <v>71</v>
      </c>
      <c r="E118" s="161" t="s">
        <v>191</v>
      </c>
      <c r="F118" s="161" t="s">
        <v>755</v>
      </c>
      <c r="G118" s="159"/>
      <c r="H118" s="159"/>
      <c r="I118" s="162"/>
      <c r="J118" s="163">
        <f>BK118</f>
        <v>0</v>
      </c>
      <c r="K118" s="159"/>
      <c r="L118" s="164"/>
      <c r="M118" s="165"/>
      <c r="N118" s="166"/>
      <c r="O118" s="166"/>
      <c r="P118" s="167">
        <f>P119</f>
        <v>0</v>
      </c>
      <c r="Q118" s="166"/>
      <c r="R118" s="167">
        <f>R119</f>
        <v>0</v>
      </c>
      <c r="S118" s="166"/>
      <c r="T118" s="168">
        <f>T119</f>
        <v>0</v>
      </c>
      <c r="AR118" s="169" t="s">
        <v>141</v>
      </c>
      <c r="AT118" s="170" t="s">
        <v>71</v>
      </c>
      <c r="AU118" s="170" t="s">
        <v>72</v>
      </c>
      <c r="AY118" s="169" t="s">
        <v>122</v>
      </c>
      <c r="BK118" s="171">
        <f>BK119</f>
        <v>0</v>
      </c>
    </row>
    <row r="119" spans="1:65" s="12" customFormat="1" ht="22.9" customHeight="1">
      <c r="B119" s="158"/>
      <c r="C119" s="159"/>
      <c r="D119" s="160" t="s">
        <v>71</v>
      </c>
      <c r="E119" s="172" t="s">
        <v>756</v>
      </c>
      <c r="F119" s="172" t="s">
        <v>757</v>
      </c>
      <c r="G119" s="159"/>
      <c r="H119" s="159"/>
      <c r="I119" s="162"/>
      <c r="J119" s="173">
        <f>BK119</f>
        <v>0</v>
      </c>
      <c r="K119" s="159"/>
      <c r="L119" s="164"/>
      <c r="M119" s="165"/>
      <c r="N119" s="166"/>
      <c r="O119" s="166"/>
      <c r="P119" s="167">
        <f>SUM(P120:P122)</f>
        <v>0</v>
      </c>
      <c r="Q119" s="166"/>
      <c r="R119" s="167">
        <f>SUM(R120:R122)</f>
        <v>0</v>
      </c>
      <c r="S119" s="166"/>
      <c r="T119" s="168">
        <f>SUM(T120:T122)</f>
        <v>0</v>
      </c>
      <c r="AR119" s="169" t="s">
        <v>141</v>
      </c>
      <c r="AT119" s="170" t="s">
        <v>71</v>
      </c>
      <c r="AU119" s="170" t="s">
        <v>79</v>
      </c>
      <c r="AY119" s="169" t="s">
        <v>122</v>
      </c>
      <c r="BK119" s="171">
        <f>SUM(BK120:BK122)</f>
        <v>0</v>
      </c>
    </row>
    <row r="120" spans="1:65" s="2" customFormat="1" ht="16.5" customHeight="1">
      <c r="A120" s="35"/>
      <c r="B120" s="36"/>
      <c r="C120" s="174" t="s">
        <v>184</v>
      </c>
      <c r="D120" s="174" t="s">
        <v>124</v>
      </c>
      <c r="E120" s="175" t="s">
        <v>758</v>
      </c>
      <c r="F120" s="176" t="s">
        <v>759</v>
      </c>
      <c r="G120" s="177" t="s">
        <v>233</v>
      </c>
      <c r="H120" s="178">
        <v>1</v>
      </c>
      <c r="I120" s="179"/>
      <c r="J120" s="180">
        <f>ROUND(I120*H120,2)</f>
        <v>0</v>
      </c>
      <c r="K120" s="176" t="s">
        <v>200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494</v>
      </c>
      <c r="AT120" s="185" t="s">
        <v>124</v>
      </c>
      <c r="AU120" s="185" t="s">
        <v>81</v>
      </c>
      <c r="AY120" s="18" t="s">
        <v>122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79</v>
      </c>
      <c r="BK120" s="186">
        <f>ROUND(I120*H120,2)</f>
        <v>0</v>
      </c>
      <c r="BL120" s="18" t="s">
        <v>494</v>
      </c>
      <c r="BM120" s="185" t="s">
        <v>760</v>
      </c>
    </row>
    <row r="121" spans="1:65" s="2" customFormat="1">
      <c r="A121" s="35"/>
      <c r="B121" s="36"/>
      <c r="C121" s="37"/>
      <c r="D121" s="187" t="s">
        <v>131</v>
      </c>
      <c r="E121" s="37"/>
      <c r="F121" s="188" t="s">
        <v>761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131</v>
      </c>
      <c r="AU121" s="18" t="s">
        <v>81</v>
      </c>
    </row>
    <row r="122" spans="1:65" s="2" customFormat="1" ht="19.5">
      <c r="A122" s="35"/>
      <c r="B122" s="36"/>
      <c r="C122" s="37"/>
      <c r="D122" s="187" t="s">
        <v>227</v>
      </c>
      <c r="E122" s="37"/>
      <c r="F122" s="224" t="s">
        <v>762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227</v>
      </c>
      <c r="AU122" s="18" t="s">
        <v>81</v>
      </c>
    </row>
    <row r="123" spans="1:65" s="12" customFormat="1" ht="25.9" customHeight="1">
      <c r="B123" s="158"/>
      <c r="C123" s="159"/>
      <c r="D123" s="160" t="s">
        <v>71</v>
      </c>
      <c r="E123" s="161" t="s">
        <v>683</v>
      </c>
      <c r="F123" s="161" t="s">
        <v>684</v>
      </c>
      <c r="G123" s="159"/>
      <c r="H123" s="159"/>
      <c r="I123" s="162"/>
      <c r="J123" s="163">
        <f>BK123</f>
        <v>0</v>
      </c>
      <c r="K123" s="159"/>
      <c r="L123" s="164"/>
      <c r="M123" s="165"/>
      <c r="N123" s="166"/>
      <c r="O123" s="166"/>
      <c r="P123" s="167">
        <f>P124+SUM(P125:P143)</f>
        <v>0</v>
      </c>
      <c r="Q123" s="166"/>
      <c r="R123" s="167">
        <f>R124+SUM(R125:R143)</f>
        <v>0</v>
      </c>
      <c r="S123" s="166"/>
      <c r="T123" s="168">
        <f>T124+SUM(T125:T143)</f>
        <v>0</v>
      </c>
      <c r="AR123" s="169" t="s">
        <v>129</v>
      </c>
      <c r="AT123" s="170" t="s">
        <v>71</v>
      </c>
      <c r="AU123" s="170" t="s">
        <v>72</v>
      </c>
      <c r="AY123" s="169" t="s">
        <v>122</v>
      </c>
      <c r="BK123" s="171">
        <f>BK124+SUM(BK125:BK143)</f>
        <v>0</v>
      </c>
    </row>
    <row r="124" spans="1:65" s="2" customFormat="1" ht="24">
      <c r="A124" s="35"/>
      <c r="B124" s="36"/>
      <c r="C124" s="174" t="s">
        <v>190</v>
      </c>
      <c r="D124" s="174" t="s">
        <v>124</v>
      </c>
      <c r="E124" s="175" t="s">
        <v>763</v>
      </c>
      <c r="F124" s="176" t="s">
        <v>764</v>
      </c>
      <c r="G124" s="177" t="s">
        <v>233</v>
      </c>
      <c r="H124" s="178">
        <v>10</v>
      </c>
      <c r="I124" s="179"/>
      <c r="J124" s="180">
        <f>ROUND(I124*H124,2)</f>
        <v>0</v>
      </c>
      <c r="K124" s="176" t="s">
        <v>714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545</v>
      </c>
      <c r="AT124" s="185" t="s">
        <v>124</v>
      </c>
      <c r="AU124" s="185" t="s">
        <v>79</v>
      </c>
      <c r="AY124" s="18" t="s">
        <v>122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79</v>
      </c>
      <c r="BK124" s="186">
        <f>ROUND(I124*H124,2)</f>
        <v>0</v>
      </c>
      <c r="BL124" s="18" t="s">
        <v>545</v>
      </c>
      <c r="BM124" s="185" t="s">
        <v>765</v>
      </c>
    </row>
    <row r="125" spans="1:65" s="2" customFormat="1">
      <c r="A125" s="35"/>
      <c r="B125" s="36"/>
      <c r="C125" s="37"/>
      <c r="D125" s="187" t="s">
        <v>131</v>
      </c>
      <c r="E125" s="37"/>
      <c r="F125" s="188" t="s">
        <v>764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131</v>
      </c>
      <c r="AU125" s="18" t="s">
        <v>79</v>
      </c>
    </row>
    <row r="126" spans="1:65" s="2" customFormat="1" ht="24">
      <c r="A126" s="35"/>
      <c r="B126" s="36"/>
      <c r="C126" s="174" t="s">
        <v>196</v>
      </c>
      <c r="D126" s="174" t="s">
        <v>124</v>
      </c>
      <c r="E126" s="175" t="s">
        <v>766</v>
      </c>
      <c r="F126" s="176" t="s">
        <v>767</v>
      </c>
      <c r="G126" s="177" t="s">
        <v>243</v>
      </c>
      <c r="H126" s="178">
        <v>20</v>
      </c>
      <c r="I126" s="179"/>
      <c r="J126" s="180">
        <f>ROUND(I126*H126,2)</f>
        <v>0</v>
      </c>
      <c r="K126" s="176" t="s">
        <v>714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545</v>
      </c>
      <c r="AT126" s="185" t="s">
        <v>124</v>
      </c>
      <c r="AU126" s="185" t="s">
        <v>79</v>
      </c>
      <c r="AY126" s="18" t="s">
        <v>122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545</v>
      </c>
      <c r="BM126" s="185" t="s">
        <v>768</v>
      </c>
    </row>
    <row r="127" spans="1:65" s="2" customFormat="1">
      <c r="A127" s="35"/>
      <c r="B127" s="36"/>
      <c r="C127" s="37"/>
      <c r="D127" s="187" t="s">
        <v>131</v>
      </c>
      <c r="E127" s="37"/>
      <c r="F127" s="188" t="s">
        <v>767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131</v>
      </c>
      <c r="AU127" s="18" t="s">
        <v>79</v>
      </c>
    </row>
    <row r="128" spans="1:65" s="2" customFormat="1" ht="16.5" customHeight="1">
      <c r="A128" s="35"/>
      <c r="B128" s="36"/>
      <c r="C128" s="174" t="s">
        <v>203</v>
      </c>
      <c r="D128" s="174" t="s">
        <v>124</v>
      </c>
      <c r="E128" s="175" t="s">
        <v>769</v>
      </c>
      <c r="F128" s="176" t="s">
        <v>770</v>
      </c>
      <c r="G128" s="177" t="s">
        <v>243</v>
      </c>
      <c r="H128" s="178">
        <v>20</v>
      </c>
      <c r="I128" s="179"/>
      <c r="J128" s="180">
        <f>ROUND(I128*H128,2)</f>
        <v>0</v>
      </c>
      <c r="K128" s="176" t="s">
        <v>714</v>
      </c>
      <c r="L128" s="40"/>
      <c r="M128" s="181" t="s">
        <v>19</v>
      </c>
      <c r="N128" s="182" t="s">
        <v>43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545</v>
      </c>
      <c r="AT128" s="185" t="s">
        <v>124</v>
      </c>
      <c r="AU128" s="185" t="s">
        <v>79</v>
      </c>
      <c r="AY128" s="18" t="s">
        <v>122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79</v>
      </c>
      <c r="BK128" s="186">
        <f>ROUND(I128*H128,2)</f>
        <v>0</v>
      </c>
      <c r="BL128" s="18" t="s">
        <v>545</v>
      </c>
      <c r="BM128" s="185" t="s">
        <v>771</v>
      </c>
    </row>
    <row r="129" spans="1:65" s="2" customFormat="1">
      <c r="A129" s="35"/>
      <c r="B129" s="36"/>
      <c r="C129" s="37"/>
      <c r="D129" s="187" t="s">
        <v>131</v>
      </c>
      <c r="E129" s="37"/>
      <c r="F129" s="188" t="s">
        <v>770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131</v>
      </c>
      <c r="AU129" s="18" t="s">
        <v>79</v>
      </c>
    </row>
    <row r="130" spans="1:65" s="2" customFormat="1" ht="16.5" customHeight="1">
      <c r="A130" s="35"/>
      <c r="B130" s="36"/>
      <c r="C130" s="174" t="s">
        <v>8</v>
      </c>
      <c r="D130" s="174" t="s">
        <v>124</v>
      </c>
      <c r="E130" s="175" t="s">
        <v>772</v>
      </c>
      <c r="F130" s="176" t="s">
        <v>773</v>
      </c>
      <c r="G130" s="177" t="s">
        <v>233</v>
      </c>
      <c r="H130" s="178">
        <v>2</v>
      </c>
      <c r="I130" s="179"/>
      <c r="J130" s="180">
        <f>ROUND(I130*H130,2)</f>
        <v>0</v>
      </c>
      <c r="K130" s="176" t="s">
        <v>714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545</v>
      </c>
      <c r="AT130" s="185" t="s">
        <v>124</v>
      </c>
      <c r="AU130" s="185" t="s">
        <v>79</v>
      </c>
      <c r="AY130" s="18" t="s">
        <v>122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79</v>
      </c>
      <c r="BK130" s="186">
        <f>ROUND(I130*H130,2)</f>
        <v>0</v>
      </c>
      <c r="BL130" s="18" t="s">
        <v>545</v>
      </c>
      <c r="BM130" s="185" t="s">
        <v>774</v>
      </c>
    </row>
    <row r="131" spans="1:65" s="2" customFormat="1">
      <c r="A131" s="35"/>
      <c r="B131" s="36"/>
      <c r="C131" s="37"/>
      <c r="D131" s="187" t="s">
        <v>131</v>
      </c>
      <c r="E131" s="37"/>
      <c r="F131" s="188" t="s">
        <v>773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131</v>
      </c>
      <c r="AU131" s="18" t="s">
        <v>79</v>
      </c>
    </row>
    <row r="132" spans="1:65" s="2" customFormat="1" ht="16.5" customHeight="1">
      <c r="A132" s="35"/>
      <c r="B132" s="36"/>
      <c r="C132" s="174" t="s">
        <v>212</v>
      </c>
      <c r="D132" s="174" t="s">
        <v>124</v>
      </c>
      <c r="E132" s="175" t="s">
        <v>775</v>
      </c>
      <c r="F132" s="176" t="s">
        <v>776</v>
      </c>
      <c r="G132" s="177" t="s">
        <v>243</v>
      </c>
      <c r="H132" s="178">
        <v>68</v>
      </c>
      <c r="I132" s="179"/>
      <c r="J132" s="180">
        <f>ROUND(I132*H132,2)</f>
        <v>0</v>
      </c>
      <c r="K132" s="176" t="s">
        <v>714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545</v>
      </c>
      <c r="AT132" s="185" t="s">
        <v>124</v>
      </c>
      <c r="AU132" s="185" t="s">
        <v>79</v>
      </c>
      <c r="AY132" s="18" t="s">
        <v>122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79</v>
      </c>
      <c r="BK132" s="186">
        <f>ROUND(I132*H132,2)</f>
        <v>0</v>
      </c>
      <c r="BL132" s="18" t="s">
        <v>545</v>
      </c>
      <c r="BM132" s="185" t="s">
        <v>777</v>
      </c>
    </row>
    <row r="133" spans="1:65" s="2" customFormat="1">
      <c r="A133" s="35"/>
      <c r="B133" s="36"/>
      <c r="C133" s="37"/>
      <c r="D133" s="187" t="s">
        <v>131</v>
      </c>
      <c r="E133" s="37"/>
      <c r="F133" s="188" t="s">
        <v>776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131</v>
      </c>
      <c r="AU133" s="18" t="s">
        <v>79</v>
      </c>
    </row>
    <row r="134" spans="1:65" s="2" customFormat="1" ht="24">
      <c r="A134" s="35"/>
      <c r="B134" s="36"/>
      <c r="C134" s="174" t="s">
        <v>217</v>
      </c>
      <c r="D134" s="174" t="s">
        <v>124</v>
      </c>
      <c r="E134" s="175" t="s">
        <v>778</v>
      </c>
      <c r="F134" s="176" t="s">
        <v>779</v>
      </c>
      <c r="G134" s="177" t="s">
        <v>233</v>
      </c>
      <c r="H134" s="178">
        <v>2</v>
      </c>
      <c r="I134" s="179"/>
      <c r="J134" s="180">
        <f>ROUND(I134*H134,2)</f>
        <v>0</v>
      </c>
      <c r="K134" s="176" t="s">
        <v>714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545</v>
      </c>
      <c r="AT134" s="185" t="s">
        <v>124</v>
      </c>
      <c r="AU134" s="185" t="s">
        <v>79</v>
      </c>
      <c r="AY134" s="18" t="s">
        <v>122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79</v>
      </c>
      <c r="BK134" s="186">
        <f>ROUND(I134*H134,2)</f>
        <v>0</v>
      </c>
      <c r="BL134" s="18" t="s">
        <v>545</v>
      </c>
      <c r="BM134" s="185" t="s">
        <v>780</v>
      </c>
    </row>
    <row r="135" spans="1:65" s="2" customFormat="1" ht="19.5">
      <c r="A135" s="35"/>
      <c r="B135" s="36"/>
      <c r="C135" s="37"/>
      <c r="D135" s="187" t="s">
        <v>131</v>
      </c>
      <c r="E135" s="37"/>
      <c r="F135" s="188" t="s">
        <v>779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131</v>
      </c>
      <c r="AU135" s="18" t="s">
        <v>79</v>
      </c>
    </row>
    <row r="136" spans="1:65" s="2" customFormat="1" ht="16.5" customHeight="1">
      <c r="A136" s="35"/>
      <c r="B136" s="36"/>
      <c r="C136" s="174" t="s">
        <v>223</v>
      </c>
      <c r="D136" s="174" t="s">
        <v>124</v>
      </c>
      <c r="E136" s="175" t="s">
        <v>781</v>
      </c>
      <c r="F136" s="176" t="s">
        <v>782</v>
      </c>
      <c r="G136" s="177" t="s">
        <v>243</v>
      </c>
      <c r="H136" s="178">
        <v>10</v>
      </c>
      <c r="I136" s="179"/>
      <c r="J136" s="180">
        <f>ROUND(I136*H136,2)</f>
        <v>0</v>
      </c>
      <c r="K136" s="176" t="s">
        <v>714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545</v>
      </c>
      <c r="AT136" s="185" t="s">
        <v>124</v>
      </c>
      <c r="AU136" s="185" t="s">
        <v>79</v>
      </c>
      <c r="AY136" s="18" t="s">
        <v>122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79</v>
      </c>
      <c r="BK136" s="186">
        <f>ROUND(I136*H136,2)</f>
        <v>0</v>
      </c>
      <c r="BL136" s="18" t="s">
        <v>545</v>
      </c>
      <c r="BM136" s="185" t="s">
        <v>783</v>
      </c>
    </row>
    <row r="137" spans="1:65" s="2" customFormat="1">
      <c r="A137" s="35"/>
      <c r="B137" s="36"/>
      <c r="C137" s="37"/>
      <c r="D137" s="187" t="s">
        <v>131</v>
      </c>
      <c r="E137" s="37"/>
      <c r="F137" s="188" t="s">
        <v>782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131</v>
      </c>
      <c r="AU137" s="18" t="s">
        <v>79</v>
      </c>
    </row>
    <row r="138" spans="1:65" s="2" customFormat="1" ht="16.5" customHeight="1">
      <c r="A138" s="35"/>
      <c r="B138" s="36"/>
      <c r="C138" s="174" t="s">
        <v>230</v>
      </c>
      <c r="D138" s="174" t="s">
        <v>124</v>
      </c>
      <c r="E138" s="175" t="s">
        <v>784</v>
      </c>
      <c r="F138" s="176" t="s">
        <v>785</v>
      </c>
      <c r="G138" s="177" t="s">
        <v>243</v>
      </c>
      <c r="H138" s="178">
        <v>58</v>
      </c>
      <c r="I138" s="179"/>
      <c r="J138" s="180">
        <f>ROUND(I138*H138,2)</f>
        <v>0</v>
      </c>
      <c r="K138" s="176" t="s">
        <v>714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545</v>
      </c>
      <c r="AT138" s="185" t="s">
        <v>124</v>
      </c>
      <c r="AU138" s="185" t="s">
        <v>79</v>
      </c>
      <c r="AY138" s="18" t="s">
        <v>122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79</v>
      </c>
      <c r="BK138" s="186">
        <f>ROUND(I138*H138,2)</f>
        <v>0</v>
      </c>
      <c r="BL138" s="18" t="s">
        <v>545</v>
      </c>
      <c r="BM138" s="185" t="s">
        <v>786</v>
      </c>
    </row>
    <row r="139" spans="1:65" s="2" customFormat="1">
      <c r="A139" s="35"/>
      <c r="B139" s="36"/>
      <c r="C139" s="37"/>
      <c r="D139" s="187" t="s">
        <v>131</v>
      </c>
      <c r="E139" s="37"/>
      <c r="F139" s="188" t="s">
        <v>785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131</v>
      </c>
      <c r="AU139" s="18" t="s">
        <v>79</v>
      </c>
    </row>
    <row r="140" spans="1:65" s="13" customFormat="1">
      <c r="B140" s="192"/>
      <c r="C140" s="193"/>
      <c r="D140" s="187" t="s">
        <v>133</v>
      </c>
      <c r="E140" s="194" t="s">
        <v>19</v>
      </c>
      <c r="F140" s="195" t="s">
        <v>787</v>
      </c>
      <c r="G140" s="193"/>
      <c r="H140" s="196">
        <v>58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133</v>
      </c>
      <c r="AU140" s="202" t="s">
        <v>79</v>
      </c>
      <c r="AV140" s="13" t="s">
        <v>81</v>
      </c>
      <c r="AW140" s="13" t="s">
        <v>34</v>
      </c>
      <c r="AX140" s="13" t="s">
        <v>79</v>
      </c>
      <c r="AY140" s="202" t="s">
        <v>122</v>
      </c>
    </row>
    <row r="141" spans="1:65" s="2" customFormat="1" ht="16.5" customHeight="1">
      <c r="A141" s="35"/>
      <c r="B141" s="36"/>
      <c r="C141" s="174" t="s">
        <v>236</v>
      </c>
      <c r="D141" s="174" t="s">
        <v>124</v>
      </c>
      <c r="E141" s="175" t="s">
        <v>788</v>
      </c>
      <c r="F141" s="176" t="s">
        <v>789</v>
      </c>
      <c r="G141" s="177" t="s">
        <v>233</v>
      </c>
      <c r="H141" s="178">
        <v>10</v>
      </c>
      <c r="I141" s="179"/>
      <c r="J141" s="180">
        <f>ROUND(I141*H141,2)</f>
        <v>0</v>
      </c>
      <c r="K141" s="176" t="s">
        <v>714</v>
      </c>
      <c r="L141" s="40"/>
      <c r="M141" s="181" t="s">
        <v>19</v>
      </c>
      <c r="N141" s="182" t="s">
        <v>43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545</v>
      </c>
      <c r="AT141" s="185" t="s">
        <v>124</v>
      </c>
      <c r="AU141" s="185" t="s">
        <v>79</v>
      </c>
      <c r="AY141" s="18" t="s">
        <v>122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79</v>
      </c>
      <c r="BK141" s="186">
        <f>ROUND(I141*H141,2)</f>
        <v>0</v>
      </c>
      <c r="BL141" s="18" t="s">
        <v>545</v>
      </c>
      <c r="BM141" s="185" t="s">
        <v>790</v>
      </c>
    </row>
    <row r="142" spans="1:65" s="2" customFormat="1">
      <c r="A142" s="35"/>
      <c r="B142" s="36"/>
      <c r="C142" s="37"/>
      <c r="D142" s="187" t="s">
        <v>131</v>
      </c>
      <c r="E142" s="37"/>
      <c r="F142" s="188" t="s">
        <v>789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131</v>
      </c>
      <c r="AU142" s="18" t="s">
        <v>79</v>
      </c>
    </row>
    <row r="143" spans="1:65" s="12" customFormat="1" ht="22.9" customHeight="1">
      <c r="B143" s="158"/>
      <c r="C143" s="159"/>
      <c r="D143" s="160" t="s">
        <v>71</v>
      </c>
      <c r="E143" s="172" t="s">
        <v>529</v>
      </c>
      <c r="F143" s="172" t="s">
        <v>530</v>
      </c>
      <c r="G143" s="159"/>
      <c r="H143" s="159"/>
      <c r="I143" s="162"/>
      <c r="J143" s="173">
        <f>BK143</f>
        <v>0</v>
      </c>
      <c r="K143" s="159"/>
      <c r="L143" s="164"/>
      <c r="M143" s="165"/>
      <c r="N143" s="166"/>
      <c r="O143" s="166"/>
      <c r="P143" s="167">
        <f>SUM(P144:P146)</f>
        <v>0</v>
      </c>
      <c r="Q143" s="166"/>
      <c r="R143" s="167">
        <f>SUM(R144:R146)</f>
        <v>0</v>
      </c>
      <c r="S143" s="166"/>
      <c r="T143" s="168">
        <f>SUM(T144:T146)</f>
        <v>0</v>
      </c>
      <c r="AR143" s="169" t="s">
        <v>79</v>
      </c>
      <c r="AT143" s="170" t="s">
        <v>71</v>
      </c>
      <c r="AU143" s="170" t="s">
        <v>79</v>
      </c>
      <c r="AY143" s="169" t="s">
        <v>122</v>
      </c>
      <c r="BK143" s="171">
        <f>SUM(BK144:BK146)</f>
        <v>0</v>
      </c>
    </row>
    <row r="144" spans="1:65" s="2" customFormat="1" ht="16.5" customHeight="1">
      <c r="A144" s="35"/>
      <c r="B144" s="36"/>
      <c r="C144" s="174" t="s">
        <v>7</v>
      </c>
      <c r="D144" s="174" t="s">
        <v>124</v>
      </c>
      <c r="E144" s="175" t="s">
        <v>791</v>
      </c>
      <c r="F144" s="176" t="s">
        <v>792</v>
      </c>
      <c r="G144" s="177" t="s">
        <v>169</v>
      </c>
      <c r="H144" s="178">
        <v>3</v>
      </c>
      <c r="I144" s="179"/>
      <c r="J144" s="180">
        <f>ROUND(I144*H144,2)</f>
        <v>0</v>
      </c>
      <c r="K144" s="176" t="s">
        <v>793</v>
      </c>
      <c r="L144" s="40"/>
      <c r="M144" s="181" t="s">
        <v>19</v>
      </c>
      <c r="N144" s="182" t="s">
        <v>43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129</v>
      </c>
      <c r="AT144" s="185" t="s">
        <v>124</v>
      </c>
      <c r="AU144" s="185" t="s">
        <v>81</v>
      </c>
      <c r="AY144" s="18" t="s">
        <v>122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79</v>
      </c>
      <c r="BK144" s="186">
        <f>ROUND(I144*H144,2)</f>
        <v>0</v>
      </c>
      <c r="BL144" s="18" t="s">
        <v>129</v>
      </c>
      <c r="BM144" s="185" t="s">
        <v>794</v>
      </c>
    </row>
    <row r="145" spans="1:51" s="2" customFormat="1" ht="39">
      <c r="A145" s="35"/>
      <c r="B145" s="36"/>
      <c r="C145" s="37"/>
      <c r="D145" s="187" t="s">
        <v>131</v>
      </c>
      <c r="E145" s="37"/>
      <c r="F145" s="188" t="s">
        <v>795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131</v>
      </c>
      <c r="AU145" s="18" t="s">
        <v>81</v>
      </c>
    </row>
    <row r="146" spans="1:51" s="13" customFormat="1">
      <c r="B146" s="192"/>
      <c r="C146" s="193"/>
      <c r="D146" s="187" t="s">
        <v>133</v>
      </c>
      <c r="E146" s="194" t="s">
        <v>19</v>
      </c>
      <c r="F146" s="195" t="s">
        <v>141</v>
      </c>
      <c r="G146" s="193"/>
      <c r="H146" s="196">
        <v>3</v>
      </c>
      <c r="I146" s="197"/>
      <c r="J146" s="193"/>
      <c r="K146" s="193"/>
      <c r="L146" s="198"/>
      <c r="M146" s="239"/>
      <c r="N146" s="240"/>
      <c r="O146" s="240"/>
      <c r="P146" s="240"/>
      <c r="Q146" s="240"/>
      <c r="R146" s="240"/>
      <c r="S146" s="240"/>
      <c r="T146" s="241"/>
      <c r="AT146" s="202" t="s">
        <v>133</v>
      </c>
      <c r="AU146" s="202" t="s">
        <v>81</v>
      </c>
      <c r="AV146" s="13" t="s">
        <v>81</v>
      </c>
      <c r="AW146" s="13" t="s">
        <v>34</v>
      </c>
      <c r="AX146" s="13" t="s">
        <v>79</v>
      </c>
      <c r="AY146" s="202" t="s">
        <v>122</v>
      </c>
    </row>
    <row r="147" spans="1:51" s="2" customFormat="1" ht="6.95" customHeight="1">
      <c r="A147" s="35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0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algorithmName="SHA-512" hashValue="pgp4ZT8g1J77EMMcy++Ez6bF7dCo10i3/aV3ROVe+8qZ9ZKyiHq/eLkpaUW/Mld52cLEsQ4ZsAXGJqIpZMQOag==" saltValue="7VdLFTh16P8NmKoM3Z93d/sZC7Wq6UtC3cP8aOFnUueW8fL4LEydsXncbLaAlmVS2Ryios6b2crbRPbcFoW0ww==" spinCount="100000" sheet="1" objects="1" scenarios="1" formatColumns="0" formatRows="0" autoFilter="0"/>
  <autoFilter ref="C85:K146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opLeftCell="A208" workbookViewId="0">
      <selection activeCell="A208" sqref="A20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87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88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7" t="str">
        <f>'Rekapitulace zakázky'!K6</f>
        <v>Oprava mostu v úseku Starkoč - Červený Kostelec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89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69" t="s">
        <v>796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zakázky'!AN8</f>
        <v>28. 1. 2021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22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zakázky'!AN13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zakázky'!E14</f>
        <v>Vyplň údaj</v>
      </c>
      <c r="F18" s="372"/>
      <c r="G18" s="372"/>
      <c r="H18" s="372"/>
      <c r="I18" s="106" t="s">
        <v>29</v>
      </c>
      <c r="J18" s="31" t="str">
        <f>'Rekapitulace zakázky'!AN14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22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22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3" t="s">
        <v>19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ROUND((SUM(BE90:BE168)),  2)</f>
        <v>0</v>
      </c>
      <c r="G33" s="35"/>
      <c r="H33" s="35"/>
      <c r="I33" s="119">
        <v>0.21</v>
      </c>
      <c r="J33" s="118">
        <f>ROUND(((SUM(BE90:BE168))*I33),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ROUND((SUM(BF90:BF168)),  2)</f>
        <v>0</v>
      </c>
      <c r="G34" s="35"/>
      <c r="H34" s="35"/>
      <c r="I34" s="119">
        <v>0.15</v>
      </c>
      <c r="J34" s="118">
        <f>ROUND(((SUM(BF90:BF168))*I34),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ROUND((SUM(BG90:BG168)),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ROUND((SUM(BH90:BH168)),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ROUND((SUM(BI90:BI168)),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5" t="str">
        <f>E7</f>
        <v>Oprava mostu v úseku Starkoč - Červený Kostelec</v>
      </c>
      <c r="F48" s="366"/>
      <c r="G48" s="366"/>
      <c r="H48" s="36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53" t="str">
        <f>E9</f>
        <v>SO 04 - VRN - Oprava mostu v úseku Starkoč - Červený Kostelec</v>
      </c>
      <c r="F50" s="364"/>
      <c r="G50" s="364"/>
      <c r="H50" s="36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92</v>
      </c>
      <c r="D57" s="132"/>
      <c r="E57" s="132"/>
      <c r="F57" s="132"/>
      <c r="G57" s="132"/>
      <c r="H57" s="132"/>
      <c r="I57" s="132"/>
      <c r="J57" s="133" t="s">
        <v>93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5" customHeight="1">
      <c r="B60" s="135"/>
      <c r="C60" s="136"/>
      <c r="D60" s="137" t="s">
        <v>95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96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97</v>
      </c>
      <c r="E62" s="144"/>
      <c r="F62" s="144"/>
      <c r="G62" s="144"/>
      <c r="H62" s="144"/>
      <c r="I62" s="144"/>
      <c r="J62" s="145">
        <f>J110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101</v>
      </c>
      <c r="E63" s="144"/>
      <c r="F63" s="144"/>
      <c r="G63" s="144"/>
      <c r="H63" s="144"/>
      <c r="I63" s="144"/>
      <c r="J63" s="145">
        <f>J120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103</v>
      </c>
      <c r="E64" s="144"/>
      <c r="F64" s="144"/>
      <c r="G64" s="144"/>
      <c r="H64" s="144"/>
      <c r="I64" s="144"/>
      <c r="J64" s="145">
        <f>J127</f>
        <v>0</v>
      </c>
      <c r="K64" s="142"/>
      <c r="L64" s="146"/>
    </row>
    <row r="65" spans="1:31" s="9" customFormat="1" ht="24.95" customHeight="1">
      <c r="B65" s="135"/>
      <c r="C65" s="136"/>
      <c r="D65" s="137" t="s">
        <v>710</v>
      </c>
      <c r="E65" s="138"/>
      <c r="F65" s="138"/>
      <c r="G65" s="138"/>
      <c r="H65" s="138"/>
      <c r="I65" s="138"/>
      <c r="J65" s="139">
        <f>J138</f>
        <v>0</v>
      </c>
      <c r="K65" s="136"/>
      <c r="L65" s="140"/>
    </row>
    <row r="66" spans="1:31" s="9" customFormat="1" ht="24.95" customHeight="1">
      <c r="B66" s="135"/>
      <c r="C66" s="136"/>
      <c r="D66" s="137" t="s">
        <v>797</v>
      </c>
      <c r="E66" s="138"/>
      <c r="F66" s="138"/>
      <c r="G66" s="138"/>
      <c r="H66" s="138"/>
      <c r="I66" s="138"/>
      <c r="J66" s="139">
        <f>J139</f>
        <v>0</v>
      </c>
      <c r="K66" s="136"/>
      <c r="L66" s="140"/>
    </row>
    <row r="67" spans="1:31" s="9" customFormat="1" ht="24.95" customHeight="1">
      <c r="B67" s="135"/>
      <c r="C67" s="136"/>
      <c r="D67" s="137" t="s">
        <v>798</v>
      </c>
      <c r="E67" s="138"/>
      <c r="F67" s="138"/>
      <c r="G67" s="138"/>
      <c r="H67" s="138"/>
      <c r="I67" s="138"/>
      <c r="J67" s="139">
        <f>J144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799</v>
      </c>
      <c r="E68" s="144"/>
      <c r="F68" s="144"/>
      <c r="G68" s="144"/>
      <c r="H68" s="144"/>
      <c r="I68" s="144"/>
      <c r="J68" s="145">
        <f>J145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800</v>
      </c>
      <c r="E69" s="144"/>
      <c r="F69" s="144"/>
      <c r="G69" s="144"/>
      <c r="H69" s="144"/>
      <c r="I69" s="144"/>
      <c r="J69" s="145">
        <f>J152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801</v>
      </c>
      <c r="E70" s="144"/>
      <c r="F70" s="144"/>
      <c r="G70" s="144"/>
      <c r="H70" s="144"/>
      <c r="I70" s="144"/>
      <c r="J70" s="145">
        <f>J166</f>
        <v>0</v>
      </c>
      <c r="K70" s="142"/>
      <c r="L70" s="146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107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65" t="str">
        <f>E7</f>
        <v>Oprava mostu v úseku Starkoč - Červený Kostelec</v>
      </c>
      <c r="F80" s="366"/>
      <c r="G80" s="366"/>
      <c r="H80" s="36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89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30" customHeight="1">
      <c r="A82" s="35"/>
      <c r="B82" s="36"/>
      <c r="C82" s="37"/>
      <c r="D82" s="37"/>
      <c r="E82" s="353" t="str">
        <f>E9</f>
        <v>SO 04 - VRN - Oprava mostu v úseku Starkoč - Červený Kostelec</v>
      </c>
      <c r="F82" s="364"/>
      <c r="G82" s="364"/>
      <c r="H82" s="364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 xml:space="preserve"> </v>
      </c>
      <c r="G84" s="37"/>
      <c r="H84" s="37"/>
      <c r="I84" s="30" t="s">
        <v>23</v>
      </c>
      <c r="J84" s="60" t="str">
        <f>IF(J12="","",J12)</f>
        <v>28. 1. 2021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25</v>
      </c>
      <c r="D86" s="37"/>
      <c r="E86" s="37"/>
      <c r="F86" s="28" t="str">
        <f>E15</f>
        <v xml:space="preserve"> </v>
      </c>
      <c r="G86" s="37"/>
      <c r="H86" s="37"/>
      <c r="I86" s="30" t="s">
        <v>33</v>
      </c>
      <c r="J86" s="33" t="str">
        <f>E21</f>
        <v xml:space="preserve"> 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31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108</v>
      </c>
      <c r="D89" s="150" t="s">
        <v>57</v>
      </c>
      <c r="E89" s="150" t="s">
        <v>53</v>
      </c>
      <c r="F89" s="150" t="s">
        <v>54</v>
      </c>
      <c r="G89" s="150" t="s">
        <v>109</v>
      </c>
      <c r="H89" s="150" t="s">
        <v>110</v>
      </c>
      <c r="I89" s="150" t="s">
        <v>111</v>
      </c>
      <c r="J89" s="150" t="s">
        <v>93</v>
      </c>
      <c r="K89" s="151" t="s">
        <v>112</v>
      </c>
      <c r="L89" s="152"/>
      <c r="M89" s="69" t="s">
        <v>19</v>
      </c>
      <c r="N89" s="70" t="s">
        <v>42</v>
      </c>
      <c r="O89" s="70" t="s">
        <v>113</v>
      </c>
      <c r="P89" s="70" t="s">
        <v>114</v>
      </c>
      <c r="Q89" s="70" t="s">
        <v>115</v>
      </c>
      <c r="R89" s="70" t="s">
        <v>116</v>
      </c>
      <c r="S89" s="70" t="s">
        <v>117</v>
      </c>
      <c r="T89" s="71" t="s">
        <v>118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9" customHeight="1">
      <c r="A90" s="35"/>
      <c r="B90" s="36"/>
      <c r="C90" s="76" t="s">
        <v>119</v>
      </c>
      <c r="D90" s="37"/>
      <c r="E90" s="37"/>
      <c r="F90" s="37"/>
      <c r="G90" s="37"/>
      <c r="H90" s="37"/>
      <c r="I90" s="37"/>
      <c r="J90" s="153">
        <f>BK90</f>
        <v>0</v>
      </c>
      <c r="K90" s="37"/>
      <c r="L90" s="40"/>
      <c r="M90" s="72"/>
      <c r="N90" s="154"/>
      <c r="O90" s="73"/>
      <c r="P90" s="155">
        <f>P91+P138+P139+P144</f>
        <v>0</v>
      </c>
      <c r="Q90" s="73"/>
      <c r="R90" s="155">
        <f>R91+R138+R139+R144</f>
        <v>420.14509250000003</v>
      </c>
      <c r="S90" s="73"/>
      <c r="T90" s="156">
        <f>T91+T138+T139+T144</f>
        <v>256.1592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94</v>
      </c>
      <c r="BK90" s="157">
        <f>BK91+BK138+BK139+BK144</f>
        <v>0</v>
      </c>
    </row>
    <row r="91" spans="1:65" s="12" customFormat="1" ht="25.9" customHeight="1">
      <c r="B91" s="158"/>
      <c r="C91" s="159"/>
      <c r="D91" s="160" t="s">
        <v>71</v>
      </c>
      <c r="E91" s="161" t="s">
        <v>120</v>
      </c>
      <c r="F91" s="161" t="s">
        <v>121</v>
      </c>
      <c r="G91" s="159"/>
      <c r="H91" s="159"/>
      <c r="I91" s="162"/>
      <c r="J91" s="163">
        <f>BK91</f>
        <v>0</v>
      </c>
      <c r="K91" s="159"/>
      <c r="L91" s="164"/>
      <c r="M91" s="165"/>
      <c r="N91" s="166"/>
      <c r="O91" s="166"/>
      <c r="P91" s="167">
        <f>P92+P110+P120+P127</f>
        <v>0</v>
      </c>
      <c r="Q91" s="166"/>
      <c r="R91" s="167">
        <f>R92+R110+R120+R127</f>
        <v>420.14509250000003</v>
      </c>
      <c r="S91" s="166"/>
      <c r="T91" s="168">
        <f>T92+T110+T120+T127</f>
        <v>256.1592</v>
      </c>
      <c r="AR91" s="169" t="s">
        <v>79</v>
      </c>
      <c r="AT91" s="170" t="s">
        <v>71</v>
      </c>
      <c r="AU91" s="170" t="s">
        <v>72</v>
      </c>
      <c r="AY91" s="169" t="s">
        <v>122</v>
      </c>
      <c r="BK91" s="171">
        <f>BK92+BK110+BK120+BK127</f>
        <v>0</v>
      </c>
    </row>
    <row r="92" spans="1:65" s="12" customFormat="1" ht="22.9" customHeight="1">
      <c r="B92" s="158"/>
      <c r="C92" s="159"/>
      <c r="D92" s="160" t="s">
        <v>71</v>
      </c>
      <c r="E92" s="172" t="s">
        <v>79</v>
      </c>
      <c r="F92" s="172" t="s">
        <v>123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SUM(P93:P109)</f>
        <v>0</v>
      </c>
      <c r="Q92" s="166"/>
      <c r="R92" s="167">
        <f>SUM(R93:R109)</f>
        <v>0</v>
      </c>
      <c r="S92" s="166"/>
      <c r="T92" s="168">
        <f>SUM(T93:T109)</f>
        <v>255.75</v>
      </c>
      <c r="AR92" s="169" t="s">
        <v>79</v>
      </c>
      <c r="AT92" s="170" t="s">
        <v>71</v>
      </c>
      <c r="AU92" s="170" t="s">
        <v>79</v>
      </c>
      <c r="AY92" s="169" t="s">
        <v>122</v>
      </c>
      <c r="BK92" s="171">
        <f>SUM(BK93:BK109)</f>
        <v>0</v>
      </c>
    </row>
    <row r="93" spans="1:65" s="2" customFormat="1" ht="16.5" customHeight="1">
      <c r="A93" s="35"/>
      <c r="B93" s="36"/>
      <c r="C93" s="174" t="s">
        <v>79</v>
      </c>
      <c r="D93" s="174" t="s">
        <v>124</v>
      </c>
      <c r="E93" s="175" t="s">
        <v>802</v>
      </c>
      <c r="F93" s="176" t="s">
        <v>803</v>
      </c>
      <c r="G93" s="177" t="s">
        <v>199</v>
      </c>
      <c r="H93" s="178">
        <v>465</v>
      </c>
      <c r="I93" s="179"/>
      <c r="J93" s="180">
        <f>ROUND(I93*H93,2)</f>
        <v>0</v>
      </c>
      <c r="K93" s="176" t="s">
        <v>128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0.35499999999999998</v>
      </c>
      <c r="T93" s="184">
        <f>S93*H93</f>
        <v>165.07499999999999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129</v>
      </c>
      <c r="AT93" s="185" t="s">
        <v>124</v>
      </c>
      <c r="AU93" s="185" t="s">
        <v>81</v>
      </c>
      <c r="AY93" s="18" t="s">
        <v>122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129</v>
      </c>
      <c r="BM93" s="185" t="s">
        <v>804</v>
      </c>
    </row>
    <row r="94" spans="1:65" s="2" customFormat="1" ht="29.25">
      <c r="A94" s="35"/>
      <c r="B94" s="36"/>
      <c r="C94" s="37"/>
      <c r="D94" s="187" t="s">
        <v>131</v>
      </c>
      <c r="E94" s="37"/>
      <c r="F94" s="188" t="s">
        <v>805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131</v>
      </c>
      <c r="AU94" s="18" t="s">
        <v>81</v>
      </c>
    </row>
    <row r="95" spans="1:65" s="2" customFormat="1" ht="24">
      <c r="A95" s="35"/>
      <c r="B95" s="36"/>
      <c r="C95" s="174" t="s">
        <v>81</v>
      </c>
      <c r="D95" s="174" t="s">
        <v>124</v>
      </c>
      <c r="E95" s="175" t="s">
        <v>806</v>
      </c>
      <c r="F95" s="176" t="s">
        <v>807</v>
      </c>
      <c r="G95" s="177" t="s">
        <v>127</v>
      </c>
      <c r="H95" s="178">
        <v>69.75</v>
      </c>
      <c r="I95" s="179"/>
      <c r="J95" s="180">
        <f>ROUND(I95*H95,2)</f>
        <v>0</v>
      </c>
      <c r="K95" s="176" t="s">
        <v>128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1.3</v>
      </c>
      <c r="T95" s="184">
        <f>S95*H95</f>
        <v>90.674999999999997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129</v>
      </c>
      <c r="AT95" s="185" t="s">
        <v>124</v>
      </c>
      <c r="AU95" s="185" t="s">
        <v>81</v>
      </c>
      <c r="AY95" s="18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129</v>
      </c>
      <c r="BM95" s="185" t="s">
        <v>808</v>
      </c>
    </row>
    <row r="96" spans="1:65" s="2" customFormat="1" ht="29.25">
      <c r="A96" s="35"/>
      <c r="B96" s="36"/>
      <c r="C96" s="37"/>
      <c r="D96" s="187" t="s">
        <v>131</v>
      </c>
      <c r="E96" s="37"/>
      <c r="F96" s="188" t="s">
        <v>809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131</v>
      </c>
      <c r="AU96" s="18" t="s">
        <v>81</v>
      </c>
    </row>
    <row r="97" spans="1:65" s="13" customFormat="1">
      <c r="B97" s="192"/>
      <c r="C97" s="193"/>
      <c r="D97" s="187" t="s">
        <v>133</v>
      </c>
      <c r="E97" s="194" t="s">
        <v>19</v>
      </c>
      <c r="F97" s="195" t="s">
        <v>810</v>
      </c>
      <c r="G97" s="193"/>
      <c r="H97" s="196">
        <v>69.75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133</v>
      </c>
      <c r="AU97" s="202" t="s">
        <v>81</v>
      </c>
      <c r="AV97" s="13" t="s">
        <v>81</v>
      </c>
      <c r="AW97" s="13" t="s">
        <v>34</v>
      </c>
      <c r="AX97" s="13" t="s">
        <v>79</v>
      </c>
      <c r="AY97" s="202" t="s">
        <v>122</v>
      </c>
    </row>
    <row r="98" spans="1:65" s="2" customFormat="1" ht="33" customHeight="1">
      <c r="A98" s="35"/>
      <c r="B98" s="36"/>
      <c r="C98" s="174" t="s">
        <v>141</v>
      </c>
      <c r="D98" s="174" t="s">
        <v>124</v>
      </c>
      <c r="E98" s="175" t="s">
        <v>146</v>
      </c>
      <c r="F98" s="176" t="s">
        <v>147</v>
      </c>
      <c r="G98" s="177" t="s">
        <v>127</v>
      </c>
      <c r="H98" s="178">
        <v>69.75</v>
      </c>
      <c r="I98" s="179"/>
      <c r="J98" s="180">
        <f>ROUND(I98*H98,2)</f>
        <v>0</v>
      </c>
      <c r="K98" s="176" t="s">
        <v>128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129</v>
      </c>
      <c r="AT98" s="185" t="s">
        <v>124</v>
      </c>
      <c r="AU98" s="185" t="s">
        <v>81</v>
      </c>
      <c r="AY98" s="18" t="s">
        <v>122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79</v>
      </c>
      <c r="BK98" s="186">
        <f>ROUND(I98*H98,2)</f>
        <v>0</v>
      </c>
      <c r="BL98" s="18" t="s">
        <v>129</v>
      </c>
      <c r="BM98" s="185" t="s">
        <v>811</v>
      </c>
    </row>
    <row r="99" spans="1:65" s="2" customFormat="1" ht="39">
      <c r="A99" s="35"/>
      <c r="B99" s="36"/>
      <c r="C99" s="37"/>
      <c r="D99" s="187" t="s">
        <v>131</v>
      </c>
      <c r="E99" s="37"/>
      <c r="F99" s="188" t="s">
        <v>149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131</v>
      </c>
      <c r="AU99" s="18" t="s">
        <v>81</v>
      </c>
    </row>
    <row r="100" spans="1:65" s="13" customFormat="1">
      <c r="B100" s="192"/>
      <c r="C100" s="193"/>
      <c r="D100" s="187" t="s">
        <v>133</v>
      </c>
      <c r="E100" s="194" t="s">
        <v>19</v>
      </c>
      <c r="F100" s="195" t="s">
        <v>810</v>
      </c>
      <c r="G100" s="193"/>
      <c r="H100" s="196">
        <v>69.75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133</v>
      </c>
      <c r="AU100" s="202" t="s">
        <v>81</v>
      </c>
      <c r="AV100" s="13" t="s">
        <v>81</v>
      </c>
      <c r="AW100" s="13" t="s">
        <v>34</v>
      </c>
      <c r="AX100" s="13" t="s">
        <v>79</v>
      </c>
      <c r="AY100" s="202" t="s">
        <v>122</v>
      </c>
    </row>
    <row r="101" spans="1:65" s="2" customFormat="1" ht="36">
      <c r="A101" s="35"/>
      <c r="B101" s="36"/>
      <c r="C101" s="174" t="s">
        <v>129</v>
      </c>
      <c r="D101" s="174" t="s">
        <v>124</v>
      </c>
      <c r="E101" s="175" t="s">
        <v>151</v>
      </c>
      <c r="F101" s="176" t="s">
        <v>152</v>
      </c>
      <c r="G101" s="177" t="s">
        <v>127</v>
      </c>
      <c r="H101" s="178">
        <v>348.75</v>
      </c>
      <c r="I101" s="179"/>
      <c r="J101" s="180">
        <f>ROUND(I101*H101,2)</f>
        <v>0</v>
      </c>
      <c r="K101" s="176" t="s">
        <v>128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129</v>
      </c>
      <c r="AT101" s="185" t="s">
        <v>124</v>
      </c>
      <c r="AU101" s="185" t="s">
        <v>81</v>
      </c>
      <c r="AY101" s="18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129</v>
      </c>
      <c r="BM101" s="185" t="s">
        <v>812</v>
      </c>
    </row>
    <row r="102" spans="1:65" s="2" customFormat="1" ht="48.75">
      <c r="A102" s="35"/>
      <c r="B102" s="36"/>
      <c r="C102" s="37"/>
      <c r="D102" s="187" t="s">
        <v>131</v>
      </c>
      <c r="E102" s="37"/>
      <c r="F102" s="188" t="s">
        <v>154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131</v>
      </c>
      <c r="AU102" s="18" t="s">
        <v>81</v>
      </c>
    </row>
    <row r="103" spans="1:65" s="13" customFormat="1">
      <c r="B103" s="192"/>
      <c r="C103" s="193"/>
      <c r="D103" s="187" t="s">
        <v>133</v>
      </c>
      <c r="E103" s="194" t="s">
        <v>19</v>
      </c>
      <c r="F103" s="195" t="s">
        <v>813</v>
      </c>
      <c r="G103" s="193"/>
      <c r="H103" s="196">
        <v>348.75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133</v>
      </c>
      <c r="AU103" s="202" t="s">
        <v>81</v>
      </c>
      <c r="AV103" s="13" t="s">
        <v>81</v>
      </c>
      <c r="AW103" s="13" t="s">
        <v>34</v>
      </c>
      <c r="AX103" s="13" t="s">
        <v>79</v>
      </c>
      <c r="AY103" s="202" t="s">
        <v>122</v>
      </c>
    </row>
    <row r="104" spans="1:65" s="2" customFormat="1" ht="24">
      <c r="A104" s="35"/>
      <c r="B104" s="36"/>
      <c r="C104" s="174" t="s">
        <v>150</v>
      </c>
      <c r="D104" s="174" t="s">
        <v>124</v>
      </c>
      <c r="E104" s="175" t="s">
        <v>167</v>
      </c>
      <c r="F104" s="176" t="s">
        <v>168</v>
      </c>
      <c r="G104" s="177" t="s">
        <v>169</v>
      </c>
      <c r="H104" s="178">
        <v>139.5</v>
      </c>
      <c r="I104" s="179"/>
      <c r="J104" s="180">
        <f>ROUND(I104*H104,2)</f>
        <v>0</v>
      </c>
      <c r="K104" s="176" t="s">
        <v>128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129</v>
      </c>
      <c r="AT104" s="185" t="s">
        <v>124</v>
      </c>
      <c r="AU104" s="185" t="s">
        <v>81</v>
      </c>
      <c r="AY104" s="18" t="s">
        <v>122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129</v>
      </c>
      <c r="BM104" s="185" t="s">
        <v>814</v>
      </c>
    </row>
    <row r="105" spans="1:65" s="2" customFormat="1" ht="29.25">
      <c r="A105" s="35"/>
      <c r="B105" s="36"/>
      <c r="C105" s="37"/>
      <c r="D105" s="187" t="s">
        <v>131</v>
      </c>
      <c r="E105" s="37"/>
      <c r="F105" s="188" t="s">
        <v>171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131</v>
      </c>
      <c r="AU105" s="18" t="s">
        <v>81</v>
      </c>
    </row>
    <row r="106" spans="1:65" s="13" customFormat="1">
      <c r="B106" s="192"/>
      <c r="C106" s="193"/>
      <c r="D106" s="187" t="s">
        <v>133</v>
      </c>
      <c r="E106" s="194" t="s">
        <v>19</v>
      </c>
      <c r="F106" s="195" t="s">
        <v>815</v>
      </c>
      <c r="G106" s="193"/>
      <c r="H106" s="196">
        <v>139.5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133</v>
      </c>
      <c r="AU106" s="202" t="s">
        <v>81</v>
      </c>
      <c r="AV106" s="13" t="s">
        <v>81</v>
      </c>
      <c r="AW106" s="13" t="s">
        <v>34</v>
      </c>
      <c r="AX106" s="13" t="s">
        <v>79</v>
      </c>
      <c r="AY106" s="202" t="s">
        <v>122</v>
      </c>
    </row>
    <row r="107" spans="1:65" s="2" customFormat="1" ht="16.5" customHeight="1">
      <c r="A107" s="35"/>
      <c r="B107" s="36"/>
      <c r="C107" s="174" t="s">
        <v>156</v>
      </c>
      <c r="D107" s="174" t="s">
        <v>124</v>
      </c>
      <c r="E107" s="175" t="s">
        <v>174</v>
      </c>
      <c r="F107" s="176" t="s">
        <v>175</v>
      </c>
      <c r="G107" s="177" t="s">
        <v>127</v>
      </c>
      <c r="H107" s="178">
        <v>495.68599999999998</v>
      </c>
      <c r="I107" s="179"/>
      <c r="J107" s="180">
        <f>ROUND(I107*H107,2)</f>
        <v>0</v>
      </c>
      <c r="K107" s="176" t="s">
        <v>128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129</v>
      </c>
      <c r="AT107" s="185" t="s">
        <v>124</v>
      </c>
      <c r="AU107" s="185" t="s">
        <v>81</v>
      </c>
      <c r="AY107" s="18" t="s">
        <v>122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129</v>
      </c>
      <c r="BM107" s="185" t="s">
        <v>816</v>
      </c>
    </row>
    <row r="108" spans="1:65" s="2" customFormat="1" ht="19.5">
      <c r="A108" s="35"/>
      <c r="B108" s="36"/>
      <c r="C108" s="37"/>
      <c r="D108" s="187" t="s">
        <v>131</v>
      </c>
      <c r="E108" s="37"/>
      <c r="F108" s="188" t="s">
        <v>177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131</v>
      </c>
      <c r="AU108" s="18" t="s">
        <v>81</v>
      </c>
    </row>
    <row r="109" spans="1:65" s="13" customFormat="1">
      <c r="B109" s="192"/>
      <c r="C109" s="193"/>
      <c r="D109" s="187" t="s">
        <v>133</v>
      </c>
      <c r="E109" s="194" t="s">
        <v>19</v>
      </c>
      <c r="F109" s="195" t="s">
        <v>817</v>
      </c>
      <c r="G109" s="193"/>
      <c r="H109" s="196">
        <v>495.68599999999998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133</v>
      </c>
      <c r="AU109" s="202" t="s">
        <v>81</v>
      </c>
      <c r="AV109" s="13" t="s">
        <v>81</v>
      </c>
      <c r="AW109" s="13" t="s">
        <v>34</v>
      </c>
      <c r="AX109" s="13" t="s">
        <v>79</v>
      </c>
      <c r="AY109" s="202" t="s">
        <v>122</v>
      </c>
    </row>
    <row r="110" spans="1:65" s="12" customFormat="1" ht="22.9" customHeight="1">
      <c r="B110" s="158"/>
      <c r="C110" s="159"/>
      <c r="D110" s="160" t="s">
        <v>71</v>
      </c>
      <c r="E110" s="172" t="s">
        <v>81</v>
      </c>
      <c r="F110" s="172" t="s">
        <v>235</v>
      </c>
      <c r="G110" s="159"/>
      <c r="H110" s="159"/>
      <c r="I110" s="162"/>
      <c r="J110" s="173">
        <f>BK110</f>
        <v>0</v>
      </c>
      <c r="K110" s="159"/>
      <c r="L110" s="164"/>
      <c r="M110" s="165"/>
      <c r="N110" s="166"/>
      <c r="O110" s="166"/>
      <c r="P110" s="167">
        <f>SUM(P111:P119)</f>
        <v>0</v>
      </c>
      <c r="Q110" s="166"/>
      <c r="R110" s="167">
        <f>SUM(R111:R119)</f>
        <v>419.90468750000002</v>
      </c>
      <c r="S110" s="166"/>
      <c r="T110" s="168">
        <f>SUM(T111:T119)</f>
        <v>0</v>
      </c>
      <c r="AR110" s="169" t="s">
        <v>79</v>
      </c>
      <c r="AT110" s="170" t="s">
        <v>71</v>
      </c>
      <c r="AU110" s="170" t="s">
        <v>79</v>
      </c>
      <c r="AY110" s="169" t="s">
        <v>122</v>
      </c>
      <c r="BK110" s="171">
        <f>SUM(BK111:BK119)</f>
        <v>0</v>
      </c>
    </row>
    <row r="111" spans="1:65" s="2" customFormat="1" ht="24">
      <c r="A111" s="35"/>
      <c r="B111" s="36"/>
      <c r="C111" s="174" t="s">
        <v>161</v>
      </c>
      <c r="D111" s="174" t="s">
        <v>124</v>
      </c>
      <c r="E111" s="175" t="s">
        <v>818</v>
      </c>
      <c r="F111" s="176" t="s">
        <v>819</v>
      </c>
      <c r="G111" s="177" t="s">
        <v>127</v>
      </c>
      <c r="H111" s="178">
        <v>69.75</v>
      </c>
      <c r="I111" s="179"/>
      <c r="J111" s="180">
        <f>ROUND(I111*H111,2)</f>
        <v>0</v>
      </c>
      <c r="K111" s="176" t="s">
        <v>128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1.9312499999999999</v>
      </c>
      <c r="R111" s="183">
        <f>Q111*H111</f>
        <v>134.70468750000001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129</v>
      </c>
      <c r="AT111" s="185" t="s">
        <v>124</v>
      </c>
      <c r="AU111" s="185" t="s">
        <v>81</v>
      </c>
      <c r="AY111" s="18" t="s">
        <v>122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79</v>
      </c>
      <c r="BK111" s="186">
        <f>ROUND(I111*H111,2)</f>
        <v>0</v>
      </c>
      <c r="BL111" s="18" t="s">
        <v>129</v>
      </c>
      <c r="BM111" s="185" t="s">
        <v>820</v>
      </c>
    </row>
    <row r="112" spans="1:65" s="2" customFormat="1" ht="19.5">
      <c r="A112" s="35"/>
      <c r="B112" s="36"/>
      <c r="C112" s="37"/>
      <c r="D112" s="187" t="s">
        <v>131</v>
      </c>
      <c r="E112" s="37"/>
      <c r="F112" s="188" t="s">
        <v>821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131</v>
      </c>
      <c r="AU112" s="18" t="s">
        <v>81</v>
      </c>
    </row>
    <row r="113" spans="1:65" s="13" customFormat="1">
      <c r="B113" s="192"/>
      <c r="C113" s="193"/>
      <c r="D113" s="187" t="s">
        <v>133</v>
      </c>
      <c r="E113" s="194" t="s">
        <v>19</v>
      </c>
      <c r="F113" s="195" t="s">
        <v>810</v>
      </c>
      <c r="G113" s="193"/>
      <c r="H113" s="196">
        <v>69.75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133</v>
      </c>
      <c r="AU113" s="202" t="s">
        <v>81</v>
      </c>
      <c r="AV113" s="13" t="s">
        <v>81</v>
      </c>
      <c r="AW113" s="13" t="s">
        <v>34</v>
      </c>
      <c r="AX113" s="13" t="s">
        <v>79</v>
      </c>
      <c r="AY113" s="202" t="s">
        <v>122</v>
      </c>
    </row>
    <row r="114" spans="1:65" s="2" customFormat="1" ht="24">
      <c r="A114" s="35"/>
      <c r="B114" s="36"/>
      <c r="C114" s="174" t="s">
        <v>166</v>
      </c>
      <c r="D114" s="174" t="s">
        <v>124</v>
      </c>
      <c r="E114" s="175" t="s">
        <v>822</v>
      </c>
      <c r="F114" s="176" t="s">
        <v>823</v>
      </c>
      <c r="G114" s="177" t="s">
        <v>199</v>
      </c>
      <c r="H114" s="178">
        <v>465</v>
      </c>
      <c r="I114" s="179"/>
      <c r="J114" s="180">
        <f>ROUND(I114*H114,2)</f>
        <v>0</v>
      </c>
      <c r="K114" s="176" t="s">
        <v>128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0.108</v>
      </c>
      <c r="R114" s="183">
        <f>Q114*H114</f>
        <v>50.22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129</v>
      </c>
      <c r="AT114" s="185" t="s">
        <v>124</v>
      </c>
      <c r="AU114" s="185" t="s">
        <v>81</v>
      </c>
      <c r="AY114" s="18" t="s">
        <v>122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79</v>
      </c>
      <c r="BK114" s="186">
        <f>ROUND(I114*H114,2)</f>
        <v>0</v>
      </c>
      <c r="BL114" s="18" t="s">
        <v>129</v>
      </c>
      <c r="BM114" s="185" t="s">
        <v>824</v>
      </c>
    </row>
    <row r="115" spans="1:65" s="2" customFormat="1" ht="19.5">
      <c r="A115" s="35"/>
      <c r="B115" s="36"/>
      <c r="C115" s="37"/>
      <c r="D115" s="187" t="s">
        <v>131</v>
      </c>
      <c r="E115" s="37"/>
      <c r="F115" s="188" t="s">
        <v>825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131</v>
      </c>
      <c r="AU115" s="18" t="s">
        <v>81</v>
      </c>
    </row>
    <row r="116" spans="1:65" s="13" customFormat="1">
      <c r="B116" s="192"/>
      <c r="C116" s="193"/>
      <c r="D116" s="187" t="s">
        <v>133</v>
      </c>
      <c r="E116" s="194" t="s">
        <v>19</v>
      </c>
      <c r="F116" s="195" t="s">
        <v>826</v>
      </c>
      <c r="G116" s="193"/>
      <c r="H116" s="196">
        <v>465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133</v>
      </c>
      <c r="AU116" s="202" t="s">
        <v>81</v>
      </c>
      <c r="AV116" s="13" t="s">
        <v>81</v>
      </c>
      <c r="AW116" s="13" t="s">
        <v>34</v>
      </c>
      <c r="AX116" s="13" t="s">
        <v>79</v>
      </c>
      <c r="AY116" s="202" t="s">
        <v>122</v>
      </c>
    </row>
    <row r="117" spans="1:65" s="2" customFormat="1" ht="16.5" customHeight="1">
      <c r="A117" s="35"/>
      <c r="B117" s="36"/>
      <c r="C117" s="214" t="s">
        <v>173</v>
      </c>
      <c r="D117" s="214" t="s">
        <v>191</v>
      </c>
      <c r="E117" s="215" t="s">
        <v>827</v>
      </c>
      <c r="F117" s="216" t="s">
        <v>828</v>
      </c>
      <c r="G117" s="217" t="s">
        <v>233</v>
      </c>
      <c r="H117" s="218">
        <v>155</v>
      </c>
      <c r="I117" s="219"/>
      <c r="J117" s="220">
        <f>ROUND(I117*H117,2)</f>
        <v>0</v>
      </c>
      <c r="K117" s="216" t="s">
        <v>128</v>
      </c>
      <c r="L117" s="221"/>
      <c r="M117" s="222" t="s">
        <v>19</v>
      </c>
      <c r="N117" s="223" t="s">
        <v>43</v>
      </c>
      <c r="O117" s="65"/>
      <c r="P117" s="183">
        <f>O117*H117</f>
        <v>0</v>
      </c>
      <c r="Q117" s="183">
        <v>1.516</v>
      </c>
      <c r="R117" s="183">
        <f>Q117*H117</f>
        <v>234.98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166</v>
      </c>
      <c r="AT117" s="185" t="s">
        <v>191</v>
      </c>
      <c r="AU117" s="185" t="s">
        <v>81</v>
      </c>
      <c r="AY117" s="18" t="s">
        <v>122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129</v>
      </c>
      <c r="BM117" s="185" t="s">
        <v>829</v>
      </c>
    </row>
    <row r="118" spans="1:65" s="2" customFormat="1">
      <c r="A118" s="35"/>
      <c r="B118" s="36"/>
      <c r="C118" s="37"/>
      <c r="D118" s="187" t="s">
        <v>131</v>
      </c>
      <c r="E118" s="37"/>
      <c r="F118" s="188" t="s">
        <v>828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131</v>
      </c>
      <c r="AU118" s="18" t="s">
        <v>81</v>
      </c>
    </row>
    <row r="119" spans="1:65" s="13" customFormat="1">
      <c r="B119" s="192"/>
      <c r="C119" s="193"/>
      <c r="D119" s="187" t="s">
        <v>133</v>
      </c>
      <c r="E119" s="194" t="s">
        <v>19</v>
      </c>
      <c r="F119" s="195" t="s">
        <v>830</v>
      </c>
      <c r="G119" s="193"/>
      <c r="H119" s="196">
        <v>155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133</v>
      </c>
      <c r="AU119" s="202" t="s">
        <v>81</v>
      </c>
      <c r="AV119" s="13" t="s">
        <v>81</v>
      </c>
      <c r="AW119" s="13" t="s">
        <v>34</v>
      </c>
      <c r="AX119" s="13" t="s">
        <v>79</v>
      </c>
      <c r="AY119" s="202" t="s">
        <v>122</v>
      </c>
    </row>
    <row r="120" spans="1:65" s="12" customFormat="1" ht="22.9" customHeight="1">
      <c r="B120" s="158"/>
      <c r="C120" s="159"/>
      <c r="D120" s="160" t="s">
        <v>71</v>
      </c>
      <c r="E120" s="172" t="s">
        <v>173</v>
      </c>
      <c r="F120" s="172" t="s">
        <v>387</v>
      </c>
      <c r="G120" s="159"/>
      <c r="H120" s="159"/>
      <c r="I120" s="162"/>
      <c r="J120" s="173">
        <f>BK120</f>
        <v>0</v>
      </c>
      <c r="K120" s="159"/>
      <c r="L120" s="164"/>
      <c r="M120" s="165"/>
      <c r="N120" s="166"/>
      <c r="O120" s="166"/>
      <c r="P120" s="167">
        <f>SUM(P121:P126)</f>
        <v>0</v>
      </c>
      <c r="Q120" s="166"/>
      <c r="R120" s="167">
        <f>SUM(R121:R126)</f>
        <v>0.24040499999999998</v>
      </c>
      <c r="S120" s="166"/>
      <c r="T120" s="168">
        <f>SUM(T121:T126)</f>
        <v>0.40920000000000001</v>
      </c>
      <c r="AR120" s="169" t="s">
        <v>79</v>
      </c>
      <c r="AT120" s="170" t="s">
        <v>71</v>
      </c>
      <c r="AU120" s="170" t="s">
        <v>79</v>
      </c>
      <c r="AY120" s="169" t="s">
        <v>122</v>
      </c>
      <c r="BK120" s="171">
        <f>SUM(BK121:BK126)</f>
        <v>0</v>
      </c>
    </row>
    <row r="121" spans="1:65" s="2" customFormat="1" ht="16.5" customHeight="1">
      <c r="A121" s="35"/>
      <c r="B121" s="36"/>
      <c r="C121" s="174" t="s">
        <v>178</v>
      </c>
      <c r="D121" s="174" t="s">
        <v>124</v>
      </c>
      <c r="E121" s="175" t="s">
        <v>831</v>
      </c>
      <c r="F121" s="176" t="s">
        <v>832</v>
      </c>
      <c r="G121" s="177" t="s">
        <v>199</v>
      </c>
      <c r="H121" s="178">
        <v>511.5</v>
      </c>
      <c r="I121" s="179"/>
      <c r="J121" s="180">
        <f>ROUND(I121*H121,2)</f>
        <v>0</v>
      </c>
      <c r="K121" s="176" t="s">
        <v>128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8.0000000000000004E-4</v>
      </c>
      <c r="T121" s="184">
        <f>S121*H121</f>
        <v>0.40920000000000001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129</v>
      </c>
      <c r="AT121" s="185" t="s">
        <v>124</v>
      </c>
      <c r="AU121" s="185" t="s">
        <v>81</v>
      </c>
      <c r="AY121" s="18" t="s">
        <v>122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79</v>
      </c>
      <c r="BK121" s="186">
        <f>ROUND(I121*H121,2)</f>
        <v>0</v>
      </c>
      <c r="BL121" s="18" t="s">
        <v>129</v>
      </c>
      <c r="BM121" s="185" t="s">
        <v>833</v>
      </c>
    </row>
    <row r="122" spans="1:65" s="2" customFormat="1" ht="19.5">
      <c r="A122" s="35"/>
      <c r="B122" s="36"/>
      <c r="C122" s="37"/>
      <c r="D122" s="187" t="s">
        <v>131</v>
      </c>
      <c r="E122" s="37"/>
      <c r="F122" s="188" t="s">
        <v>834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131</v>
      </c>
      <c r="AU122" s="18" t="s">
        <v>81</v>
      </c>
    </row>
    <row r="123" spans="1:65" s="13" customFormat="1">
      <c r="B123" s="192"/>
      <c r="C123" s="193"/>
      <c r="D123" s="187" t="s">
        <v>133</v>
      </c>
      <c r="E123" s="194" t="s">
        <v>19</v>
      </c>
      <c r="F123" s="195" t="s">
        <v>835</v>
      </c>
      <c r="G123" s="193"/>
      <c r="H123" s="196">
        <v>511.5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133</v>
      </c>
      <c r="AU123" s="202" t="s">
        <v>81</v>
      </c>
      <c r="AV123" s="13" t="s">
        <v>81</v>
      </c>
      <c r="AW123" s="13" t="s">
        <v>34</v>
      </c>
      <c r="AX123" s="13" t="s">
        <v>79</v>
      </c>
      <c r="AY123" s="202" t="s">
        <v>122</v>
      </c>
    </row>
    <row r="124" spans="1:65" s="2" customFormat="1" ht="24">
      <c r="A124" s="35"/>
      <c r="B124" s="36"/>
      <c r="C124" s="174" t="s">
        <v>184</v>
      </c>
      <c r="D124" s="174" t="s">
        <v>124</v>
      </c>
      <c r="E124" s="175" t="s">
        <v>836</v>
      </c>
      <c r="F124" s="176" t="s">
        <v>837</v>
      </c>
      <c r="G124" s="177" t="s">
        <v>199</v>
      </c>
      <c r="H124" s="178">
        <v>511.5</v>
      </c>
      <c r="I124" s="179"/>
      <c r="J124" s="180">
        <f>ROUND(I124*H124,2)</f>
        <v>0</v>
      </c>
      <c r="K124" s="176" t="s">
        <v>128</v>
      </c>
      <c r="L124" s="40"/>
      <c r="M124" s="181" t="s">
        <v>19</v>
      </c>
      <c r="N124" s="182" t="s">
        <v>43</v>
      </c>
      <c r="O124" s="65"/>
      <c r="P124" s="183">
        <f>O124*H124</f>
        <v>0</v>
      </c>
      <c r="Q124" s="183">
        <v>4.6999999999999999E-4</v>
      </c>
      <c r="R124" s="183">
        <f>Q124*H124</f>
        <v>0.24040499999999998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129</v>
      </c>
      <c r="AT124" s="185" t="s">
        <v>124</v>
      </c>
      <c r="AU124" s="185" t="s">
        <v>81</v>
      </c>
      <c r="AY124" s="18" t="s">
        <v>122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79</v>
      </c>
      <c r="BK124" s="186">
        <f>ROUND(I124*H124,2)</f>
        <v>0</v>
      </c>
      <c r="BL124" s="18" t="s">
        <v>129</v>
      </c>
      <c r="BM124" s="185" t="s">
        <v>838</v>
      </c>
    </row>
    <row r="125" spans="1:65" s="2" customFormat="1" ht="19.5">
      <c r="A125" s="35"/>
      <c r="B125" s="36"/>
      <c r="C125" s="37"/>
      <c r="D125" s="187" t="s">
        <v>131</v>
      </c>
      <c r="E125" s="37"/>
      <c r="F125" s="188" t="s">
        <v>839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131</v>
      </c>
      <c r="AU125" s="18" t="s">
        <v>81</v>
      </c>
    </row>
    <row r="126" spans="1:65" s="13" customFormat="1">
      <c r="B126" s="192"/>
      <c r="C126" s="193"/>
      <c r="D126" s="187" t="s">
        <v>133</v>
      </c>
      <c r="E126" s="194" t="s">
        <v>19</v>
      </c>
      <c r="F126" s="195" t="s">
        <v>835</v>
      </c>
      <c r="G126" s="193"/>
      <c r="H126" s="196">
        <v>511.5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133</v>
      </c>
      <c r="AU126" s="202" t="s">
        <v>81</v>
      </c>
      <c r="AV126" s="13" t="s">
        <v>81</v>
      </c>
      <c r="AW126" s="13" t="s">
        <v>34</v>
      </c>
      <c r="AX126" s="13" t="s">
        <v>79</v>
      </c>
      <c r="AY126" s="202" t="s">
        <v>122</v>
      </c>
    </row>
    <row r="127" spans="1:65" s="12" customFormat="1" ht="22.9" customHeight="1">
      <c r="B127" s="158"/>
      <c r="C127" s="159"/>
      <c r="D127" s="160" t="s">
        <v>71</v>
      </c>
      <c r="E127" s="172" t="s">
        <v>529</v>
      </c>
      <c r="F127" s="172" t="s">
        <v>530</v>
      </c>
      <c r="G127" s="159"/>
      <c r="H127" s="159"/>
      <c r="I127" s="162"/>
      <c r="J127" s="173">
        <f>BK127</f>
        <v>0</v>
      </c>
      <c r="K127" s="159"/>
      <c r="L127" s="164"/>
      <c r="M127" s="165"/>
      <c r="N127" s="166"/>
      <c r="O127" s="166"/>
      <c r="P127" s="167">
        <f>SUM(P128:P137)</f>
        <v>0</v>
      </c>
      <c r="Q127" s="166"/>
      <c r="R127" s="167">
        <f>SUM(R128:R137)</f>
        <v>0</v>
      </c>
      <c r="S127" s="166"/>
      <c r="T127" s="168">
        <f>SUM(T128:T137)</f>
        <v>0</v>
      </c>
      <c r="AR127" s="169" t="s">
        <v>79</v>
      </c>
      <c r="AT127" s="170" t="s">
        <v>71</v>
      </c>
      <c r="AU127" s="170" t="s">
        <v>79</v>
      </c>
      <c r="AY127" s="169" t="s">
        <v>122</v>
      </c>
      <c r="BK127" s="171">
        <f>SUM(BK128:BK137)</f>
        <v>0</v>
      </c>
    </row>
    <row r="128" spans="1:65" s="2" customFormat="1" ht="24">
      <c r="A128" s="35"/>
      <c r="B128" s="36"/>
      <c r="C128" s="174" t="s">
        <v>190</v>
      </c>
      <c r="D128" s="174" t="s">
        <v>124</v>
      </c>
      <c r="E128" s="175" t="s">
        <v>840</v>
      </c>
      <c r="F128" s="176" t="s">
        <v>841</v>
      </c>
      <c r="G128" s="177" t="s">
        <v>169</v>
      </c>
      <c r="H128" s="178">
        <v>440.67500000000001</v>
      </c>
      <c r="I128" s="179"/>
      <c r="J128" s="180">
        <f>ROUND(I128*H128,2)</f>
        <v>0</v>
      </c>
      <c r="K128" s="176" t="s">
        <v>128</v>
      </c>
      <c r="L128" s="40"/>
      <c r="M128" s="181" t="s">
        <v>19</v>
      </c>
      <c r="N128" s="182" t="s">
        <v>43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129</v>
      </c>
      <c r="AT128" s="185" t="s">
        <v>124</v>
      </c>
      <c r="AU128" s="185" t="s">
        <v>81</v>
      </c>
      <c r="AY128" s="18" t="s">
        <v>122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79</v>
      </c>
      <c r="BK128" s="186">
        <f>ROUND(I128*H128,2)</f>
        <v>0</v>
      </c>
      <c r="BL128" s="18" t="s">
        <v>129</v>
      </c>
      <c r="BM128" s="185" t="s">
        <v>842</v>
      </c>
    </row>
    <row r="129" spans="1:65" s="2" customFormat="1" ht="29.25">
      <c r="A129" s="35"/>
      <c r="B129" s="36"/>
      <c r="C129" s="37"/>
      <c r="D129" s="187" t="s">
        <v>131</v>
      </c>
      <c r="E129" s="37"/>
      <c r="F129" s="188" t="s">
        <v>843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131</v>
      </c>
      <c r="AU129" s="18" t="s">
        <v>81</v>
      </c>
    </row>
    <row r="130" spans="1:65" s="2" customFormat="1" ht="33" customHeight="1">
      <c r="A130" s="35"/>
      <c r="B130" s="36"/>
      <c r="C130" s="174" t="s">
        <v>196</v>
      </c>
      <c r="D130" s="174" t="s">
        <v>124</v>
      </c>
      <c r="E130" s="175" t="s">
        <v>844</v>
      </c>
      <c r="F130" s="176" t="s">
        <v>845</v>
      </c>
      <c r="G130" s="177" t="s">
        <v>169</v>
      </c>
      <c r="H130" s="178">
        <v>234.98</v>
      </c>
      <c r="I130" s="179"/>
      <c r="J130" s="180">
        <f>ROUND(I130*H130,2)</f>
        <v>0</v>
      </c>
      <c r="K130" s="176" t="s">
        <v>128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129</v>
      </c>
      <c r="AT130" s="185" t="s">
        <v>124</v>
      </c>
      <c r="AU130" s="185" t="s">
        <v>81</v>
      </c>
      <c r="AY130" s="18" t="s">
        <v>122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79</v>
      </c>
      <c r="BK130" s="186">
        <f>ROUND(I130*H130,2)</f>
        <v>0</v>
      </c>
      <c r="BL130" s="18" t="s">
        <v>129</v>
      </c>
      <c r="BM130" s="185" t="s">
        <v>846</v>
      </c>
    </row>
    <row r="131" spans="1:65" s="2" customFormat="1" ht="39">
      <c r="A131" s="35"/>
      <c r="B131" s="36"/>
      <c r="C131" s="37"/>
      <c r="D131" s="187" t="s">
        <v>131</v>
      </c>
      <c r="E131" s="37"/>
      <c r="F131" s="188" t="s">
        <v>847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131</v>
      </c>
      <c r="AU131" s="18" t="s">
        <v>81</v>
      </c>
    </row>
    <row r="132" spans="1:65" s="2" customFormat="1" ht="19.5">
      <c r="A132" s="35"/>
      <c r="B132" s="36"/>
      <c r="C132" s="37"/>
      <c r="D132" s="187" t="s">
        <v>227</v>
      </c>
      <c r="E132" s="37"/>
      <c r="F132" s="224" t="s">
        <v>848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227</v>
      </c>
      <c r="AU132" s="18" t="s">
        <v>81</v>
      </c>
    </row>
    <row r="133" spans="1:65" s="13" customFormat="1">
      <c r="B133" s="192"/>
      <c r="C133" s="193"/>
      <c r="D133" s="187" t="s">
        <v>133</v>
      </c>
      <c r="E133" s="194" t="s">
        <v>19</v>
      </c>
      <c r="F133" s="195" t="s">
        <v>849</v>
      </c>
      <c r="G133" s="193"/>
      <c r="H133" s="196">
        <v>234.98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133</v>
      </c>
      <c r="AU133" s="202" t="s">
        <v>81</v>
      </c>
      <c r="AV133" s="13" t="s">
        <v>81</v>
      </c>
      <c r="AW133" s="13" t="s">
        <v>34</v>
      </c>
      <c r="AX133" s="13" t="s">
        <v>79</v>
      </c>
      <c r="AY133" s="202" t="s">
        <v>122</v>
      </c>
    </row>
    <row r="134" spans="1:65" s="2" customFormat="1" ht="33" customHeight="1">
      <c r="A134" s="35"/>
      <c r="B134" s="36"/>
      <c r="C134" s="174" t="s">
        <v>203</v>
      </c>
      <c r="D134" s="174" t="s">
        <v>124</v>
      </c>
      <c r="E134" s="175" t="s">
        <v>850</v>
      </c>
      <c r="F134" s="176" t="s">
        <v>851</v>
      </c>
      <c r="G134" s="177" t="s">
        <v>169</v>
      </c>
      <c r="H134" s="178">
        <v>2349.8000000000002</v>
      </c>
      <c r="I134" s="179"/>
      <c r="J134" s="180">
        <f>ROUND(I134*H134,2)</f>
        <v>0</v>
      </c>
      <c r="K134" s="176" t="s">
        <v>128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129</v>
      </c>
      <c r="AT134" s="185" t="s">
        <v>124</v>
      </c>
      <c r="AU134" s="185" t="s">
        <v>81</v>
      </c>
      <c r="AY134" s="18" t="s">
        <v>122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79</v>
      </c>
      <c r="BK134" s="186">
        <f>ROUND(I134*H134,2)</f>
        <v>0</v>
      </c>
      <c r="BL134" s="18" t="s">
        <v>129</v>
      </c>
      <c r="BM134" s="185" t="s">
        <v>852</v>
      </c>
    </row>
    <row r="135" spans="1:65" s="2" customFormat="1" ht="48.75">
      <c r="A135" s="35"/>
      <c r="B135" s="36"/>
      <c r="C135" s="37"/>
      <c r="D135" s="187" t="s">
        <v>131</v>
      </c>
      <c r="E135" s="37"/>
      <c r="F135" s="188" t="s">
        <v>853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131</v>
      </c>
      <c r="AU135" s="18" t="s">
        <v>81</v>
      </c>
    </row>
    <row r="136" spans="1:65" s="2" customFormat="1" ht="19.5">
      <c r="A136" s="35"/>
      <c r="B136" s="36"/>
      <c r="C136" s="37"/>
      <c r="D136" s="187" t="s">
        <v>227</v>
      </c>
      <c r="E136" s="37"/>
      <c r="F136" s="224" t="s">
        <v>848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227</v>
      </c>
      <c r="AU136" s="18" t="s">
        <v>81</v>
      </c>
    </row>
    <row r="137" spans="1:65" s="13" customFormat="1">
      <c r="B137" s="192"/>
      <c r="C137" s="193"/>
      <c r="D137" s="187" t="s">
        <v>133</v>
      </c>
      <c r="E137" s="194" t="s">
        <v>19</v>
      </c>
      <c r="F137" s="195" t="s">
        <v>854</v>
      </c>
      <c r="G137" s="193"/>
      <c r="H137" s="196">
        <v>2349.8000000000002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133</v>
      </c>
      <c r="AU137" s="202" t="s">
        <v>81</v>
      </c>
      <c r="AV137" s="13" t="s">
        <v>81</v>
      </c>
      <c r="AW137" s="13" t="s">
        <v>34</v>
      </c>
      <c r="AX137" s="13" t="s">
        <v>79</v>
      </c>
      <c r="AY137" s="202" t="s">
        <v>122</v>
      </c>
    </row>
    <row r="138" spans="1:65" s="12" customFormat="1" ht="25.9" customHeight="1">
      <c r="B138" s="158"/>
      <c r="C138" s="159"/>
      <c r="D138" s="160" t="s">
        <v>71</v>
      </c>
      <c r="E138" s="161" t="s">
        <v>191</v>
      </c>
      <c r="F138" s="161" t="s">
        <v>755</v>
      </c>
      <c r="G138" s="159"/>
      <c r="H138" s="159"/>
      <c r="I138" s="162"/>
      <c r="J138" s="163">
        <f>BK138</f>
        <v>0</v>
      </c>
      <c r="K138" s="159"/>
      <c r="L138" s="164"/>
      <c r="M138" s="165"/>
      <c r="N138" s="166"/>
      <c r="O138" s="166"/>
      <c r="P138" s="167">
        <v>0</v>
      </c>
      <c r="Q138" s="166"/>
      <c r="R138" s="167">
        <v>0</v>
      </c>
      <c r="S138" s="166"/>
      <c r="T138" s="168">
        <v>0</v>
      </c>
      <c r="AR138" s="169" t="s">
        <v>141</v>
      </c>
      <c r="AT138" s="170" t="s">
        <v>71</v>
      </c>
      <c r="AU138" s="170" t="s">
        <v>72</v>
      </c>
      <c r="AY138" s="169" t="s">
        <v>122</v>
      </c>
      <c r="BK138" s="171">
        <v>0</v>
      </c>
    </row>
    <row r="139" spans="1:65" s="12" customFormat="1" ht="25.9" customHeight="1">
      <c r="B139" s="158"/>
      <c r="C139" s="159"/>
      <c r="D139" s="160" t="s">
        <v>71</v>
      </c>
      <c r="E139" s="161" t="s">
        <v>855</v>
      </c>
      <c r="F139" s="161" t="s">
        <v>856</v>
      </c>
      <c r="G139" s="159"/>
      <c r="H139" s="159"/>
      <c r="I139" s="162"/>
      <c r="J139" s="163">
        <f>BK139</f>
        <v>0</v>
      </c>
      <c r="K139" s="159"/>
      <c r="L139" s="164"/>
      <c r="M139" s="165"/>
      <c r="N139" s="166"/>
      <c r="O139" s="166"/>
      <c r="P139" s="167">
        <f>SUM(P140:P143)</f>
        <v>0</v>
      </c>
      <c r="Q139" s="166"/>
      <c r="R139" s="167">
        <f>SUM(R140:R143)</f>
        <v>0</v>
      </c>
      <c r="S139" s="166"/>
      <c r="T139" s="168">
        <f>SUM(T140:T143)</f>
        <v>0</v>
      </c>
      <c r="AR139" s="169" t="s">
        <v>129</v>
      </c>
      <c r="AT139" s="170" t="s">
        <v>71</v>
      </c>
      <c r="AU139" s="170" t="s">
        <v>72</v>
      </c>
      <c r="AY139" s="169" t="s">
        <v>122</v>
      </c>
      <c r="BK139" s="171">
        <f>SUM(BK140:BK143)</f>
        <v>0</v>
      </c>
    </row>
    <row r="140" spans="1:65" s="2" customFormat="1" ht="16.5" customHeight="1">
      <c r="A140" s="35"/>
      <c r="B140" s="36"/>
      <c r="C140" s="174" t="s">
        <v>8</v>
      </c>
      <c r="D140" s="174" t="s">
        <v>124</v>
      </c>
      <c r="E140" s="175" t="s">
        <v>857</v>
      </c>
      <c r="F140" s="176" t="s">
        <v>858</v>
      </c>
      <c r="G140" s="177" t="s">
        <v>752</v>
      </c>
      <c r="H140" s="178">
        <v>160</v>
      </c>
      <c r="I140" s="179"/>
      <c r="J140" s="180">
        <f>ROUND(I140*H140,2)</f>
        <v>0</v>
      </c>
      <c r="K140" s="176" t="s">
        <v>128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545</v>
      </c>
      <c r="AT140" s="185" t="s">
        <v>124</v>
      </c>
      <c r="AU140" s="185" t="s">
        <v>79</v>
      </c>
      <c r="AY140" s="18" t="s">
        <v>122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79</v>
      </c>
      <c r="BK140" s="186">
        <f>ROUND(I140*H140,2)</f>
        <v>0</v>
      </c>
      <c r="BL140" s="18" t="s">
        <v>545</v>
      </c>
      <c r="BM140" s="185" t="s">
        <v>859</v>
      </c>
    </row>
    <row r="141" spans="1:65" s="2" customFormat="1" ht="19.5">
      <c r="A141" s="35"/>
      <c r="B141" s="36"/>
      <c r="C141" s="37"/>
      <c r="D141" s="187" t="s">
        <v>131</v>
      </c>
      <c r="E141" s="37"/>
      <c r="F141" s="188" t="s">
        <v>860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131</v>
      </c>
      <c r="AU141" s="18" t="s">
        <v>79</v>
      </c>
    </row>
    <row r="142" spans="1:65" s="2" customFormat="1" ht="19.5">
      <c r="A142" s="35"/>
      <c r="B142" s="36"/>
      <c r="C142" s="37"/>
      <c r="D142" s="187" t="s">
        <v>227</v>
      </c>
      <c r="E142" s="37"/>
      <c r="F142" s="224" t="s">
        <v>861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227</v>
      </c>
      <c r="AU142" s="18" t="s">
        <v>79</v>
      </c>
    </row>
    <row r="143" spans="1:65" s="13" customFormat="1">
      <c r="B143" s="192"/>
      <c r="C143" s="193"/>
      <c r="D143" s="187" t="s">
        <v>133</v>
      </c>
      <c r="E143" s="194" t="s">
        <v>19</v>
      </c>
      <c r="F143" s="195" t="s">
        <v>862</v>
      </c>
      <c r="G143" s="193"/>
      <c r="H143" s="196">
        <v>160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133</v>
      </c>
      <c r="AU143" s="202" t="s">
        <v>79</v>
      </c>
      <c r="AV143" s="13" t="s">
        <v>81</v>
      </c>
      <c r="AW143" s="13" t="s">
        <v>34</v>
      </c>
      <c r="AX143" s="13" t="s">
        <v>79</v>
      </c>
      <c r="AY143" s="202" t="s">
        <v>122</v>
      </c>
    </row>
    <row r="144" spans="1:65" s="12" customFormat="1" ht="25.9" customHeight="1">
      <c r="B144" s="158"/>
      <c r="C144" s="159"/>
      <c r="D144" s="160" t="s">
        <v>71</v>
      </c>
      <c r="E144" s="161" t="s">
        <v>863</v>
      </c>
      <c r="F144" s="161" t="s">
        <v>864</v>
      </c>
      <c r="G144" s="159"/>
      <c r="H144" s="159"/>
      <c r="I144" s="162"/>
      <c r="J144" s="163">
        <f>BK144</f>
        <v>0</v>
      </c>
      <c r="K144" s="159"/>
      <c r="L144" s="164"/>
      <c r="M144" s="165"/>
      <c r="N144" s="166"/>
      <c r="O144" s="166"/>
      <c r="P144" s="167">
        <f>P145+P152+P166</f>
        <v>0</v>
      </c>
      <c r="Q144" s="166"/>
      <c r="R144" s="167">
        <f>R145+R152+R166</f>
        <v>0</v>
      </c>
      <c r="S144" s="166"/>
      <c r="T144" s="168">
        <f>T145+T152+T166</f>
        <v>0</v>
      </c>
      <c r="AR144" s="169" t="s">
        <v>150</v>
      </c>
      <c r="AT144" s="170" t="s">
        <v>71</v>
      </c>
      <c r="AU144" s="170" t="s">
        <v>72</v>
      </c>
      <c r="AY144" s="169" t="s">
        <v>122</v>
      </c>
      <c r="BK144" s="171">
        <f>BK145+BK152+BK166</f>
        <v>0</v>
      </c>
    </row>
    <row r="145" spans="1:65" s="12" customFormat="1" ht="22.9" customHeight="1">
      <c r="B145" s="158"/>
      <c r="C145" s="159"/>
      <c r="D145" s="160" t="s">
        <v>71</v>
      </c>
      <c r="E145" s="172" t="s">
        <v>865</v>
      </c>
      <c r="F145" s="172" t="s">
        <v>866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SUM(P146:P151)</f>
        <v>0</v>
      </c>
      <c r="Q145" s="166"/>
      <c r="R145" s="167">
        <f>SUM(R146:R151)</f>
        <v>0</v>
      </c>
      <c r="S145" s="166"/>
      <c r="T145" s="168">
        <f>SUM(T146:T151)</f>
        <v>0</v>
      </c>
      <c r="AR145" s="169" t="s">
        <v>150</v>
      </c>
      <c r="AT145" s="170" t="s">
        <v>71</v>
      </c>
      <c r="AU145" s="170" t="s">
        <v>79</v>
      </c>
      <c r="AY145" s="169" t="s">
        <v>122</v>
      </c>
      <c r="BK145" s="171">
        <f>SUM(BK146:BK151)</f>
        <v>0</v>
      </c>
    </row>
    <row r="146" spans="1:65" s="2" customFormat="1" ht="16.5" customHeight="1">
      <c r="A146" s="35"/>
      <c r="B146" s="36"/>
      <c r="C146" s="174" t="s">
        <v>212</v>
      </c>
      <c r="D146" s="174" t="s">
        <v>124</v>
      </c>
      <c r="E146" s="175" t="s">
        <v>867</v>
      </c>
      <c r="F146" s="176" t="s">
        <v>868</v>
      </c>
      <c r="G146" s="177" t="s">
        <v>729</v>
      </c>
      <c r="H146" s="178">
        <v>1</v>
      </c>
      <c r="I146" s="179"/>
      <c r="J146" s="180">
        <f>ROUND(I146*H146,2)</f>
        <v>0</v>
      </c>
      <c r="K146" s="176" t="s">
        <v>128</v>
      </c>
      <c r="L146" s="40"/>
      <c r="M146" s="181" t="s">
        <v>19</v>
      </c>
      <c r="N146" s="182" t="s">
        <v>43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869</v>
      </c>
      <c r="AT146" s="185" t="s">
        <v>124</v>
      </c>
      <c r="AU146" s="185" t="s">
        <v>81</v>
      </c>
      <c r="AY146" s="18" t="s">
        <v>122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79</v>
      </c>
      <c r="BK146" s="186">
        <f>ROUND(I146*H146,2)</f>
        <v>0</v>
      </c>
      <c r="BL146" s="18" t="s">
        <v>869</v>
      </c>
      <c r="BM146" s="185" t="s">
        <v>870</v>
      </c>
    </row>
    <row r="147" spans="1:65" s="2" customFormat="1">
      <c r="A147" s="35"/>
      <c r="B147" s="36"/>
      <c r="C147" s="37"/>
      <c r="D147" s="187" t="s">
        <v>131</v>
      </c>
      <c r="E147" s="37"/>
      <c r="F147" s="188" t="s">
        <v>868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131</v>
      </c>
      <c r="AU147" s="18" t="s">
        <v>81</v>
      </c>
    </row>
    <row r="148" spans="1:65" s="2" customFormat="1" ht="16.5" customHeight="1">
      <c r="A148" s="35"/>
      <c r="B148" s="36"/>
      <c r="C148" s="174" t="s">
        <v>217</v>
      </c>
      <c r="D148" s="174" t="s">
        <v>124</v>
      </c>
      <c r="E148" s="175" t="s">
        <v>871</v>
      </c>
      <c r="F148" s="176" t="s">
        <v>872</v>
      </c>
      <c r="G148" s="177" t="s">
        <v>729</v>
      </c>
      <c r="H148" s="178">
        <v>1</v>
      </c>
      <c r="I148" s="179"/>
      <c r="J148" s="180">
        <f>ROUND(I148*H148,2)</f>
        <v>0</v>
      </c>
      <c r="K148" s="176" t="s">
        <v>128</v>
      </c>
      <c r="L148" s="40"/>
      <c r="M148" s="181" t="s">
        <v>19</v>
      </c>
      <c r="N148" s="182" t="s">
        <v>43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869</v>
      </c>
      <c r="AT148" s="185" t="s">
        <v>124</v>
      </c>
      <c r="AU148" s="185" t="s">
        <v>81</v>
      </c>
      <c r="AY148" s="18" t="s">
        <v>122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79</v>
      </c>
      <c r="BK148" s="186">
        <f>ROUND(I148*H148,2)</f>
        <v>0</v>
      </c>
      <c r="BL148" s="18" t="s">
        <v>869</v>
      </c>
      <c r="BM148" s="185" t="s">
        <v>873</v>
      </c>
    </row>
    <row r="149" spans="1:65" s="2" customFormat="1">
      <c r="A149" s="35"/>
      <c r="B149" s="36"/>
      <c r="C149" s="37"/>
      <c r="D149" s="187" t="s">
        <v>131</v>
      </c>
      <c r="E149" s="37"/>
      <c r="F149" s="188" t="s">
        <v>872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131</v>
      </c>
      <c r="AU149" s="18" t="s">
        <v>81</v>
      </c>
    </row>
    <row r="150" spans="1:65" s="2" customFormat="1" ht="16.5" customHeight="1">
      <c r="A150" s="35"/>
      <c r="B150" s="36"/>
      <c r="C150" s="174" t="s">
        <v>223</v>
      </c>
      <c r="D150" s="174" t="s">
        <v>124</v>
      </c>
      <c r="E150" s="175" t="s">
        <v>874</v>
      </c>
      <c r="F150" s="176" t="s">
        <v>875</v>
      </c>
      <c r="G150" s="177" t="s">
        <v>729</v>
      </c>
      <c r="H150" s="178">
        <v>1</v>
      </c>
      <c r="I150" s="179"/>
      <c r="J150" s="180">
        <f>ROUND(I150*H150,2)</f>
        <v>0</v>
      </c>
      <c r="K150" s="176" t="s">
        <v>128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869</v>
      </c>
      <c r="AT150" s="185" t="s">
        <v>124</v>
      </c>
      <c r="AU150" s="185" t="s">
        <v>81</v>
      </c>
      <c r="AY150" s="18" t="s">
        <v>122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79</v>
      </c>
      <c r="BK150" s="186">
        <f>ROUND(I150*H150,2)</f>
        <v>0</v>
      </c>
      <c r="BL150" s="18" t="s">
        <v>869</v>
      </c>
      <c r="BM150" s="185" t="s">
        <v>876</v>
      </c>
    </row>
    <row r="151" spans="1:65" s="2" customFormat="1">
      <c r="A151" s="35"/>
      <c r="B151" s="36"/>
      <c r="C151" s="37"/>
      <c r="D151" s="187" t="s">
        <v>131</v>
      </c>
      <c r="E151" s="37"/>
      <c r="F151" s="188" t="s">
        <v>875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131</v>
      </c>
      <c r="AU151" s="18" t="s">
        <v>81</v>
      </c>
    </row>
    <row r="152" spans="1:65" s="12" customFormat="1" ht="22.9" customHeight="1">
      <c r="B152" s="158"/>
      <c r="C152" s="159"/>
      <c r="D152" s="160" t="s">
        <v>71</v>
      </c>
      <c r="E152" s="172" t="s">
        <v>877</v>
      </c>
      <c r="F152" s="172" t="s">
        <v>878</v>
      </c>
      <c r="G152" s="159"/>
      <c r="H152" s="159"/>
      <c r="I152" s="162"/>
      <c r="J152" s="173">
        <f>BK152</f>
        <v>0</v>
      </c>
      <c r="K152" s="159"/>
      <c r="L152" s="164"/>
      <c r="M152" s="165"/>
      <c r="N152" s="166"/>
      <c r="O152" s="166"/>
      <c r="P152" s="167">
        <f>SUM(P153:P165)</f>
        <v>0</v>
      </c>
      <c r="Q152" s="166"/>
      <c r="R152" s="167">
        <f>SUM(R153:R165)</f>
        <v>0</v>
      </c>
      <c r="S152" s="166"/>
      <c r="T152" s="168">
        <f>SUM(T153:T165)</f>
        <v>0</v>
      </c>
      <c r="AR152" s="169" t="s">
        <v>150</v>
      </c>
      <c r="AT152" s="170" t="s">
        <v>71</v>
      </c>
      <c r="AU152" s="170" t="s">
        <v>79</v>
      </c>
      <c r="AY152" s="169" t="s">
        <v>122</v>
      </c>
      <c r="BK152" s="171">
        <f>SUM(BK153:BK165)</f>
        <v>0</v>
      </c>
    </row>
    <row r="153" spans="1:65" s="2" customFormat="1" ht="16.5" customHeight="1">
      <c r="A153" s="35"/>
      <c r="B153" s="36"/>
      <c r="C153" s="174" t="s">
        <v>230</v>
      </c>
      <c r="D153" s="174" t="s">
        <v>124</v>
      </c>
      <c r="E153" s="175" t="s">
        <v>879</v>
      </c>
      <c r="F153" s="176" t="s">
        <v>880</v>
      </c>
      <c r="G153" s="177" t="s">
        <v>729</v>
      </c>
      <c r="H153" s="178">
        <v>1</v>
      </c>
      <c r="I153" s="179"/>
      <c r="J153" s="180">
        <f>ROUND(I153*H153,2)</f>
        <v>0</v>
      </c>
      <c r="K153" s="176" t="s">
        <v>128</v>
      </c>
      <c r="L153" s="40"/>
      <c r="M153" s="181" t="s">
        <v>19</v>
      </c>
      <c r="N153" s="182" t="s">
        <v>43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869</v>
      </c>
      <c r="AT153" s="185" t="s">
        <v>124</v>
      </c>
      <c r="AU153" s="185" t="s">
        <v>81</v>
      </c>
      <c r="AY153" s="18" t="s">
        <v>122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79</v>
      </c>
      <c r="BK153" s="186">
        <f>ROUND(I153*H153,2)</f>
        <v>0</v>
      </c>
      <c r="BL153" s="18" t="s">
        <v>869</v>
      </c>
      <c r="BM153" s="185" t="s">
        <v>881</v>
      </c>
    </row>
    <row r="154" spans="1:65" s="2" customFormat="1">
      <c r="A154" s="35"/>
      <c r="B154" s="36"/>
      <c r="C154" s="37"/>
      <c r="D154" s="187" t="s">
        <v>131</v>
      </c>
      <c r="E154" s="37"/>
      <c r="F154" s="188" t="s">
        <v>880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131</v>
      </c>
      <c r="AU154" s="18" t="s">
        <v>81</v>
      </c>
    </row>
    <row r="155" spans="1:65" s="2" customFormat="1" ht="16.5" customHeight="1">
      <c r="A155" s="35"/>
      <c r="B155" s="36"/>
      <c r="C155" s="174" t="s">
        <v>236</v>
      </c>
      <c r="D155" s="174" t="s">
        <v>124</v>
      </c>
      <c r="E155" s="175" t="s">
        <v>882</v>
      </c>
      <c r="F155" s="176" t="s">
        <v>883</v>
      </c>
      <c r="G155" s="177" t="s">
        <v>729</v>
      </c>
      <c r="H155" s="178">
        <v>1</v>
      </c>
      <c r="I155" s="179"/>
      <c r="J155" s="180">
        <f>ROUND(I155*H155,2)</f>
        <v>0</v>
      </c>
      <c r="K155" s="176" t="s">
        <v>128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869</v>
      </c>
      <c r="AT155" s="185" t="s">
        <v>124</v>
      </c>
      <c r="AU155" s="185" t="s">
        <v>81</v>
      </c>
      <c r="AY155" s="18" t="s">
        <v>122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79</v>
      </c>
      <c r="BK155" s="186">
        <f>ROUND(I155*H155,2)</f>
        <v>0</v>
      </c>
      <c r="BL155" s="18" t="s">
        <v>869</v>
      </c>
      <c r="BM155" s="185" t="s">
        <v>884</v>
      </c>
    </row>
    <row r="156" spans="1:65" s="2" customFormat="1">
      <c r="A156" s="35"/>
      <c r="B156" s="36"/>
      <c r="C156" s="37"/>
      <c r="D156" s="187" t="s">
        <v>131</v>
      </c>
      <c r="E156" s="37"/>
      <c r="F156" s="188" t="s">
        <v>883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131</v>
      </c>
      <c r="AU156" s="18" t="s">
        <v>81</v>
      </c>
    </row>
    <row r="157" spans="1:65" s="2" customFormat="1" ht="16.5" customHeight="1">
      <c r="A157" s="35"/>
      <c r="B157" s="36"/>
      <c r="C157" s="174" t="s">
        <v>7</v>
      </c>
      <c r="D157" s="174" t="s">
        <v>124</v>
      </c>
      <c r="E157" s="175" t="s">
        <v>885</v>
      </c>
      <c r="F157" s="176" t="s">
        <v>886</v>
      </c>
      <c r="G157" s="177" t="s">
        <v>729</v>
      </c>
      <c r="H157" s="178">
        <v>1</v>
      </c>
      <c r="I157" s="179"/>
      <c r="J157" s="180">
        <f>ROUND(I157*H157,2)</f>
        <v>0</v>
      </c>
      <c r="K157" s="176" t="s">
        <v>128</v>
      </c>
      <c r="L157" s="40"/>
      <c r="M157" s="181" t="s">
        <v>19</v>
      </c>
      <c r="N157" s="182" t="s">
        <v>43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869</v>
      </c>
      <c r="AT157" s="185" t="s">
        <v>124</v>
      </c>
      <c r="AU157" s="185" t="s">
        <v>81</v>
      </c>
      <c r="AY157" s="18" t="s">
        <v>122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869</v>
      </c>
      <c r="BM157" s="185" t="s">
        <v>887</v>
      </c>
    </row>
    <row r="158" spans="1:65" s="2" customFormat="1">
      <c r="A158" s="35"/>
      <c r="B158" s="36"/>
      <c r="C158" s="37"/>
      <c r="D158" s="187" t="s">
        <v>131</v>
      </c>
      <c r="E158" s="37"/>
      <c r="F158" s="188" t="s">
        <v>886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131</v>
      </c>
      <c r="AU158" s="18" t="s">
        <v>81</v>
      </c>
    </row>
    <row r="159" spans="1:65" s="2" customFormat="1" ht="16.5" customHeight="1">
      <c r="A159" s="35"/>
      <c r="B159" s="36"/>
      <c r="C159" s="174" t="s">
        <v>248</v>
      </c>
      <c r="D159" s="174" t="s">
        <v>124</v>
      </c>
      <c r="E159" s="175" t="s">
        <v>888</v>
      </c>
      <c r="F159" s="176" t="s">
        <v>889</v>
      </c>
      <c r="G159" s="177" t="s">
        <v>729</v>
      </c>
      <c r="H159" s="178">
        <v>1</v>
      </c>
      <c r="I159" s="179"/>
      <c r="J159" s="180">
        <f>ROUND(I159*H159,2)</f>
        <v>0</v>
      </c>
      <c r="K159" s="176" t="s">
        <v>128</v>
      </c>
      <c r="L159" s="40"/>
      <c r="M159" s="181" t="s">
        <v>19</v>
      </c>
      <c r="N159" s="182" t="s">
        <v>43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869</v>
      </c>
      <c r="AT159" s="185" t="s">
        <v>124</v>
      </c>
      <c r="AU159" s="185" t="s">
        <v>81</v>
      </c>
      <c r="AY159" s="18" t="s">
        <v>122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79</v>
      </c>
      <c r="BK159" s="186">
        <f>ROUND(I159*H159,2)</f>
        <v>0</v>
      </c>
      <c r="BL159" s="18" t="s">
        <v>869</v>
      </c>
      <c r="BM159" s="185" t="s">
        <v>890</v>
      </c>
    </row>
    <row r="160" spans="1:65" s="2" customFormat="1">
      <c r="A160" s="35"/>
      <c r="B160" s="36"/>
      <c r="C160" s="37"/>
      <c r="D160" s="187" t="s">
        <v>131</v>
      </c>
      <c r="E160" s="37"/>
      <c r="F160" s="188" t="s">
        <v>889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131</v>
      </c>
      <c r="AU160" s="18" t="s">
        <v>81</v>
      </c>
    </row>
    <row r="161" spans="1:65" s="2" customFormat="1" ht="16.5" customHeight="1">
      <c r="A161" s="35"/>
      <c r="B161" s="36"/>
      <c r="C161" s="174" t="s">
        <v>255</v>
      </c>
      <c r="D161" s="174" t="s">
        <v>124</v>
      </c>
      <c r="E161" s="175" t="s">
        <v>891</v>
      </c>
      <c r="F161" s="176" t="s">
        <v>892</v>
      </c>
      <c r="G161" s="177" t="s">
        <v>729</v>
      </c>
      <c r="H161" s="178">
        <v>1</v>
      </c>
      <c r="I161" s="179"/>
      <c r="J161" s="180">
        <f>ROUND(I161*H161,2)</f>
        <v>0</v>
      </c>
      <c r="K161" s="176" t="s">
        <v>128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869</v>
      </c>
      <c r="AT161" s="185" t="s">
        <v>124</v>
      </c>
      <c r="AU161" s="185" t="s">
        <v>81</v>
      </c>
      <c r="AY161" s="18" t="s">
        <v>122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79</v>
      </c>
      <c r="BK161" s="186">
        <f>ROUND(I161*H161,2)</f>
        <v>0</v>
      </c>
      <c r="BL161" s="18" t="s">
        <v>869</v>
      </c>
      <c r="BM161" s="185" t="s">
        <v>893</v>
      </c>
    </row>
    <row r="162" spans="1:65" s="2" customFormat="1">
      <c r="A162" s="35"/>
      <c r="B162" s="36"/>
      <c r="C162" s="37"/>
      <c r="D162" s="187" t="s">
        <v>131</v>
      </c>
      <c r="E162" s="37"/>
      <c r="F162" s="188" t="s">
        <v>892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131</v>
      </c>
      <c r="AU162" s="18" t="s">
        <v>81</v>
      </c>
    </row>
    <row r="163" spans="1:65" s="2" customFormat="1" ht="19.5">
      <c r="A163" s="35"/>
      <c r="B163" s="36"/>
      <c r="C163" s="37"/>
      <c r="D163" s="187" t="s">
        <v>227</v>
      </c>
      <c r="E163" s="37"/>
      <c r="F163" s="224" t="s">
        <v>894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227</v>
      </c>
      <c r="AU163" s="18" t="s">
        <v>81</v>
      </c>
    </row>
    <row r="164" spans="1:65" s="2" customFormat="1" ht="16.5" customHeight="1">
      <c r="A164" s="35"/>
      <c r="B164" s="36"/>
      <c r="C164" s="174" t="s">
        <v>260</v>
      </c>
      <c r="D164" s="174" t="s">
        <v>124</v>
      </c>
      <c r="E164" s="175" t="s">
        <v>895</v>
      </c>
      <c r="F164" s="176" t="s">
        <v>896</v>
      </c>
      <c r="G164" s="177" t="s">
        <v>729</v>
      </c>
      <c r="H164" s="178">
        <v>1</v>
      </c>
      <c r="I164" s="179"/>
      <c r="J164" s="180">
        <f>ROUND(I164*H164,2)</f>
        <v>0</v>
      </c>
      <c r="K164" s="176" t="s">
        <v>128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869</v>
      </c>
      <c r="AT164" s="185" t="s">
        <v>124</v>
      </c>
      <c r="AU164" s="185" t="s">
        <v>81</v>
      </c>
      <c r="AY164" s="18" t="s">
        <v>122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79</v>
      </c>
      <c r="BK164" s="186">
        <f>ROUND(I164*H164,2)</f>
        <v>0</v>
      </c>
      <c r="BL164" s="18" t="s">
        <v>869</v>
      </c>
      <c r="BM164" s="185" t="s">
        <v>897</v>
      </c>
    </row>
    <row r="165" spans="1:65" s="2" customFormat="1">
      <c r="A165" s="35"/>
      <c r="B165" s="36"/>
      <c r="C165" s="37"/>
      <c r="D165" s="187" t="s">
        <v>131</v>
      </c>
      <c r="E165" s="37"/>
      <c r="F165" s="188" t="s">
        <v>896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131</v>
      </c>
      <c r="AU165" s="18" t="s">
        <v>81</v>
      </c>
    </row>
    <row r="166" spans="1:65" s="12" customFormat="1" ht="22.9" customHeight="1">
      <c r="B166" s="158"/>
      <c r="C166" s="159"/>
      <c r="D166" s="160" t="s">
        <v>71</v>
      </c>
      <c r="E166" s="172" t="s">
        <v>898</v>
      </c>
      <c r="F166" s="172" t="s">
        <v>899</v>
      </c>
      <c r="G166" s="159"/>
      <c r="H166" s="159"/>
      <c r="I166" s="162"/>
      <c r="J166" s="173">
        <f>BK166</f>
        <v>0</v>
      </c>
      <c r="K166" s="159"/>
      <c r="L166" s="164"/>
      <c r="M166" s="165"/>
      <c r="N166" s="166"/>
      <c r="O166" s="166"/>
      <c r="P166" s="167">
        <f>SUM(P167:P168)</f>
        <v>0</v>
      </c>
      <c r="Q166" s="166"/>
      <c r="R166" s="167">
        <f>SUM(R167:R168)</f>
        <v>0</v>
      </c>
      <c r="S166" s="166"/>
      <c r="T166" s="168">
        <f>SUM(T167:T168)</f>
        <v>0</v>
      </c>
      <c r="AR166" s="169" t="s">
        <v>150</v>
      </c>
      <c r="AT166" s="170" t="s">
        <v>71</v>
      </c>
      <c r="AU166" s="170" t="s">
        <v>79</v>
      </c>
      <c r="AY166" s="169" t="s">
        <v>122</v>
      </c>
      <c r="BK166" s="171">
        <f>SUM(BK167:BK168)</f>
        <v>0</v>
      </c>
    </row>
    <row r="167" spans="1:65" s="2" customFormat="1" ht="16.5" customHeight="1">
      <c r="A167" s="35"/>
      <c r="B167" s="36"/>
      <c r="C167" s="174" t="s">
        <v>266</v>
      </c>
      <c r="D167" s="174" t="s">
        <v>124</v>
      </c>
      <c r="E167" s="175" t="s">
        <v>900</v>
      </c>
      <c r="F167" s="176" t="s">
        <v>901</v>
      </c>
      <c r="G167" s="177" t="s">
        <v>729</v>
      </c>
      <c r="H167" s="178">
        <v>1</v>
      </c>
      <c r="I167" s="179"/>
      <c r="J167" s="180">
        <f>ROUND(I167*H167,2)</f>
        <v>0</v>
      </c>
      <c r="K167" s="176" t="s">
        <v>128</v>
      </c>
      <c r="L167" s="40"/>
      <c r="M167" s="181" t="s">
        <v>19</v>
      </c>
      <c r="N167" s="182" t="s">
        <v>43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869</v>
      </c>
      <c r="AT167" s="185" t="s">
        <v>124</v>
      </c>
      <c r="AU167" s="185" t="s">
        <v>81</v>
      </c>
      <c r="AY167" s="18" t="s">
        <v>122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79</v>
      </c>
      <c r="BK167" s="186">
        <f>ROUND(I167*H167,2)</f>
        <v>0</v>
      </c>
      <c r="BL167" s="18" t="s">
        <v>869</v>
      </c>
      <c r="BM167" s="185" t="s">
        <v>902</v>
      </c>
    </row>
    <row r="168" spans="1:65" s="2" customFormat="1">
      <c r="A168" s="35"/>
      <c r="B168" s="36"/>
      <c r="C168" s="37"/>
      <c r="D168" s="187" t="s">
        <v>131</v>
      </c>
      <c r="E168" s="37"/>
      <c r="F168" s="188" t="s">
        <v>901</v>
      </c>
      <c r="G168" s="37"/>
      <c r="H168" s="37"/>
      <c r="I168" s="189"/>
      <c r="J168" s="37"/>
      <c r="K168" s="37"/>
      <c r="L168" s="40"/>
      <c r="M168" s="235"/>
      <c r="N168" s="236"/>
      <c r="O168" s="237"/>
      <c r="P168" s="237"/>
      <c r="Q168" s="237"/>
      <c r="R168" s="237"/>
      <c r="S168" s="237"/>
      <c r="T168" s="238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131</v>
      </c>
      <c r="AU168" s="18" t="s">
        <v>81</v>
      </c>
    </row>
    <row r="169" spans="1:65" s="2" customFormat="1" ht="6.95" customHeight="1">
      <c r="A169" s="35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0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algorithmName="SHA-512" hashValue="YPakNN1W531+W5zndpy5mc/LFMN4j0mIo8a5SidtXz+1ju1Ik+Q7nQ+yRJGH+PMapbOAj8V9nFV6NA+Pt0lRsg==" saltValue="1NuMrDZP5zK1EAGXGFbMcIBbKyyg08EuL29ty0yaqnaf/jl+ziZcUPwjDCbDvA4ZrJqWbEc1zmU/PjyXi9hb0A==" spinCount="100000" sheet="1" objects="1" scenarios="1" formatColumns="0" formatRows="0" autoFilter="0"/>
  <autoFilter ref="C89:K168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topLeftCell="A46" workbookViewId="0"/>
  </sheetViews>
  <sheetFormatPr defaultRowHeight="11.2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s="1" customFormat="1" ht="37.5" customHeight="1"/>
    <row r="2" spans="2:11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6" customFormat="1" ht="45" customHeight="1">
      <c r="B3" s="246"/>
      <c r="C3" s="376" t="s">
        <v>903</v>
      </c>
      <c r="D3" s="376"/>
      <c r="E3" s="376"/>
      <c r="F3" s="376"/>
      <c r="G3" s="376"/>
      <c r="H3" s="376"/>
      <c r="I3" s="376"/>
      <c r="J3" s="376"/>
      <c r="K3" s="247"/>
    </row>
    <row r="4" spans="2:11" s="1" customFormat="1" ht="25.5" customHeight="1">
      <c r="B4" s="248"/>
      <c r="C4" s="377" t="s">
        <v>904</v>
      </c>
      <c r="D4" s="377"/>
      <c r="E4" s="377"/>
      <c r="F4" s="377"/>
      <c r="G4" s="377"/>
      <c r="H4" s="377"/>
      <c r="I4" s="377"/>
      <c r="J4" s="377"/>
      <c r="K4" s="249"/>
    </row>
    <row r="5" spans="2:11" s="1" customFormat="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s="1" customFormat="1" ht="15" customHeight="1">
      <c r="B6" s="248"/>
      <c r="C6" s="374" t="s">
        <v>905</v>
      </c>
      <c r="D6" s="374"/>
      <c r="E6" s="374"/>
      <c r="F6" s="374"/>
      <c r="G6" s="374"/>
      <c r="H6" s="374"/>
      <c r="I6" s="374"/>
      <c r="J6" s="374"/>
      <c r="K6" s="249"/>
    </row>
    <row r="7" spans="2:11" s="1" customFormat="1" ht="15" customHeight="1">
      <c r="B7" s="252"/>
      <c r="C7" s="374" t="s">
        <v>906</v>
      </c>
      <c r="D7" s="374"/>
      <c r="E7" s="374"/>
      <c r="F7" s="374"/>
      <c r="G7" s="374"/>
      <c r="H7" s="374"/>
      <c r="I7" s="374"/>
      <c r="J7" s="374"/>
      <c r="K7" s="249"/>
    </row>
    <row r="8" spans="2:11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s="1" customFormat="1" ht="15" customHeight="1">
      <c r="B9" s="252"/>
      <c r="C9" s="374" t="s">
        <v>907</v>
      </c>
      <c r="D9" s="374"/>
      <c r="E9" s="374"/>
      <c r="F9" s="374"/>
      <c r="G9" s="374"/>
      <c r="H9" s="374"/>
      <c r="I9" s="374"/>
      <c r="J9" s="374"/>
      <c r="K9" s="249"/>
    </row>
    <row r="10" spans="2:11" s="1" customFormat="1" ht="15" customHeight="1">
      <c r="B10" s="252"/>
      <c r="C10" s="251"/>
      <c r="D10" s="374" t="s">
        <v>908</v>
      </c>
      <c r="E10" s="374"/>
      <c r="F10" s="374"/>
      <c r="G10" s="374"/>
      <c r="H10" s="374"/>
      <c r="I10" s="374"/>
      <c r="J10" s="374"/>
      <c r="K10" s="249"/>
    </row>
    <row r="11" spans="2:11" s="1" customFormat="1" ht="15" customHeight="1">
      <c r="B11" s="252"/>
      <c r="C11" s="253"/>
      <c r="D11" s="374" t="s">
        <v>909</v>
      </c>
      <c r="E11" s="374"/>
      <c r="F11" s="374"/>
      <c r="G11" s="374"/>
      <c r="H11" s="374"/>
      <c r="I11" s="374"/>
      <c r="J11" s="374"/>
      <c r="K11" s="249"/>
    </row>
    <row r="12" spans="2:11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pans="2:11" s="1" customFormat="1" ht="15" customHeight="1">
      <c r="B13" s="252"/>
      <c r="C13" s="253"/>
      <c r="D13" s="254" t="s">
        <v>910</v>
      </c>
      <c r="E13" s="251"/>
      <c r="F13" s="251"/>
      <c r="G13" s="251"/>
      <c r="H13" s="251"/>
      <c r="I13" s="251"/>
      <c r="J13" s="251"/>
      <c r="K13" s="249"/>
    </row>
    <row r="14" spans="2:11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pans="2:11" s="1" customFormat="1" ht="15" customHeight="1">
      <c r="B15" s="252"/>
      <c r="C15" s="253"/>
      <c r="D15" s="374" t="s">
        <v>911</v>
      </c>
      <c r="E15" s="374"/>
      <c r="F15" s="374"/>
      <c r="G15" s="374"/>
      <c r="H15" s="374"/>
      <c r="I15" s="374"/>
      <c r="J15" s="374"/>
      <c r="K15" s="249"/>
    </row>
    <row r="16" spans="2:11" s="1" customFormat="1" ht="15" customHeight="1">
      <c r="B16" s="252"/>
      <c r="C16" s="253"/>
      <c r="D16" s="374" t="s">
        <v>912</v>
      </c>
      <c r="E16" s="374"/>
      <c r="F16" s="374"/>
      <c r="G16" s="374"/>
      <c r="H16" s="374"/>
      <c r="I16" s="374"/>
      <c r="J16" s="374"/>
      <c r="K16" s="249"/>
    </row>
    <row r="17" spans="2:11" s="1" customFormat="1" ht="15" customHeight="1">
      <c r="B17" s="252"/>
      <c r="C17" s="253"/>
      <c r="D17" s="374" t="s">
        <v>913</v>
      </c>
      <c r="E17" s="374"/>
      <c r="F17" s="374"/>
      <c r="G17" s="374"/>
      <c r="H17" s="374"/>
      <c r="I17" s="374"/>
      <c r="J17" s="374"/>
      <c r="K17" s="249"/>
    </row>
    <row r="18" spans="2:11" s="1" customFormat="1" ht="15" customHeight="1">
      <c r="B18" s="252"/>
      <c r="C18" s="253"/>
      <c r="D18" s="253"/>
      <c r="E18" s="255" t="s">
        <v>78</v>
      </c>
      <c r="F18" s="374" t="s">
        <v>914</v>
      </c>
      <c r="G18" s="374"/>
      <c r="H18" s="374"/>
      <c r="I18" s="374"/>
      <c r="J18" s="374"/>
      <c r="K18" s="249"/>
    </row>
    <row r="19" spans="2:11" s="1" customFormat="1" ht="15" customHeight="1">
      <c r="B19" s="252"/>
      <c r="C19" s="253"/>
      <c r="D19" s="253"/>
      <c r="E19" s="255" t="s">
        <v>915</v>
      </c>
      <c r="F19" s="374" t="s">
        <v>916</v>
      </c>
      <c r="G19" s="374"/>
      <c r="H19" s="374"/>
      <c r="I19" s="374"/>
      <c r="J19" s="374"/>
      <c r="K19" s="249"/>
    </row>
    <row r="20" spans="2:11" s="1" customFormat="1" ht="15" customHeight="1">
      <c r="B20" s="252"/>
      <c r="C20" s="253"/>
      <c r="D20" s="253"/>
      <c r="E20" s="255" t="s">
        <v>917</v>
      </c>
      <c r="F20" s="374" t="s">
        <v>918</v>
      </c>
      <c r="G20" s="374"/>
      <c r="H20" s="374"/>
      <c r="I20" s="374"/>
      <c r="J20" s="374"/>
      <c r="K20" s="249"/>
    </row>
    <row r="21" spans="2:11" s="1" customFormat="1" ht="15" customHeight="1">
      <c r="B21" s="252"/>
      <c r="C21" s="253"/>
      <c r="D21" s="253"/>
      <c r="E21" s="255" t="s">
        <v>919</v>
      </c>
      <c r="F21" s="374" t="s">
        <v>920</v>
      </c>
      <c r="G21" s="374"/>
      <c r="H21" s="374"/>
      <c r="I21" s="374"/>
      <c r="J21" s="374"/>
      <c r="K21" s="249"/>
    </row>
    <row r="22" spans="2:11" s="1" customFormat="1" ht="15" customHeight="1">
      <c r="B22" s="252"/>
      <c r="C22" s="253"/>
      <c r="D22" s="253"/>
      <c r="E22" s="255" t="s">
        <v>683</v>
      </c>
      <c r="F22" s="374" t="s">
        <v>684</v>
      </c>
      <c r="G22" s="374"/>
      <c r="H22" s="374"/>
      <c r="I22" s="374"/>
      <c r="J22" s="374"/>
      <c r="K22" s="249"/>
    </row>
    <row r="23" spans="2:11" s="1" customFormat="1" ht="15" customHeight="1">
      <c r="B23" s="252"/>
      <c r="C23" s="253"/>
      <c r="D23" s="253"/>
      <c r="E23" s="255" t="s">
        <v>921</v>
      </c>
      <c r="F23" s="374" t="s">
        <v>922</v>
      </c>
      <c r="G23" s="374"/>
      <c r="H23" s="374"/>
      <c r="I23" s="374"/>
      <c r="J23" s="374"/>
      <c r="K23" s="249"/>
    </row>
    <row r="24" spans="2:11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pans="2:11" s="1" customFormat="1" ht="15" customHeight="1">
      <c r="B25" s="252"/>
      <c r="C25" s="374" t="s">
        <v>923</v>
      </c>
      <c r="D25" s="374"/>
      <c r="E25" s="374"/>
      <c r="F25" s="374"/>
      <c r="G25" s="374"/>
      <c r="H25" s="374"/>
      <c r="I25" s="374"/>
      <c r="J25" s="374"/>
      <c r="K25" s="249"/>
    </row>
    <row r="26" spans="2:11" s="1" customFormat="1" ht="15" customHeight="1">
      <c r="B26" s="252"/>
      <c r="C26" s="374" t="s">
        <v>924</v>
      </c>
      <c r="D26" s="374"/>
      <c r="E26" s="374"/>
      <c r="F26" s="374"/>
      <c r="G26" s="374"/>
      <c r="H26" s="374"/>
      <c r="I26" s="374"/>
      <c r="J26" s="374"/>
      <c r="K26" s="249"/>
    </row>
    <row r="27" spans="2:11" s="1" customFormat="1" ht="15" customHeight="1">
      <c r="B27" s="252"/>
      <c r="C27" s="251"/>
      <c r="D27" s="374" t="s">
        <v>925</v>
      </c>
      <c r="E27" s="374"/>
      <c r="F27" s="374"/>
      <c r="G27" s="374"/>
      <c r="H27" s="374"/>
      <c r="I27" s="374"/>
      <c r="J27" s="374"/>
      <c r="K27" s="249"/>
    </row>
    <row r="28" spans="2:11" s="1" customFormat="1" ht="15" customHeight="1">
      <c r="B28" s="252"/>
      <c r="C28" s="253"/>
      <c r="D28" s="374" t="s">
        <v>926</v>
      </c>
      <c r="E28" s="374"/>
      <c r="F28" s="374"/>
      <c r="G28" s="374"/>
      <c r="H28" s="374"/>
      <c r="I28" s="374"/>
      <c r="J28" s="374"/>
      <c r="K28" s="249"/>
    </row>
    <row r="29" spans="2:11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pans="2:11" s="1" customFormat="1" ht="15" customHeight="1">
      <c r="B30" s="252"/>
      <c r="C30" s="253"/>
      <c r="D30" s="374" t="s">
        <v>927</v>
      </c>
      <c r="E30" s="374"/>
      <c r="F30" s="374"/>
      <c r="G30" s="374"/>
      <c r="H30" s="374"/>
      <c r="I30" s="374"/>
      <c r="J30" s="374"/>
      <c r="K30" s="249"/>
    </row>
    <row r="31" spans="2:11" s="1" customFormat="1" ht="15" customHeight="1">
      <c r="B31" s="252"/>
      <c r="C31" s="253"/>
      <c r="D31" s="374" t="s">
        <v>928</v>
      </c>
      <c r="E31" s="374"/>
      <c r="F31" s="374"/>
      <c r="G31" s="374"/>
      <c r="H31" s="374"/>
      <c r="I31" s="374"/>
      <c r="J31" s="374"/>
      <c r="K31" s="249"/>
    </row>
    <row r="32" spans="2:11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pans="2:11" s="1" customFormat="1" ht="15" customHeight="1">
      <c r="B33" s="252"/>
      <c r="C33" s="253"/>
      <c r="D33" s="374" t="s">
        <v>929</v>
      </c>
      <c r="E33" s="374"/>
      <c r="F33" s="374"/>
      <c r="G33" s="374"/>
      <c r="H33" s="374"/>
      <c r="I33" s="374"/>
      <c r="J33" s="374"/>
      <c r="K33" s="249"/>
    </row>
    <row r="34" spans="2:11" s="1" customFormat="1" ht="15" customHeight="1">
      <c r="B34" s="252"/>
      <c r="C34" s="253"/>
      <c r="D34" s="374" t="s">
        <v>930</v>
      </c>
      <c r="E34" s="374"/>
      <c r="F34" s="374"/>
      <c r="G34" s="374"/>
      <c r="H34" s="374"/>
      <c r="I34" s="374"/>
      <c r="J34" s="374"/>
      <c r="K34" s="249"/>
    </row>
    <row r="35" spans="2:11" s="1" customFormat="1" ht="15" customHeight="1">
      <c r="B35" s="252"/>
      <c r="C35" s="253"/>
      <c r="D35" s="374" t="s">
        <v>931</v>
      </c>
      <c r="E35" s="374"/>
      <c r="F35" s="374"/>
      <c r="G35" s="374"/>
      <c r="H35" s="374"/>
      <c r="I35" s="374"/>
      <c r="J35" s="374"/>
      <c r="K35" s="249"/>
    </row>
    <row r="36" spans="2:11" s="1" customFormat="1" ht="15" customHeight="1">
      <c r="B36" s="252"/>
      <c r="C36" s="253"/>
      <c r="D36" s="251"/>
      <c r="E36" s="254" t="s">
        <v>108</v>
      </c>
      <c r="F36" s="251"/>
      <c r="G36" s="374" t="s">
        <v>932</v>
      </c>
      <c r="H36" s="374"/>
      <c r="I36" s="374"/>
      <c r="J36" s="374"/>
      <c r="K36" s="249"/>
    </row>
    <row r="37" spans="2:11" s="1" customFormat="1" ht="30.75" customHeight="1">
      <c r="B37" s="252"/>
      <c r="C37" s="253"/>
      <c r="D37" s="251"/>
      <c r="E37" s="254" t="s">
        <v>933</v>
      </c>
      <c r="F37" s="251"/>
      <c r="G37" s="374" t="s">
        <v>934</v>
      </c>
      <c r="H37" s="374"/>
      <c r="I37" s="374"/>
      <c r="J37" s="374"/>
      <c r="K37" s="249"/>
    </row>
    <row r="38" spans="2:11" s="1" customFormat="1" ht="15" customHeight="1">
      <c r="B38" s="252"/>
      <c r="C38" s="253"/>
      <c r="D38" s="251"/>
      <c r="E38" s="254" t="s">
        <v>53</v>
      </c>
      <c r="F38" s="251"/>
      <c r="G38" s="374" t="s">
        <v>935</v>
      </c>
      <c r="H38" s="374"/>
      <c r="I38" s="374"/>
      <c r="J38" s="374"/>
      <c r="K38" s="249"/>
    </row>
    <row r="39" spans="2:11" s="1" customFormat="1" ht="15" customHeight="1">
      <c r="B39" s="252"/>
      <c r="C39" s="253"/>
      <c r="D39" s="251"/>
      <c r="E39" s="254" t="s">
        <v>54</v>
      </c>
      <c r="F39" s="251"/>
      <c r="G39" s="374" t="s">
        <v>936</v>
      </c>
      <c r="H39" s="374"/>
      <c r="I39" s="374"/>
      <c r="J39" s="374"/>
      <c r="K39" s="249"/>
    </row>
    <row r="40" spans="2:11" s="1" customFormat="1" ht="15" customHeight="1">
      <c r="B40" s="252"/>
      <c r="C40" s="253"/>
      <c r="D40" s="251"/>
      <c r="E40" s="254" t="s">
        <v>109</v>
      </c>
      <c r="F40" s="251"/>
      <c r="G40" s="374" t="s">
        <v>937</v>
      </c>
      <c r="H40" s="374"/>
      <c r="I40" s="374"/>
      <c r="J40" s="374"/>
      <c r="K40" s="249"/>
    </row>
    <row r="41" spans="2:11" s="1" customFormat="1" ht="15" customHeight="1">
      <c r="B41" s="252"/>
      <c r="C41" s="253"/>
      <c r="D41" s="251"/>
      <c r="E41" s="254" t="s">
        <v>110</v>
      </c>
      <c r="F41" s="251"/>
      <c r="G41" s="374" t="s">
        <v>938</v>
      </c>
      <c r="H41" s="374"/>
      <c r="I41" s="374"/>
      <c r="J41" s="374"/>
      <c r="K41" s="249"/>
    </row>
    <row r="42" spans="2:11" s="1" customFormat="1" ht="15" customHeight="1">
      <c r="B42" s="252"/>
      <c r="C42" s="253"/>
      <c r="D42" s="251"/>
      <c r="E42" s="254" t="s">
        <v>939</v>
      </c>
      <c r="F42" s="251"/>
      <c r="G42" s="374" t="s">
        <v>940</v>
      </c>
      <c r="H42" s="374"/>
      <c r="I42" s="374"/>
      <c r="J42" s="374"/>
      <c r="K42" s="249"/>
    </row>
    <row r="43" spans="2:11" s="1" customFormat="1" ht="15" customHeight="1">
      <c r="B43" s="252"/>
      <c r="C43" s="253"/>
      <c r="D43" s="251"/>
      <c r="E43" s="254"/>
      <c r="F43" s="251"/>
      <c r="G43" s="374" t="s">
        <v>941</v>
      </c>
      <c r="H43" s="374"/>
      <c r="I43" s="374"/>
      <c r="J43" s="374"/>
      <c r="K43" s="249"/>
    </row>
    <row r="44" spans="2:11" s="1" customFormat="1" ht="15" customHeight="1">
      <c r="B44" s="252"/>
      <c r="C44" s="253"/>
      <c r="D44" s="251"/>
      <c r="E44" s="254" t="s">
        <v>942</v>
      </c>
      <c r="F44" s="251"/>
      <c r="G44" s="374" t="s">
        <v>943</v>
      </c>
      <c r="H44" s="374"/>
      <c r="I44" s="374"/>
      <c r="J44" s="374"/>
      <c r="K44" s="249"/>
    </row>
    <row r="45" spans="2:11" s="1" customFormat="1" ht="15" customHeight="1">
      <c r="B45" s="252"/>
      <c r="C45" s="253"/>
      <c r="D45" s="251"/>
      <c r="E45" s="254" t="s">
        <v>112</v>
      </c>
      <c r="F45" s="251"/>
      <c r="G45" s="374" t="s">
        <v>944</v>
      </c>
      <c r="H45" s="374"/>
      <c r="I45" s="374"/>
      <c r="J45" s="374"/>
      <c r="K45" s="249"/>
    </row>
    <row r="46" spans="2:11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pans="2:11" s="1" customFormat="1" ht="15" customHeight="1">
      <c r="B47" s="252"/>
      <c r="C47" s="253"/>
      <c r="D47" s="374" t="s">
        <v>945</v>
      </c>
      <c r="E47" s="374"/>
      <c r="F47" s="374"/>
      <c r="G47" s="374"/>
      <c r="H47" s="374"/>
      <c r="I47" s="374"/>
      <c r="J47" s="374"/>
      <c r="K47" s="249"/>
    </row>
    <row r="48" spans="2:11" s="1" customFormat="1" ht="15" customHeight="1">
      <c r="B48" s="252"/>
      <c r="C48" s="253"/>
      <c r="D48" s="253"/>
      <c r="E48" s="374" t="s">
        <v>946</v>
      </c>
      <c r="F48" s="374"/>
      <c r="G48" s="374"/>
      <c r="H48" s="374"/>
      <c r="I48" s="374"/>
      <c r="J48" s="374"/>
      <c r="K48" s="249"/>
    </row>
    <row r="49" spans="2:11" s="1" customFormat="1" ht="15" customHeight="1">
      <c r="B49" s="252"/>
      <c r="C49" s="253"/>
      <c r="D49" s="253"/>
      <c r="E49" s="374" t="s">
        <v>947</v>
      </c>
      <c r="F49" s="374"/>
      <c r="G49" s="374"/>
      <c r="H49" s="374"/>
      <c r="I49" s="374"/>
      <c r="J49" s="374"/>
      <c r="K49" s="249"/>
    </row>
    <row r="50" spans="2:11" s="1" customFormat="1" ht="15" customHeight="1">
      <c r="B50" s="252"/>
      <c r="C50" s="253"/>
      <c r="D50" s="253"/>
      <c r="E50" s="374" t="s">
        <v>948</v>
      </c>
      <c r="F50" s="374"/>
      <c r="G50" s="374"/>
      <c r="H50" s="374"/>
      <c r="I50" s="374"/>
      <c r="J50" s="374"/>
      <c r="K50" s="249"/>
    </row>
    <row r="51" spans="2:11" s="1" customFormat="1" ht="15" customHeight="1">
      <c r="B51" s="252"/>
      <c r="C51" s="253"/>
      <c r="D51" s="374" t="s">
        <v>949</v>
      </c>
      <c r="E51" s="374"/>
      <c r="F51" s="374"/>
      <c r="G51" s="374"/>
      <c r="H51" s="374"/>
      <c r="I51" s="374"/>
      <c r="J51" s="374"/>
      <c r="K51" s="249"/>
    </row>
    <row r="52" spans="2:11" s="1" customFormat="1" ht="25.5" customHeight="1">
      <c r="B52" s="248"/>
      <c r="C52" s="377" t="s">
        <v>950</v>
      </c>
      <c r="D52" s="377"/>
      <c r="E52" s="377"/>
      <c r="F52" s="377"/>
      <c r="G52" s="377"/>
      <c r="H52" s="377"/>
      <c r="I52" s="377"/>
      <c r="J52" s="377"/>
      <c r="K52" s="249"/>
    </row>
    <row r="53" spans="2:11" s="1" customFormat="1" ht="5.25" customHeight="1">
      <c r="B53" s="248"/>
      <c r="C53" s="250"/>
      <c r="D53" s="250"/>
      <c r="E53" s="250"/>
      <c r="F53" s="250"/>
      <c r="G53" s="250"/>
      <c r="H53" s="250"/>
      <c r="I53" s="250"/>
      <c r="J53" s="250"/>
      <c r="K53" s="249"/>
    </row>
    <row r="54" spans="2:11" s="1" customFormat="1" ht="15" customHeight="1">
      <c r="B54" s="248"/>
      <c r="C54" s="374" t="s">
        <v>951</v>
      </c>
      <c r="D54" s="374"/>
      <c r="E54" s="374"/>
      <c r="F54" s="374"/>
      <c r="G54" s="374"/>
      <c r="H54" s="374"/>
      <c r="I54" s="374"/>
      <c r="J54" s="374"/>
      <c r="K54" s="249"/>
    </row>
    <row r="55" spans="2:11" s="1" customFormat="1" ht="15" customHeight="1">
      <c r="B55" s="248"/>
      <c r="C55" s="374" t="s">
        <v>952</v>
      </c>
      <c r="D55" s="374"/>
      <c r="E55" s="374"/>
      <c r="F55" s="374"/>
      <c r="G55" s="374"/>
      <c r="H55" s="374"/>
      <c r="I55" s="374"/>
      <c r="J55" s="374"/>
      <c r="K55" s="249"/>
    </row>
    <row r="56" spans="2:11" s="1" customFormat="1" ht="12.75" customHeight="1">
      <c r="B56" s="248"/>
      <c r="C56" s="251"/>
      <c r="D56" s="251"/>
      <c r="E56" s="251"/>
      <c r="F56" s="251"/>
      <c r="G56" s="251"/>
      <c r="H56" s="251"/>
      <c r="I56" s="251"/>
      <c r="J56" s="251"/>
      <c r="K56" s="249"/>
    </row>
    <row r="57" spans="2:11" s="1" customFormat="1" ht="15" customHeight="1">
      <c r="B57" s="248"/>
      <c r="C57" s="374" t="s">
        <v>953</v>
      </c>
      <c r="D57" s="374"/>
      <c r="E57" s="374"/>
      <c r="F57" s="374"/>
      <c r="G57" s="374"/>
      <c r="H57" s="374"/>
      <c r="I57" s="374"/>
      <c r="J57" s="374"/>
      <c r="K57" s="249"/>
    </row>
    <row r="58" spans="2:11" s="1" customFormat="1" ht="15" customHeight="1">
      <c r="B58" s="248"/>
      <c r="C58" s="253"/>
      <c r="D58" s="374" t="s">
        <v>954</v>
      </c>
      <c r="E58" s="374"/>
      <c r="F58" s="374"/>
      <c r="G58" s="374"/>
      <c r="H58" s="374"/>
      <c r="I58" s="374"/>
      <c r="J58" s="374"/>
      <c r="K58" s="249"/>
    </row>
    <row r="59" spans="2:11" s="1" customFormat="1" ht="15" customHeight="1">
      <c r="B59" s="248"/>
      <c r="C59" s="253"/>
      <c r="D59" s="374" t="s">
        <v>955</v>
      </c>
      <c r="E59" s="374"/>
      <c r="F59" s="374"/>
      <c r="G59" s="374"/>
      <c r="H59" s="374"/>
      <c r="I59" s="374"/>
      <c r="J59" s="374"/>
      <c r="K59" s="249"/>
    </row>
    <row r="60" spans="2:11" s="1" customFormat="1" ht="15" customHeight="1">
      <c r="B60" s="248"/>
      <c r="C60" s="253"/>
      <c r="D60" s="374" t="s">
        <v>956</v>
      </c>
      <c r="E60" s="374"/>
      <c r="F60" s="374"/>
      <c r="G60" s="374"/>
      <c r="H60" s="374"/>
      <c r="I60" s="374"/>
      <c r="J60" s="374"/>
      <c r="K60" s="249"/>
    </row>
    <row r="61" spans="2:11" s="1" customFormat="1" ht="15" customHeight="1">
      <c r="B61" s="248"/>
      <c r="C61" s="253"/>
      <c r="D61" s="374" t="s">
        <v>957</v>
      </c>
      <c r="E61" s="374"/>
      <c r="F61" s="374"/>
      <c r="G61" s="374"/>
      <c r="H61" s="374"/>
      <c r="I61" s="374"/>
      <c r="J61" s="374"/>
      <c r="K61" s="249"/>
    </row>
    <row r="62" spans="2:11" s="1" customFormat="1" ht="15" customHeight="1">
      <c r="B62" s="248"/>
      <c r="C62" s="253"/>
      <c r="D62" s="378" t="s">
        <v>958</v>
      </c>
      <c r="E62" s="378"/>
      <c r="F62" s="378"/>
      <c r="G62" s="378"/>
      <c r="H62" s="378"/>
      <c r="I62" s="378"/>
      <c r="J62" s="378"/>
      <c r="K62" s="249"/>
    </row>
    <row r="63" spans="2:11" s="1" customFormat="1" ht="15" customHeight="1">
      <c r="B63" s="248"/>
      <c r="C63" s="253"/>
      <c r="D63" s="374" t="s">
        <v>959</v>
      </c>
      <c r="E63" s="374"/>
      <c r="F63" s="374"/>
      <c r="G63" s="374"/>
      <c r="H63" s="374"/>
      <c r="I63" s="374"/>
      <c r="J63" s="374"/>
      <c r="K63" s="249"/>
    </row>
    <row r="64" spans="2:11" s="1" customFormat="1" ht="12.75" customHeight="1">
      <c r="B64" s="248"/>
      <c r="C64" s="253"/>
      <c r="D64" s="253"/>
      <c r="E64" s="256"/>
      <c r="F64" s="253"/>
      <c r="G64" s="253"/>
      <c r="H64" s="253"/>
      <c r="I64" s="253"/>
      <c r="J64" s="253"/>
      <c r="K64" s="249"/>
    </row>
    <row r="65" spans="2:11" s="1" customFormat="1" ht="15" customHeight="1">
      <c r="B65" s="248"/>
      <c r="C65" s="253"/>
      <c r="D65" s="374" t="s">
        <v>960</v>
      </c>
      <c r="E65" s="374"/>
      <c r="F65" s="374"/>
      <c r="G65" s="374"/>
      <c r="H65" s="374"/>
      <c r="I65" s="374"/>
      <c r="J65" s="374"/>
      <c r="K65" s="249"/>
    </row>
    <row r="66" spans="2:11" s="1" customFormat="1" ht="15" customHeight="1">
      <c r="B66" s="248"/>
      <c r="C66" s="253"/>
      <c r="D66" s="378" t="s">
        <v>961</v>
      </c>
      <c r="E66" s="378"/>
      <c r="F66" s="378"/>
      <c r="G66" s="378"/>
      <c r="H66" s="378"/>
      <c r="I66" s="378"/>
      <c r="J66" s="378"/>
      <c r="K66" s="249"/>
    </row>
    <row r="67" spans="2:11" s="1" customFormat="1" ht="15" customHeight="1">
      <c r="B67" s="248"/>
      <c r="C67" s="253"/>
      <c r="D67" s="374" t="s">
        <v>962</v>
      </c>
      <c r="E67" s="374"/>
      <c r="F67" s="374"/>
      <c r="G67" s="374"/>
      <c r="H67" s="374"/>
      <c r="I67" s="374"/>
      <c r="J67" s="374"/>
      <c r="K67" s="249"/>
    </row>
    <row r="68" spans="2:11" s="1" customFormat="1" ht="15" customHeight="1">
      <c r="B68" s="248"/>
      <c r="C68" s="253"/>
      <c r="D68" s="374" t="s">
        <v>963</v>
      </c>
      <c r="E68" s="374"/>
      <c r="F68" s="374"/>
      <c r="G68" s="374"/>
      <c r="H68" s="374"/>
      <c r="I68" s="374"/>
      <c r="J68" s="374"/>
      <c r="K68" s="249"/>
    </row>
    <row r="69" spans="2:11" s="1" customFormat="1" ht="15" customHeight="1">
      <c r="B69" s="248"/>
      <c r="C69" s="253"/>
      <c r="D69" s="374" t="s">
        <v>964</v>
      </c>
      <c r="E69" s="374"/>
      <c r="F69" s="374"/>
      <c r="G69" s="374"/>
      <c r="H69" s="374"/>
      <c r="I69" s="374"/>
      <c r="J69" s="374"/>
      <c r="K69" s="249"/>
    </row>
    <row r="70" spans="2:11" s="1" customFormat="1" ht="15" customHeight="1">
      <c r="B70" s="248"/>
      <c r="C70" s="253"/>
      <c r="D70" s="374" t="s">
        <v>965</v>
      </c>
      <c r="E70" s="374"/>
      <c r="F70" s="374"/>
      <c r="G70" s="374"/>
      <c r="H70" s="374"/>
      <c r="I70" s="374"/>
      <c r="J70" s="374"/>
      <c r="K70" s="249"/>
    </row>
    <row r="71" spans="2:1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pans="2:11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pans="2:11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pans="2:11" s="1" customFormat="1" ht="45" customHeight="1">
      <c r="B75" s="265"/>
      <c r="C75" s="375" t="s">
        <v>966</v>
      </c>
      <c r="D75" s="375"/>
      <c r="E75" s="375"/>
      <c r="F75" s="375"/>
      <c r="G75" s="375"/>
      <c r="H75" s="375"/>
      <c r="I75" s="375"/>
      <c r="J75" s="375"/>
      <c r="K75" s="266"/>
    </row>
    <row r="76" spans="2:11" s="1" customFormat="1" ht="17.25" customHeight="1">
      <c r="B76" s="265"/>
      <c r="C76" s="267" t="s">
        <v>967</v>
      </c>
      <c r="D76" s="267"/>
      <c r="E76" s="267"/>
      <c r="F76" s="267" t="s">
        <v>968</v>
      </c>
      <c r="G76" s="268"/>
      <c r="H76" s="267" t="s">
        <v>54</v>
      </c>
      <c r="I76" s="267" t="s">
        <v>57</v>
      </c>
      <c r="J76" s="267" t="s">
        <v>969</v>
      </c>
      <c r="K76" s="266"/>
    </row>
    <row r="77" spans="2:11" s="1" customFormat="1" ht="17.25" customHeight="1">
      <c r="B77" s="265"/>
      <c r="C77" s="269" t="s">
        <v>970</v>
      </c>
      <c r="D77" s="269"/>
      <c r="E77" s="269"/>
      <c r="F77" s="270" t="s">
        <v>971</v>
      </c>
      <c r="G77" s="271"/>
      <c r="H77" s="269"/>
      <c r="I77" s="269"/>
      <c r="J77" s="269" t="s">
        <v>972</v>
      </c>
      <c r="K77" s="266"/>
    </row>
    <row r="78" spans="2:11" s="1" customFormat="1" ht="5.25" customHeight="1">
      <c r="B78" s="265"/>
      <c r="C78" s="272"/>
      <c r="D78" s="272"/>
      <c r="E78" s="272"/>
      <c r="F78" s="272"/>
      <c r="G78" s="273"/>
      <c r="H78" s="272"/>
      <c r="I78" s="272"/>
      <c r="J78" s="272"/>
      <c r="K78" s="266"/>
    </row>
    <row r="79" spans="2:11" s="1" customFormat="1" ht="15" customHeight="1">
      <c r="B79" s="265"/>
      <c r="C79" s="254" t="s">
        <v>53</v>
      </c>
      <c r="D79" s="274"/>
      <c r="E79" s="274"/>
      <c r="F79" s="275" t="s">
        <v>973</v>
      </c>
      <c r="G79" s="276"/>
      <c r="H79" s="254" t="s">
        <v>974</v>
      </c>
      <c r="I79" s="254" t="s">
        <v>975</v>
      </c>
      <c r="J79" s="254">
        <v>20</v>
      </c>
      <c r="K79" s="266"/>
    </row>
    <row r="80" spans="2:11" s="1" customFormat="1" ht="15" customHeight="1">
      <c r="B80" s="265"/>
      <c r="C80" s="254" t="s">
        <v>976</v>
      </c>
      <c r="D80" s="254"/>
      <c r="E80" s="254"/>
      <c r="F80" s="275" t="s">
        <v>973</v>
      </c>
      <c r="G80" s="276"/>
      <c r="H80" s="254" t="s">
        <v>977</v>
      </c>
      <c r="I80" s="254" t="s">
        <v>975</v>
      </c>
      <c r="J80" s="254">
        <v>120</v>
      </c>
      <c r="K80" s="266"/>
    </row>
    <row r="81" spans="2:11" s="1" customFormat="1" ht="15" customHeight="1">
      <c r="B81" s="277"/>
      <c r="C81" s="254" t="s">
        <v>978</v>
      </c>
      <c r="D81" s="254"/>
      <c r="E81" s="254"/>
      <c r="F81" s="275" t="s">
        <v>979</v>
      </c>
      <c r="G81" s="276"/>
      <c r="H81" s="254" t="s">
        <v>980</v>
      </c>
      <c r="I81" s="254" t="s">
        <v>975</v>
      </c>
      <c r="J81" s="254">
        <v>50</v>
      </c>
      <c r="K81" s="266"/>
    </row>
    <row r="82" spans="2:11" s="1" customFormat="1" ht="15" customHeight="1">
      <c r="B82" s="277"/>
      <c r="C82" s="254" t="s">
        <v>981</v>
      </c>
      <c r="D82" s="254"/>
      <c r="E82" s="254"/>
      <c r="F82" s="275" t="s">
        <v>973</v>
      </c>
      <c r="G82" s="276"/>
      <c r="H82" s="254" t="s">
        <v>982</v>
      </c>
      <c r="I82" s="254" t="s">
        <v>983</v>
      </c>
      <c r="J82" s="254"/>
      <c r="K82" s="266"/>
    </row>
    <row r="83" spans="2:11" s="1" customFormat="1" ht="15" customHeight="1">
      <c r="B83" s="277"/>
      <c r="C83" s="278" t="s">
        <v>984</v>
      </c>
      <c r="D83" s="278"/>
      <c r="E83" s="278"/>
      <c r="F83" s="279" t="s">
        <v>979</v>
      </c>
      <c r="G83" s="278"/>
      <c r="H83" s="278" t="s">
        <v>985</v>
      </c>
      <c r="I83" s="278" t="s">
        <v>975</v>
      </c>
      <c r="J83" s="278">
        <v>15</v>
      </c>
      <c r="K83" s="266"/>
    </row>
    <row r="84" spans="2:11" s="1" customFormat="1" ht="15" customHeight="1">
      <c r="B84" s="277"/>
      <c r="C84" s="278" t="s">
        <v>986</v>
      </c>
      <c r="D84" s="278"/>
      <c r="E84" s="278"/>
      <c r="F84" s="279" t="s">
        <v>979</v>
      </c>
      <c r="G84" s="278"/>
      <c r="H84" s="278" t="s">
        <v>987</v>
      </c>
      <c r="I84" s="278" t="s">
        <v>975</v>
      </c>
      <c r="J84" s="278">
        <v>15</v>
      </c>
      <c r="K84" s="266"/>
    </row>
    <row r="85" spans="2:11" s="1" customFormat="1" ht="15" customHeight="1">
      <c r="B85" s="277"/>
      <c r="C85" s="278" t="s">
        <v>988</v>
      </c>
      <c r="D85" s="278"/>
      <c r="E85" s="278"/>
      <c r="F85" s="279" t="s">
        <v>979</v>
      </c>
      <c r="G85" s="278"/>
      <c r="H85" s="278" t="s">
        <v>989</v>
      </c>
      <c r="I85" s="278" t="s">
        <v>975</v>
      </c>
      <c r="J85" s="278">
        <v>20</v>
      </c>
      <c r="K85" s="266"/>
    </row>
    <row r="86" spans="2:11" s="1" customFormat="1" ht="15" customHeight="1">
      <c r="B86" s="277"/>
      <c r="C86" s="278" t="s">
        <v>990</v>
      </c>
      <c r="D86" s="278"/>
      <c r="E86" s="278"/>
      <c r="F86" s="279" t="s">
        <v>979</v>
      </c>
      <c r="G86" s="278"/>
      <c r="H86" s="278" t="s">
        <v>991</v>
      </c>
      <c r="I86" s="278" t="s">
        <v>975</v>
      </c>
      <c r="J86" s="278">
        <v>20</v>
      </c>
      <c r="K86" s="266"/>
    </row>
    <row r="87" spans="2:11" s="1" customFormat="1" ht="15" customHeight="1">
      <c r="B87" s="277"/>
      <c r="C87" s="254" t="s">
        <v>992</v>
      </c>
      <c r="D87" s="254"/>
      <c r="E87" s="254"/>
      <c r="F87" s="275" t="s">
        <v>979</v>
      </c>
      <c r="G87" s="276"/>
      <c r="H87" s="254" t="s">
        <v>993</v>
      </c>
      <c r="I87" s="254" t="s">
        <v>975</v>
      </c>
      <c r="J87" s="254">
        <v>50</v>
      </c>
      <c r="K87" s="266"/>
    </row>
    <row r="88" spans="2:11" s="1" customFormat="1" ht="15" customHeight="1">
      <c r="B88" s="277"/>
      <c r="C88" s="254" t="s">
        <v>994</v>
      </c>
      <c r="D88" s="254"/>
      <c r="E88" s="254"/>
      <c r="F88" s="275" t="s">
        <v>979</v>
      </c>
      <c r="G88" s="276"/>
      <c r="H88" s="254" t="s">
        <v>995</v>
      </c>
      <c r="I88" s="254" t="s">
        <v>975</v>
      </c>
      <c r="J88" s="254">
        <v>20</v>
      </c>
      <c r="K88" s="266"/>
    </row>
    <row r="89" spans="2:11" s="1" customFormat="1" ht="15" customHeight="1">
      <c r="B89" s="277"/>
      <c r="C89" s="254" t="s">
        <v>996</v>
      </c>
      <c r="D89" s="254"/>
      <c r="E89" s="254"/>
      <c r="F89" s="275" t="s">
        <v>979</v>
      </c>
      <c r="G89" s="276"/>
      <c r="H89" s="254" t="s">
        <v>997</v>
      </c>
      <c r="I89" s="254" t="s">
        <v>975</v>
      </c>
      <c r="J89" s="254">
        <v>20</v>
      </c>
      <c r="K89" s="266"/>
    </row>
    <row r="90" spans="2:11" s="1" customFormat="1" ht="15" customHeight="1">
      <c r="B90" s="277"/>
      <c r="C90" s="254" t="s">
        <v>998</v>
      </c>
      <c r="D90" s="254"/>
      <c r="E90" s="254"/>
      <c r="F90" s="275" t="s">
        <v>979</v>
      </c>
      <c r="G90" s="276"/>
      <c r="H90" s="254" t="s">
        <v>999</v>
      </c>
      <c r="I90" s="254" t="s">
        <v>975</v>
      </c>
      <c r="J90" s="254">
        <v>50</v>
      </c>
      <c r="K90" s="266"/>
    </row>
    <row r="91" spans="2:11" s="1" customFormat="1" ht="15" customHeight="1">
      <c r="B91" s="277"/>
      <c r="C91" s="254" t="s">
        <v>1000</v>
      </c>
      <c r="D91" s="254"/>
      <c r="E91" s="254"/>
      <c r="F91" s="275" t="s">
        <v>979</v>
      </c>
      <c r="G91" s="276"/>
      <c r="H91" s="254" t="s">
        <v>1000</v>
      </c>
      <c r="I91" s="254" t="s">
        <v>975</v>
      </c>
      <c r="J91" s="254">
        <v>50</v>
      </c>
      <c r="K91" s="266"/>
    </row>
    <row r="92" spans="2:11" s="1" customFormat="1" ht="15" customHeight="1">
      <c r="B92" s="277"/>
      <c r="C92" s="254" t="s">
        <v>1001</v>
      </c>
      <c r="D92" s="254"/>
      <c r="E92" s="254"/>
      <c r="F92" s="275" t="s">
        <v>979</v>
      </c>
      <c r="G92" s="276"/>
      <c r="H92" s="254" t="s">
        <v>1002</v>
      </c>
      <c r="I92" s="254" t="s">
        <v>975</v>
      </c>
      <c r="J92" s="254">
        <v>255</v>
      </c>
      <c r="K92" s="266"/>
    </row>
    <row r="93" spans="2:11" s="1" customFormat="1" ht="15" customHeight="1">
      <c r="B93" s="277"/>
      <c r="C93" s="254" t="s">
        <v>1003</v>
      </c>
      <c r="D93" s="254"/>
      <c r="E93" s="254"/>
      <c r="F93" s="275" t="s">
        <v>973</v>
      </c>
      <c r="G93" s="276"/>
      <c r="H93" s="254" t="s">
        <v>1004</v>
      </c>
      <c r="I93" s="254" t="s">
        <v>1005</v>
      </c>
      <c r="J93" s="254"/>
      <c r="K93" s="266"/>
    </row>
    <row r="94" spans="2:11" s="1" customFormat="1" ht="15" customHeight="1">
      <c r="B94" s="277"/>
      <c r="C94" s="254" t="s">
        <v>1006</v>
      </c>
      <c r="D94" s="254"/>
      <c r="E94" s="254"/>
      <c r="F94" s="275" t="s">
        <v>973</v>
      </c>
      <c r="G94" s="276"/>
      <c r="H94" s="254" t="s">
        <v>1007</v>
      </c>
      <c r="I94" s="254" t="s">
        <v>1008</v>
      </c>
      <c r="J94" s="254"/>
      <c r="K94" s="266"/>
    </row>
    <row r="95" spans="2:11" s="1" customFormat="1" ht="15" customHeight="1">
      <c r="B95" s="277"/>
      <c r="C95" s="254" t="s">
        <v>1009</v>
      </c>
      <c r="D95" s="254"/>
      <c r="E95" s="254"/>
      <c r="F95" s="275" t="s">
        <v>973</v>
      </c>
      <c r="G95" s="276"/>
      <c r="H95" s="254" t="s">
        <v>1009</v>
      </c>
      <c r="I95" s="254" t="s">
        <v>1008</v>
      </c>
      <c r="J95" s="254"/>
      <c r="K95" s="266"/>
    </row>
    <row r="96" spans="2:11" s="1" customFormat="1" ht="15" customHeight="1">
      <c r="B96" s="277"/>
      <c r="C96" s="254" t="s">
        <v>38</v>
      </c>
      <c r="D96" s="254"/>
      <c r="E96" s="254"/>
      <c r="F96" s="275" t="s">
        <v>973</v>
      </c>
      <c r="G96" s="276"/>
      <c r="H96" s="254" t="s">
        <v>1010</v>
      </c>
      <c r="I96" s="254" t="s">
        <v>1008</v>
      </c>
      <c r="J96" s="254"/>
      <c r="K96" s="266"/>
    </row>
    <row r="97" spans="2:11" s="1" customFormat="1" ht="15" customHeight="1">
      <c r="B97" s="277"/>
      <c r="C97" s="254" t="s">
        <v>48</v>
      </c>
      <c r="D97" s="254"/>
      <c r="E97" s="254"/>
      <c r="F97" s="275" t="s">
        <v>973</v>
      </c>
      <c r="G97" s="276"/>
      <c r="H97" s="254" t="s">
        <v>1011</v>
      </c>
      <c r="I97" s="254" t="s">
        <v>1008</v>
      </c>
      <c r="J97" s="254"/>
      <c r="K97" s="266"/>
    </row>
    <row r="98" spans="2:11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pans="2:11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pans="2:11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pans="2:1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pans="2:11" s="1" customFormat="1" ht="45" customHeight="1">
      <c r="B102" s="265"/>
      <c r="C102" s="375" t="s">
        <v>1012</v>
      </c>
      <c r="D102" s="375"/>
      <c r="E102" s="375"/>
      <c r="F102" s="375"/>
      <c r="G102" s="375"/>
      <c r="H102" s="375"/>
      <c r="I102" s="375"/>
      <c r="J102" s="375"/>
      <c r="K102" s="266"/>
    </row>
    <row r="103" spans="2:11" s="1" customFormat="1" ht="17.25" customHeight="1">
      <c r="B103" s="265"/>
      <c r="C103" s="267" t="s">
        <v>967</v>
      </c>
      <c r="D103" s="267"/>
      <c r="E103" s="267"/>
      <c r="F103" s="267" t="s">
        <v>968</v>
      </c>
      <c r="G103" s="268"/>
      <c r="H103" s="267" t="s">
        <v>54</v>
      </c>
      <c r="I103" s="267" t="s">
        <v>57</v>
      </c>
      <c r="J103" s="267" t="s">
        <v>969</v>
      </c>
      <c r="K103" s="266"/>
    </row>
    <row r="104" spans="2:11" s="1" customFormat="1" ht="17.25" customHeight="1">
      <c r="B104" s="265"/>
      <c r="C104" s="269" t="s">
        <v>970</v>
      </c>
      <c r="D104" s="269"/>
      <c r="E104" s="269"/>
      <c r="F104" s="270" t="s">
        <v>971</v>
      </c>
      <c r="G104" s="271"/>
      <c r="H104" s="269"/>
      <c r="I104" s="269"/>
      <c r="J104" s="269" t="s">
        <v>972</v>
      </c>
      <c r="K104" s="266"/>
    </row>
    <row r="105" spans="2:11" s="1" customFormat="1" ht="5.25" customHeight="1">
      <c r="B105" s="265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pans="2:11" s="1" customFormat="1" ht="15" customHeight="1">
      <c r="B106" s="265"/>
      <c r="C106" s="254" t="s">
        <v>53</v>
      </c>
      <c r="D106" s="274"/>
      <c r="E106" s="274"/>
      <c r="F106" s="275" t="s">
        <v>973</v>
      </c>
      <c r="G106" s="254"/>
      <c r="H106" s="254" t="s">
        <v>1013</v>
      </c>
      <c r="I106" s="254" t="s">
        <v>975</v>
      </c>
      <c r="J106" s="254">
        <v>20</v>
      </c>
      <c r="K106" s="266"/>
    </row>
    <row r="107" spans="2:11" s="1" customFormat="1" ht="15" customHeight="1">
      <c r="B107" s="265"/>
      <c r="C107" s="254" t="s">
        <v>976</v>
      </c>
      <c r="D107" s="254"/>
      <c r="E107" s="254"/>
      <c r="F107" s="275" t="s">
        <v>973</v>
      </c>
      <c r="G107" s="254"/>
      <c r="H107" s="254" t="s">
        <v>1013</v>
      </c>
      <c r="I107" s="254" t="s">
        <v>975</v>
      </c>
      <c r="J107" s="254">
        <v>120</v>
      </c>
      <c r="K107" s="266"/>
    </row>
    <row r="108" spans="2:11" s="1" customFormat="1" ht="15" customHeight="1">
      <c r="B108" s="277"/>
      <c r="C108" s="254" t="s">
        <v>978</v>
      </c>
      <c r="D108" s="254"/>
      <c r="E108" s="254"/>
      <c r="F108" s="275" t="s">
        <v>979</v>
      </c>
      <c r="G108" s="254"/>
      <c r="H108" s="254" t="s">
        <v>1013</v>
      </c>
      <c r="I108" s="254" t="s">
        <v>975</v>
      </c>
      <c r="J108" s="254">
        <v>50</v>
      </c>
      <c r="K108" s="266"/>
    </row>
    <row r="109" spans="2:11" s="1" customFormat="1" ht="15" customHeight="1">
      <c r="B109" s="277"/>
      <c r="C109" s="254" t="s">
        <v>981</v>
      </c>
      <c r="D109" s="254"/>
      <c r="E109" s="254"/>
      <c r="F109" s="275" t="s">
        <v>973</v>
      </c>
      <c r="G109" s="254"/>
      <c r="H109" s="254" t="s">
        <v>1013</v>
      </c>
      <c r="I109" s="254" t="s">
        <v>983</v>
      </c>
      <c r="J109" s="254"/>
      <c r="K109" s="266"/>
    </row>
    <row r="110" spans="2:11" s="1" customFormat="1" ht="15" customHeight="1">
      <c r="B110" s="277"/>
      <c r="C110" s="254" t="s">
        <v>992</v>
      </c>
      <c r="D110" s="254"/>
      <c r="E110" s="254"/>
      <c r="F110" s="275" t="s">
        <v>979</v>
      </c>
      <c r="G110" s="254"/>
      <c r="H110" s="254" t="s">
        <v>1013</v>
      </c>
      <c r="I110" s="254" t="s">
        <v>975</v>
      </c>
      <c r="J110" s="254">
        <v>50</v>
      </c>
      <c r="K110" s="266"/>
    </row>
    <row r="111" spans="2:11" s="1" customFormat="1" ht="15" customHeight="1">
      <c r="B111" s="277"/>
      <c r="C111" s="254" t="s">
        <v>1000</v>
      </c>
      <c r="D111" s="254"/>
      <c r="E111" s="254"/>
      <c r="F111" s="275" t="s">
        <v>979</v>
      </c>
      <c r="G111" s="254"/>
      <c r="H111" s="254" t="s">
        <v>1013</v>
      </c>
      <c r="I111" s="254" t="s">
        <v>975</v>
      </c>
      <c r="J111" s="254">
        <v>50</v>
      </c>
      <c r="K111" s="266"/>
    </row>
    <row r="112" spans="2:11" s="1" customFormat="1" ht="15" customHeight="1">
      <c r="B112" s="277"/>
      <c r="C112" s="254" t="s">
        <v>998</v>
      </c>
      <c r="D112" s="254"/>
      <c r="E112" s="254"/>
      <c r="F112" s="275" t="s">
        <v>979</v>
      </c>
      <c r="G112" s="254"/>
      <c r="H112" s="254" t="s">
        <v>1013</v>
      </c>
      <c r="I112" s="254" t="s">
        <v>975</v>
      </c>
      <c r="J112" s="254">
        <v>50</v>
      </c>
      <c r="K112" s="266"/>
    </row>
    <row r="113" spans="2:11" s="1" customFormat="1" ht="15" customHeight="1">
      <c r="B113" s="277"/>
      <c r="C113" s="254" t="s">
        <v>53</v>
      </c>
      <c r="D113" s="254"/>
      <c r="E113" s="254"/>
      <c r="F113" s="275" t="s">
        <v>973</v>
      </c>
      <c r="G113" s="254"/>
      <c r="H113" s="254" t="s">
        <v>1014</v>
      </c>
      <c r="I113" s="254" t="s">
        <v>975</v>
      </c>
      <c r="J113" s="254">
        <v>20</v>
      </c>
      <c r="K113" s="266"/>
    </row>
    <row r="114" spans="2:11" s="1" customFormat="1" ht="15" customHeight="1">
      <c r="B114" s="277"/>
      <c r="C114" s="254" t="s">
        <v>1015</v>
      </c>
      <c r="D114" s="254"/>
      <c r="E114" s="254"/>
      <c r="F114" s="275" t="s">
        <v>973</v>
      </c>
      <c r="G114" s="254"/>
      <c r="H114" s="254" t="s">
        <v>1016</v>
      </c>
      <c r="I114" s="254" t="s">
        <v>975</v>
      </c>
      <c r="J114" s="254">
        <v>120</v>
      </c>
      <c r="K114" s="266"/>
    </row>
    <row r="115" spans="2:11" s="1" customFormat="1" ht="15" customHeight="1">
      <c r="B115" s="277"/>
      <c r="C115" s="254" t="s">
        <v>38</v>
      </c>
      <c r="D115" s="254"/>
      <c r="E115" s="254"/>
      <c r="F115" s="275" t="s">
        <v>973</v>
      </c>
      <c r="G115" s="254"/>
      <c r="H115" s="254" t="s">
        <v>1017</v>
      </c>
      <c r="I115" s="254" t="s">
        <v>1008</v>
      </c>
      <c r="J115" s="254"/>
      <c r="K115" s="266"/>
    </row>
    <row r="116" spans="2:11" s="1" customFormat="1" ht="15" customHeight="1">
      <c r="B116" s="277"/>
      <c r="C116" s="254" t="s">
        <v>48</v>
      </c>
      <c r="D116" s="254"/>
      <c r="E116" s="254"/>
      <c r="F116" s="275" t="s">
        <v>973</v>
      </c>
      <c r="G116" s="254"/>
      <c r="H116" s="254" t="s">
        <v>1018</v>
      </c>
      <c r="I116" s="254" t="s">
        <v>1008</v>
      </c>
      <c r="J116" s="254"/>
      <c r="K116" s="266"/>
    </row>
    <row r="117" spans="2:11" s="1" customFormat="1" ht="15" customHeight="1">
      <c r="B117" s="277"/>
      <c r="C117" s="254" t="s">
        <v>57</v>
      </c>
      <c r="D117" s="254"/>
      <c r="E117" s="254"/>
      <c r="F117" s="275" t="s">
        <v>973</v>
      </c>
      <c r="G117" s="254"/>
      <c r="H117" s="254" t="s">
        <v>1019</v>
      </c>
      <c r="I117" s="254" t="s">
        <v>1020</v>
      </c>
      <c r="J117" s="254"/>
      <c r="K117" s="266"/>
    </row>
    <row r="118" spans="2:11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pans="2:11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pans="2:11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pans="2:1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pans="2:11" s="1" customFormat="1" ht="45" customHeight="1">
      <c r="B122" s="293"/>
      <c r="C122" s="376" t="s">
        <v>1021</v>
      </c>
      <c r="D122" s="376"/>
      <c r="E122" s="376"/>
      <c r="F122" s="376"/>
      <c r="G122" s="376"/>
      <c r="H122" s="376"/>
      <c r="I122" s="376"/>
      <c r="J122" s="376"/>
      <c r="K122" s="294"/>
    </row>
    <row r="123" spans="2:11" s="1" customFormat="1" ht="17.25" customHeight="1">
      <c r="B123" s="295"/>
      <c r="C123" s="267" t="s">
        <v>967</v>
      </c>
      <c r="D123" s="267"/>
      <c r="E123" s="267"/>
      <c r="F123" s="267" t="s">
        <v>968</v>
      </c>
      <c r="G123" s="268"/>
      <c r="H123" s="267" t="s">
        <v>54</v>
      </c>
      <c r="I123" s="267" t="s">
        <v>57</v>
      </c>
      <c r="J123" s="267" t="s">
        <v>969</v>
      </c>
      <c r="K123" s="296"/>
    </row>
    <row r="124" spans="2:11" s="1" customFormat="1" ht="17.25" customHeight="1">
      <c r="B124" s="295"/>
      <c r="C124" s="269" t="s">
        <v>970</v>
      </c>
      <c r="D124" s="269"/>
      <c r="E124" s="269"/>
      <c r="F124" s="270" t="s">
        <v>971</v>
      </c>
      <c r="G124" s="271"/>
      <c r="H124" s="269"/>
      <c r="I124" s="269"/>
      <c r="J124" s="269" t="s">
        <v>972</v>
      </c>
      <c r="K124" s="296"/>
    </row>
    <row r="125" spans="2:11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pans="2:11" s="1" customFormat="1" ht="15" customHeight="1">
      <c r="B126" s="297"/>
      <c r="C126" s="254" t="s">
        <v>976</v>
      </c>
      <c r="D126" s="274"/>
      <c r="E126" s="274"/>
      <c r="F126" s="275" t="s">
        <v>973</v>
      </c>
      <c r="G126" s="254"/>
      <c r="H126" s="254" t="s">
        <v>1013</v>
      </c>
      <c r="I126" s="254" t="s">
        <v>975</v>
      </c>
      <c r="J126" s="254">
        <v>120</v>
      </c>
      <c r="K126" s="300"/>
    </row>
    <row r="127" spans="2:11" s="1" customFormat="1" ht="15" customHeight="1">
      <c r="B127" s="297"/>
      <c r="C127" s="254" t="s">
        <v>1022</v>
      </c>
      <c r="D127" s="254"/>
      <c r="E127" s="254"/>
      <c r="F127" s="275" t="s">
        <v>973</v>
      </c>
      <c r="G127" s="254"/>
      <c r="H127" s="254" t="s">
        <v>1023</v>
      </c>
      <c r="I127" s="254" t="s">
        <v>975</v>
      </c>
      <c r="J127" s="254" t="s">
        <v>1024</v>
      </c>
      <c r="K127" s="300"/>
    </row>
    <row r="128" spans="2:11" s="1" customFormat="1" ht="15" customHeight="1">
      <c r="B128" s="297"/>
      <c r="C128" s="254" t="s">
        <v>921</v>
      </c>
      <c r="D128" s="254"/>
      <c r="E128" s="254"/>
      <c r="F128" s="275" t="s">
        <v>973</v>
      </c>
      <c r="G128" s="254"/>
      <c r="H128" s="254" t="s">
        <v>1025</v>
      </c>
      <c r="I128" s="254" t="s">
        <v>975</v>
      </c>
      <c r="J128" s="254" t="s">
        <v>1024</v>
      </c>
      <c r="K128" s="300"/>
    </row>
    <row r="129" spans="2:11" s="1" customFormat="1" ht="15" customHeight="1">
      <c r="B129" s="297"/>
      <c r="C129" s="254" t="s">
        <v>984</v>
      </c>
      <c r="D129" s="254"/>
      <c r="E129" s="254"/>
      <c r="F129" s="275" t="s">
        <v>979</v>
      </c>
      <c r="G129" s="254"/>
      <c r="H129" s="254" t="s">
        <v>985</v>
      </c>
      <c r="I129" s="254" t="s">
        <v>975</v>
      </c>
      <c r="J129" s="254">
        <v>15</v>
      </c>
      <c r="K129" s="300"/>
    </row>
    <row r="130" spans="2:11" s="1" customFormat="1" ht="15" customHeight="1">
      <c r="B130" s="297"/>
      <c r="C130" s="278" t="s">
        <v>986</v>
      </c>
      <c r="D130" s="278"/>
      <c r="E130" s="278"/>
      <c r="F130" s="279" t="s">
        <v>979</v>
      </c>
      <c r="G130" s="278"/>
      <c r="H130" s="278" t="s">
        <v>987</v>
      </c>
      <c r="I130" s="278" t="s">
        <v>975</v>
      </c>
      <c r="J130" s="278">
        <v>15</v>
      </c>
      <c r="K130" s="300"/>
    </row>
    <row r="131" spans="2:11" s="1" customFormat="1" ht="15" customHeight="1">
      <c r="B131" s="297"/>
      <c r="C131" s="278" t="s">
        <v>988</v>
      </c>
      <c r="D131" s="278"/>
      <c r="E131" s="278"/>
      <c r="F131" s="279" t="s">
        <v>979</v>
      </c>
      <c r="G131" s="278"/>
      <c r="H131" s="278" t="s">
        <v>989</v>
      </c>
      <c r="I131" s="278" t="s">
        <v>975</v>
      </c>
      <c r="J131" s="278">
        <v>20</v>
      </c>
      <c r="K131" s="300"/>
    </row>
    <row r="132" spans="2:11" s="1" customFormat="1" ht="15" customHeight="1">
      <c r="B132" s="297"/>
      <c r="C132" s="278" t="s">
        <v>990</v>
      </c>
      <c r="D132" s="278"/>
      <c r="E132" s="278"/>
      <c r="F132" s="279" t="s">
        <v>979</v>
      </c>
      <c r="G132" s="278"/>
      <c r="H132" s="278" t="s">
        <v>991</v>
      </c>
      <c r="I132" s="278" t="s">
        <v>975</v>
      </c>
      <c r="J132" s="278">
        <v>20</v>
      </c>
      <c r="K132" s="300"/>
    </row>
    <row r="133" spans="2:11" s="1" customFormat="1" ht="15" customHeight="1">
      <c r="B133" s="297"/>
      <c r="C133" s="254" t="s">
        <v>978</v>
      </c>
      <c r="D133" s="254"/>
      <c r="E133" s="254"/>
      <c r="F133" s="275" t="s">
        <v>979</v>
      </c>
      <c r="G133" s="254"/>
      <c r="H133" s="254" t="s">
        <v>1013</v>
      </c>
      <c r="I133" s="254" t="s">
        <v>975</v>
      </c>
      <c r="J133" s="254">
        <v>50</v>
      </c>
      <c r="K133" s="300"/>
    </row>
    <row r="134" spans="2:11" s="1" customFormat="1" ht="15" customHeight="1">
      <c r="B134" s="297"/>
      <c r="C134" s="254" t="s">
        <v>992</v>
      </c>
      <c r="D134" s="254"/>
      <c r="E134" s="254"/>
      <c r="F134" s="275" t="s">
        <v>979</v>
      </c>
      <c r="G134" s="254"/>
      <c r="H134" s="254" t="s">
        <v>1013</v>
      </c>
      <c r="I134" s="254" t="s">
        <v>975</v>
      </c>
      <c r="J134" s="254">
        <v>50</v>
      </c>
      <c r="K134" s="300"/>
    </row>
    <row r="135" spans="2:11" s="1" customFormat="1" ht="15" customHeight="1">
      <c r="B135" s="297"/>
      <c r="C135" s="254" t="s">
        <v>998</v>
      </c>
      <c r="D135" s="254"/>
      <c r="E135" s="254"/>
      <c r="F135" s="275" t="s">
        <v>979</v>
      </c>
      <c r="G135" s="254"/>
      <c r="H135" s="254" t="s">
        <v>1013</v>
      </c>
      <c r="I135" s="254" t="s">
        <v>975</v>
      </c>
      <c r="J135" s="254">
        <v>50</v>
      </c>
      <c r="K135" s="300"/>
    </row>
    <row r="136" spans="2:11" s="1" customFormat="1" ht="15" customHeight="1">
      <c r="B136" s="297"/>
      <c r="C136" s="254" t="s">
        <v>1000</v>
      </c>
      <c r="D136" s="254"/>
      <c r="E136" s="254"/>
      <c r="F136" s="275" t="s">
        <v>979</v>
      </c>
      <c r="G136" s="254"/>
      <c r="H136" s="254" t="s">
        <v>1013</v>
      </c>
      <c r="I136" s="254" t="s">
        <v>975</v>
      </c>
      <c r="J136" s="254">
        <v>50</v>
      </c>
      <c r="K136" s="300"/>
    </row>
    <row r="137" spans="2:11" s="1" customFormat="1" ht="15" customHeight="1">
      <c r="B137" s="297"/>
      <c r="C137" s="254" t="s">
        <v>1001</v>
      </c>
      <c r="D137" s="254"/>
      <c r="E137" s="254"/>
      <c r="F137" s="275" t="s">
        <v>979</v>
      </c>
      <c r="G137" s="254"/>
      <c r="H137" s="254" t="s">
        <v>1026</v>
      </c>
      <c r="I137" s="254" t="s">
        <v>975</v>
      </c>
      <c r="J137" s="254">
        <v>255</v>
      </c>
      <c r="K137" s="300"/>
    </row>
    <row r="138" spans="2:11" s="1" customFormat="1" ht="15" customHeight="1">
      <c r="B138" s="297"/>
      <c r="C138" s="254" t="s">
        <v>1003</v>
      </c>
      <c r="D138" s="254"/>
      <c r="E138" s="254"/>
      <c r="F138" s="275" t="s">
        <v>973</v>
      </c>
      <c r="G138" s="254"/>
      <c r="H138" s="254" t="s">
        <v>1027</v>
      </c>
      <c r="I138" s="254" t="s">
        <v>1005</v>
      </c>
      <c r="J138" s="254"/>
      <c r="K138" s="300"/>
    </row>
    <row r="139" spans="2:11" s="1" customFormat="1" ht="15" customHeight="1">
      <c r="B139" s="297"/>
      <c r="C139" s="254" t="s">
        <v>1006</v>
      </c>
      <c r="D139" s="254"/>
      <c r="E139" s="254"/>
      <c r="F139" s="275" t="s">
        <v>973</v>
      </c>
      <c r="G139" s="254"/>
      <c r="H139" s="254" t="s">
        <v>1028</v>
      </c>
      <c r="I139" s="254" t="s">
        <v>1008</v>
      </c>
      <c r="J139" s="254"/>
      <c r="K139" s="300"/>
    </row>
    <row r="140" spans="2:11" s="1" customFormat="1" ht="15" customHeight="1">
      <c r="B140" s="297"/>
      <c r="C140" s="254" t="s">
        <v>1009</v>
      </c>
      <c r="D140" s="254"/>
      <c r="E140" s="254"/>
      <c r="F140" s="275" t="s">
        <v>973</v>
      </c>
      <c r="G140" s="254"/>
      <c r="H140" s="254" t="s">
        <v>1009</v>
      </c>
      <c r="I140" s="254" t="s">
        <v>1008</v>
      </c>
      <c r="J140" s="254"/>
      <c r="K140" s="300"/>
    </row>
    <row r="141" spans="2:11" s="1" customFormat="1" ht="15" customHeight="1">
      <c r="B141" s="297"/>
      <c r="C141" s="254" t="s">
        <v>38</v>
      </c>
      <c r="D141" s="254"/>
      <c r="E141" s="254"/>
      <c r="F141" s="275" t="s">
        <v>973</v>
      </c>
      <c r="G141" s="254"/>
      <c r="H141" s="254" t="s">
        <v>1029</v>
      </c>
      <c r="I141" s="254" t="s">
        <v>1008</v>
      </c>
      <c r="J141" s="254"/>
      <c r="K141" s="300"/>
    </row>
    <row r="142" spans="2:11" s="1" customFormat="1" ht="15" customHeight="1">
      <c r="B142" s="297"/>
      <c r="C142" s="254" t="s">
        <v>1030</v>
      </c>
      <c r="D142" s="254"/>
      <c r="E142" s="254"/>
      <c r="F142" s="275" t="s">
        <v>973</v>
      </c>
      <c r="G142" s="254"/>
      <c r="H142" s="254" t="s">
        <v>1031</v>
      </c>
      <c r="I142" s="254" t="s">
        <v>1008</v>
      </c>
      <c r="J142" s="254"/>
      <c r="K142" s="300"/>
    </row>
    <row r="143" spans="2:11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pans="2:11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pans="2:11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pans="2:11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pans="2:11" s="1" customFormat="1" ht="45" customHeight="1">
      <c r="B147" s="265"/>
      <c r="C147" s="375" t="s">
        <v>1032</v>
      </c>
      <c r="D147" s="375"/>
      <c r="E147" s="375"/>
      <c r="F147" s="375"/>
      <c r="G147" s="375"/>
      <c r="H147" s="375"/>
      <c r="I147" s="375"/>
      <c r="J147" s="375"/>
      <c r="K147" s="266"/>
    </row>
    <row r="148" spans="2:11" s="1" customFormat="1" ht="17.25" customHeight="1">
      <c r="B148" s="265"/>
      <c r="C148" s="267" t="s">
        <v>967</v>
      </c>
      <c r="D148" s="267"/>
      <c r="E148" s="267"/>
      <c r="F148" s="267" t="s">
        <v>968</v>
      </c>
      <c r="G148" s="268"/>
      <c r="H148" s="267" t="s">
        <v>54</v>
      </c>
      <c r="I148" s="267" t="s">
        <v>57</v>
      </c>
      <c r="J148" s="267" t="s">
        <v>969</v>
      </c>
      <c r="K148" s="266"/>
    </row>
    <row r="149" spans="2:11" s="1" customFormat="1" ht="17.25" customHeight="1">
      <c r="B149" s="265"/>
      <c r="C149" s="269" t="s">
        <v>970</v>
      </c>
      <c r="D149" s="269"/>
      <c r="E149" s="269"/>
      <c r="F149" s="270" t="s">
        <v>971</v>
      </c>
      <c r="G149" s="271"/>
      <c r="H149" s="269"/>
      <c r="I149" s="269"/>
      <c r="J149" s="269" t="s">
        <v>972</v>
      </c>
      <c r="K149" s="266"/>
    </row>
    <row r="150" spans="2:11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pans="2:11" s="1" customFormat="1" ht="15" customHeight="1">
      <c r="B151" s="277"/>
      <c r="C151" s="304" t="s">
        <v>976</v>
      </c>
      <c r="D151" s="254"/>
      <c r="E151" s="254"/>
      <c r="F151" s="305" t="s">
        <v>973</v>
      </c>
      <c r="G151" s="254"/>
      <c r="H151" s="304" t="s">
        <v>1013</v>
      </c>
      <c r="I151" s="304" t="s">
        <v>975</v>
      </c>
      <c r="J151" s="304">
        <v>120</v>
      </c>
      <c r="K151" s="300"/>
    </row>
    <row r="152" spans="2:11" s="1" customFormat="1" ht="15" customHeight="1">
      <c r="B152" s="277"/>
      <c r="C152" s="304" t="s">
        <v>1022</v>
      </c>
      <c r="D152" s="254"/>
      <c r="E152" s="254"/>
      <c r="F152" s="305" t="s">
        <v>973</v>
      </c>
      <c r="G152" s="254"/>
      <c r="H152" s="304" t="s">
        <v>1033</v>
      </c>
      <c r="I152" s="304" t="s">
        <v>975</v>
      </c>
      <c r="J152" s="304" t="s">
        <v>1024</v>
      </c>
      <c r="K152" s="300"/>
    </row>
    <row r="153" spans="2:11" s="1" customFormat="1" ht="15" customHeight="1">
      <c r="B153" s="277"/>
      <c r="C153" s="304" t="s">
        <v>921</v>
      </c>
      <c r="D153" s="254"/>
      <c r="E153" s="254"/>
      <c r="F153" s="305" t="s">
        <v>973</v>
      </c>
      <c r="G153" s="254"/>
      <c r="H153" s="304" t="s">
        <v>1034</v>
      </c>
      <c r="I153" s="304" t="s">
        <v>975</v>
      </c>
      <c r="J153" s="304" t="s">
        <v>1024</v>
      </c>
      <c r="K153" s="300"/>
    </row>
    <row r="154" spans="2:11" s="1" customFormat="1" ht="15" customHeight="1">
      <c r="B154" s="277"/>
      <c r="C154" s="304" t="s">
        <v>978</v>
      </c>
      <c r="D154" s="254"/>
      <c r="E154" s="254"/>
      <c r="F154" s="305" t="s">
        <v>979</v>
      </c>
      <c r="G154" s="254"/>
      <c r="H154" s="304" t="s">
        <v>1013</v>
      </c>
      <c r="I154" s="304" t="s">
        <v>975</v>
      </c>
      <c r="J154" s="304">
        <v>50</v>
      </c>
      <c r="K154" s="300"/>
    </row>
    <row r="155" spans="2:11" s="1" customFormat="1" ht="15" customHeight="1">
      <c r="B155" s="277"/>
      <c r="C155" s="304" t="s">
        <v>981</v>
      </c>
      <c r="D155" s="254"/>
      <c r="E155" s="254"/>
      <c r="F155" s="305" t="s">
        <v>973</v>
      </c>
      <c r="G155" s="254"/>
      <c r="H155" s="304" t="s">
        <v>1013</v>
      </c>
      <c r="I155" s="304" t="s">
        <v>983</v>
      </c>
      <c r="J155" s="304"/>
      <c r="K155" s="300"/>
    </row>
    <row r="156" spans="2:11" s="1" customFormat="1" ht="15" customHeight="1">
      <c r="B156" s="277"/>
      <c r="C156" s="304" t="s">
        <v>992</v>
      </c>
      <c r="D156" s="254"/>
      <c r="E156" s="254"/>
      <c r="F156" s="305" t="s">
        <v>979</v>
      </c>
      <c r="G156" s="254"/>
      <c r="H156" s="304" t="s">
        <v>1013</v>
      </c>
      <c r="I156" s="304" t="s">
        <v>975</v>
      </c>
      <c r="J156" s="304">
        <v>50</v>
      </c>
      <c r="K156" s="300"/>
    </row>
    <row r="157" spans="2:11" s="1" customFormat="1" ht="15" customHeight="1">
      <c r="B157" s="277"/>
      <c r="C157" s="304" t="s">
        <v>1000</v>
      </c>
      <c r="D157" s="254"/>
      <c r="E157" s="254"/>
      <c r="F157" s="305" t="s">
        <v>979</v>
      </c>
      <c r="G157" s="254"/>
      <c r="H157" s="304" t="s">
        <v>1013</v>
      </c>
      <c r="I157" s="304" t="s">
        <v>975</v>
      </c>
      <c r="J157" s="304">
        <v>50</v>
      </c>
      <c r="K157" s="300"/>
    </row>
    <row r="158" spans="2:11" s="1" customFormat="1" ht="15" customHeight="1">
      <c r="B158" s="277"/>
      <c r="C158" s="304" t="s">
        <v>998</v>
      </c>
      <c r="D158" s="254"/>
      <c r="E158" s="254"/>
      <c r="F158" s="305" t="s">
        <v>979</v>
      </c>
      <c r="G158" s="254"/>
      <c r="H158" s="304" t="s">
        <v>1013</v>
      </c>
      <c r="I158" s="304" t="s">
        <v>975</v>
      </c>
      <c r="J158" s="304">
        <v>50</v>
      </c>
      <c r="K158" s="300"/>
    </row>
    <row r="159" spans="2:11" s="1" customFormat="1" ht="15" customHeight="1">
      <c r="B159" s="277"/>
      <c r="C159" s="304" t="s">
        <v>92</v>
      </c>
      <c r="D159" s="254"/>
      <c r="E159" s="254"/>
      <c r="F159" s="305" t="s">
        <v>973</v>
      </c>
      <c r="G159" s="254"/>
      <c r="H159" s="304" t="s">
        <v>1035</v>
      </c>
      <c r="I159" s="304" t="s">
        <v>975</v>
      </c>
      <c r="J159" s="304" t="s">
        <v>1036</v>
      </c>
      <c r="K159" s="300"/>
    </row>
    <row r="160" spans="2:11" s="1" customFormat="1" ht="15" customHeight="1">
      <c r="B160" s="277"/>
      <c r="C160" s="304" t="s">
        <v>1037</v>
      </c>
      <c r="D160" s="254"/>
      <c r="E160" s="254"/>
      <c r="F160" s="305" t="s">
        <v>973</v>
      </c>
      <c r="G160" s="254"/>
      <c r="H160" s="304" t="s">
        <v>1038</v>
      </c>
      <c r="I160" s="304" t="s">
        <v>1008</v>
      </c>
      <c r="J160" s="304"/>
      <c r="K160" s="300"/>
    </row>
    <row r="161" spans="2:11" s="1" customFormat="1" ht="15" customHeight="1">
      <c r="B161" s="306"/>
      <c r="C161" s="307"/>
      <c r="D161" s="307"/>
      <c r="E161" s="307"/>
      <c r="F161" s="307"/>
      <c r="G161" s="307"/>
      <c r="H161" s="307"/>
      <c r="I161" s="307"/>
      <c r="J161" s="307"/>
      <c r="K161" s="308"/>
    </row>
    <row r="162" spans="2:11" s="1" customFormat="1" ht="18.75" customHeight="1">
      <c r="B162" s="288"/>
      <c r="C162" s="298"/>
      <c r="D162" s="298"/>
      <c r="E162" s="298"/>
      <c r="F162" s="309"/>
      <c r="G162" s="298"/>
      <c r="H162" s="298"/>
      <c r="I162" s="298"/>
      <c r="J162" s="298"/>
      <c r="K162" s="288"/>
    </row>
    <row r="163" spans="2:11" s="1" customFormat="1" ht="18.75" customHeight="1">
      <c r="B163" s="288"/>
      <c r="C163" s="298"/>
      <c r="D163" s="298"/>
      <c r="E163" s="298"/>
      <c r="F163" s="309"/>
      <c r="G163" s="298"/>
      <c r="H163" s="298"/>
      <c r="I163" s="298"/>
      <c r="J163" s="298"/>
      <c r="K163" s="288"/>
    </row>
    <row r="164" spans="2:11" s="1" customFormat="1" ht="18.75" customHeight="1">
      <c r="B164" s="288"/>
      <c r="C164" s="298"/>
      <c r="D164" s="298"/>
      <c r="E164" s="298"/>
      <c r="F164" s="309"/>
      <c r="G164" s="298"/>
      <c r="H164" s="298"/>
      <c r="I164" s="298"/>
      <c r="J164" s="298"/>
      <c r="K164" s="288"/>
    </row>
    <row r="165" spans="2:11" s="1" customFormat="1" ht="18.75" customHeight="1">
      <c r="B165" s="288"/>
      <c r="C165" s="298"/>
      <c r="D165" s="298"/>
      <c r="E165" s="298"/>
      <c r="F165" s="309"/>
      <c r="G165" s="298"/>
      <c r="H165" s="298"/>
      <c r="I165" s="298"/>
      <c r="J165" s="298"/>
      <c r="K165" s="288"/>
    </row>
    <row r="166" spans="2:11" s="1" customFormat="1" ht="18.75" customHeight="1">
      <c r="B166" s="288"/>
      <c r="C166" s="298"/>
      <c r="D166" s="298"/>
      <c r="E166" s="298"/>
      <c r="F166" s="309"/>
      <c r="G166" s="298"/>
      <c r="H166" s="298"/>
      <c r="I166" s="298"/>
      <c r="J166" s="298"/>
      <c r="K166" s="288"/>
    </row>
    <row r="167" spans="2:11" s="1" customFormat="1" ht="18.75" customHeight="1">
      <c r="B167" s="288"/>
      <c r="C167" s="298"/>
      <c r="D167" s="298"/>
      <c r="E167" s="298"/>
      <c r="F167" s="309"/>
      <c r="G167" s="298"/>
      <c r="H167" s="298"/>
      <c r="I167" s="298"/>
      <c r="J167" s="298"/>
      <c r="K167" s="288"/>
    </row>
    <row r="168" spans="2:11" s="1" customFormat="1" ht="18.75" customHeight="1">
      <c r="B168" s="288"/>
      <c r="C168" s="298"/>
      <c r="D168" s="298"/>
      <c r="E168" s="298"/>
      <c r="F168" s="309"/>
      <c r="G168" s="298"/>
      <c r="H168" s="298"/>
      <c r="I168" s="298"/>
      <c r="J168" s="298"/>
      <c r="K168" s="288"/>
    </row>
    <row r="169" spans="2:11" s="1" customFormat="1" ht="18.75" customHeight="1">
      <c r="B169" s="261"/>
      <c r="C169" s="261"/>
      <c r="D169" s="261"/>
      <c r="E169" s="261"/>
      <c r="F169" s="261"/>
      <c r="G169" s="261"/>
      <c r="H169" s="261"/>
      <c r="I169" s="261"/>
      <c r="J169" s="261"/>
      <c r="K169" s="261"/>
    </row>
    <row r="170" spans="2:11" s="1" customFormat="1" ht="7.5" customHeight="1">
      <c r="B170" s="243"/>
      <c r="C170" s="244"/>
      <c r="D170" s="244"/>
      <c r="E170" s="244"/>
      <c r="F170" s="244"/>
      <c r="G170" s="244"/>
      <c r="H170" s="244"/>
      <c r="I170" s="244"/>
      <c r="J170" s="244"/>
      <c r="K170" s="245"/>
    </row>
    <row r="171" spans="2:11" s="1" customFormat="1" ht="45" customHeight="1">
      <c r="B171" s="246"/>
      <c r="C171" s="376" t="s">
        <v>1039</v>
      </c>
      <c r="D171" s="376"/>
      <c r="E171" s="376"/>
      <c r="F171" s="376"/>
      <c r="G171" s="376"/>
      <c r="H171" s="376"/>
      <c r="I171" s="376"/>
      <c r="J171" s="376"/>
      <c r="K171" s="247"/>
    </row>
    <row r="172" spans="2:11" s="1" customFormat="1" ht="17.25" customHeight="1">
      <c r="B172" s="246"/>
      <c r="C172" s="267" t="s">
        <v>967</v>
      </c>
      <c r="D172" s="267"/>
      <c r="E172" s="267"/>
      <c r="F172" s="267" t="s">
        <v>968</v>
      </c>
      <c r="G172" s="310"/>
      <c r="H172" s="311" t="s">
        <v>54</v>
      </c>
      <c r="I172" s="311" t="s">
        <v>57</v>
      </c>
      <c r="J172" s="267" t="s">
        <v>969</v>
      </c>
      <c r="K172" s="247"/>
    </row>
    <row r="173" spans="2:11" s="1" customFormat="1" ht="17.25" customHeight="1">
      <c r="B173" s="248"/>
      <c r="C173" s="269" t="s">
        <v>970</v>
      </c>
      <c r="D173" s="269"/>
      <c r="E173" s="269"/>
      <c r="F173" s="270" t="s">
        <v>971</v>
      </c>
      <c r="G173" s="312"/>
      <c r="H173" s="313"/>
      <c r="I173" s="313"/>
      <c r="J173" s="269" t="s">
        <v>972</v>
      </c>
      <c r="K173" s="249"/>
    </row>
    <row r="174" spans="2:11" s="1" customFormat="1" ht="5.25" customHeight="1">
      <c r="B174" s="277"/>
      <c r="C174" s="272"/>
      <c r="D174" s="272"/>
      <c r="E174" s="272"/>
      <c r="F174" s="272"/>
      <c r="G174" s="273"/>
      <c r="H174" s="272"/>
      <c r="I174" s="272"/>
      <c r="J174" s="272"/>
      <c r="K174" s="300"/>
    </row>
    <row r="175" spans="2:11" s="1" customFormat="1" ht="15" customHeight="1">
      <c r="B175" s="277"/>
      <c r="C175" s="254" t="s">
        <v>976</v>
      </c>
      <c r="D175" s="254"/>
      <c r="E175" s="254"/>
      <c r="F175" s="275" t="s">
        <v>973</v>
      </c>
      <c r="G175" s="254"/>
      <c r="H175" s="254" t="s">
        <v>1013</v>
      </c>
      <c r="I175" s="254" t="s">
        <v>975</v>
      </c>
      <c r="J175" s="254">
        <v>120</v>
      </c>
      <c r="K175" s="300"/>
    </row>
    <row r="176" spans="2:11" s="1" customFormat="1" ht="15" customHeight="1">
      <c r="B176" s="277"/>
      <c r="C176" s="254" t="s">
        <v>1022</v>
      </c>
      <c r="D176" s="254"/>
      <c r="E176" s="254"/>
      <c r="F176" s="275" t="s">
        <v>973</v>
      </c>
      <c r="G176" s="254"/>
      <c r="H176" s="254" t="s">
        <v>1023</v>
      </c>
      <c r="I176" s="254" t="s">
        <v>975</v>
      </c>
      <c r="J176" s="254" t="s">
        <v>1024</v>
      </c>
      <c r="K176" s="300"/>
    </row>
    <row r="177" spans="2:11" s="1" customFormat="1" ht="15" customHeight="1">
      <c r="B177" s="277"/>
      <c r="C177" s="254" t="s">
        <v>921</v>
      </c>
      <c r="D177" s="254"/>
      <c r="E177" s="254"/>
      <c r="F177" s="275" t="s">
        <v>973</v>
      </c>
      <c r="G177" s="254"/>
      <c r="H177" s="254" t="s">
        <v>1040</v>
      </c>
      <c r="I177" s="254" t="s">
        <v>975</v>
      </c>
      <c r="J177" s="254" t="s">
        <v>1024</v>
      </c>
      <c r="K177" s="300"/>
    </row>
    <row r="178" spans="2:11" s="1" customFormat="1" ht="15" customHeight="1">
      <c r="B178" s="277"/>
      <c r="C178" s="254" t="s">
        <v>978</v>
      </c>
      <c r="D178" s="254"/>
      <c r="E178" s="254"/>
      <c r="F178" s="275" t="s">
        <v>979</v>
      </c>
      <c r="G178" s="254"/>
      <c r="H178" s="254" t="s">
        <v>1040</v>
      </c>
      <c r="I178" s="254" t="s">
        <v>975</v>
      </c>
      <c r="J178" s="254">
        <v>50</v>
      </c>
      <c r="K178" s="300"/>
    </row>
    <row r="179" spans="2:11" s="1" customFormat="1" ht="15" customHeight="1">
      <c r="B179" s="277"/>
      <c r="C179" s="254" t="s">
        <v>981</v>
      </c>
      <c r="D179" s="254"/>
      <c r="E179" s="254"/>
      <c r="F179" s="275" t="s">
        <v>973</v>
      </c>
      <c r="G179" s="254"/>
      <c r="H179" s="254" t="s">
        <v>1040</v>
      </c>
      <c r="I179" s="254" t="s">
        <v>983</v>
      </c>
      <c r="J179" s="254"/>
      <c r="K179" s="300"/>
    </row>
    <row r="180" spans="2:11" s="1" customFormat="1" ht="15" customHeight="1">
      <c r="B180" s="277"/>
      <c r="C180" s="254" t="s">
        <v>992</v>
      </c>
      <c r="D180" s="254"/>
      <c r="E180" s="254"/>
      <c r="F180" s="275" t="s">
        <v>979</v>
      </c>
      <c r="G180" s="254"/>
      <c r="H180" s="254" t="s">
        <v>1040</v>
      </c>
      <c r="I180" s="254" t="s">
        <v>975</v>
      </c>
      <c r="J180" s="254">
        <v>50</v>
      </c>
      <c r="K180" s="300"/>
    </row>
    <row r="181" spans="2:11" s="1" customFormat="1" ht="15" customHeight="1">
      <c r="B181" s="277"/>
      <c r="C181" s="254" t="s">
        <v>1000</v>
      </c>
      <c r="D181" s="254"/>
      <c r="E181" s="254"/>
      <c r="F181" s="275" t="s">
        <v>979</v>
      </c>
      <c r="G181" s="254"/>
      <c r="H181" s="254" t="s">
        <v>1040</v>
      </c>
      <c r="I181" s="254" t="s">
        <v>975</v>
      </c>
      <c r="J181" s="254">
        <v>50</v>
      </c>
      <c r="K181" s="300"/>
    </row>
    <row r="182" spans="2:11" s="1" customFormat="1" ht="15" customHeight="1">
      <c r="B182" s="277"/>
      <c r="C182" s="254" t="s">
        <v>998</v>
      </c>
      <c r="D182" s="254"/>
      <c r="E182" s="254"/>
      <c r="F182" s="275" t="s">
        <v>979</v>
      </c>
      <c r="G182" s="254"/>
      <c r="H182" s="254" t="s">
        <v>1040</v>
      </c>
      <c r="I182" s="254" t="s">
        <v>975</v>
      </c>
      <c r="J182" s="254">
        <v>50</v>
      </c>
      <c r="K182" s="300"/>
    </row>
    <row r="183" spans="2:11" s="1" customFormat="1" ht="15" customHeight="1">
      <c r="B183" s="277"/>
      <c r="C183" s="254" t="s">
        <v>108</v>
      </c>
      <c r="D183" s="254"/>
      <c r="E183" s="254"/>
      <c r="F183" s="275" t="s">
        <v>973</v>
      </c>
      <c r="G183" s="254"/>
      <c r="H183" s="254" t="s">
        <v>1041</v>
      </c>
      <c r="I183" s="254" t="s">
        <v>1042</v>
      </c>
      <c r="J183" s="254"/>
      <c r="K183" s="300"/>
    </row>
    <row r="184" spans="2:11" s="1" customFormat="1" ht="15" customHeight="1">
      <c r="B184" s="277"/>
      <c r="C184" s="254" t="s">
        <v>57</v>
      </c>
      <c r="D184" s="254"/>
      <c r="E184" s="254"/>
      <c r="F184" s="275" t="s">
        <v>973</v>
      </c>
      <c r="G184" s="254"/>
      <c r="H184" s="254" t="s">
        <v>1043</v>
      </c>
      <c r="I184" s="254" t="s">
        <v>1044</v>
      </c>
      <c r="J184" s="254">
        <v>1</v>
      </c>
      <c r="K184" s="300"/>
    </row>
    <row r="185" spans="2:11" s="1" customFormat="1" ht="15" customHeight="1">
      <c r="B185" s="277"/>
      <c r="C185" s="254" t="s">
        <v>53</v>
      </c>
      <c r="D185" s="254"/>
      <c r="E185" s="254"/>
      <c r="F185" s="275" t="s">
        <v>973</v>
      </c>
      <c r="G185" s="254"/>
      <c r="H185" s="254" t="s">
        <v>1045</v>
      </c>
      <c r="I185" s="254" t="s">
        <v>975</v>
      </c>
      <c r="J185" s="254">
        <v>20</v>
      </c>
      <c r="K185" s="300"/>
    </row>
    <row r="186" spans="2:11" s="1" customFormat="1" ht="15" customHeight="1">
      <c r="B186" s="277"/>
      <c r="C186" s="254" t="s">
        <v>54</v>
      </c>
      <c r="D186" s="254"/>
      <c r="E186" s="254"/>
      <c r="F186" s="275" t="s">
        <v>973</v>
      </c>
      <c r="G186" s="254"/>
      <c r="H186" s="254" t="s">
        <v>1046</v>
      </c>
      <c r="I186" s="254" t="s">
        <v>975</v>
      </c>
      <c r="J186" s="254">
        <v>255</v>
      </c>
      <c r="K186" s="300"/>
    </row>
    <row r="187" spans="2:11" s="1" customFormat="1" ht="15" customHeight="1">
      <c r="B187" s="277"/>
      <c r="C187" s="254" t="s">
        <v>109</v>
      </c>
      <c r="D187" s="254"/>
      <c r="E187" s="254"/>
      <c r="F187" s="275" t="s">
        <v>973</v>
      </c>
      <c r="G187" s="254"/>
      <c r="H187" s="254" t="s">
        <v>937</v>
      </c>
      <c r="I187" s="254" t="s">
        <v>975</v>
      </c>
      <c r="J187" s="254">
        <v>10</v>
      </c>
      <c r="K187" s="300"/>
    </row>
    <row r="188" spans="2:11" s="1" customFormat="1" ht="15" customHeight="1">
      <c r="B188" s="277"/>
      <c r="C188" s="254" t="s">
        <v>110</v>
      </c>
      <c r="D188" s="254"/>
      <c r="E188" s="254"/>
      <c r="F188" s="275" t="s">
        <v>973</v>
      </c>
      <c r="G188" s="254"/>
      <c r="H188" s="254" t="s">
        <v>1047</v>
      </c>
      <c r="I188" s="254" t="s">
        <v>1008</v>
      </c>
      <c r="J188" s="254"/>
      <c r="K188" s="300"/>
    </row>
    <row r="189" spans="2:11" s="1" customFormat="1" ht="15" customHeight="1">
      <c r="B189" s="277"/>
      <c r="C189" s="254" t="s">
        <v>1048</v>
      </c>
      <c r="D189" s="254"/>
      <c r="E189" s="254"/>
      <c r="F189" s="275" t="s">
        <v>973</v>
      </c>
      <c r="G189" s="254"/>
      <c r="H189" s="254" t="s">
        <v>1049</v>
      </c>
      <c r="I189" s="254" t="s">
        <v>1008</v>
      </c>
      <c r="J189" s="254"/>
      <c r="K189" s="300"/>
    </row>
    <row r="190" spans="2:11" s="1" customFormat="1" ht="15" customHeight="1">
      <c r="B190" s="277"/>
      <c r="C190" s="254" t="s">
        <v>1037</v>
      </c>
      <c r="D190" s="254"/>
      <c r="E190" s="254"/>
      <c r="F190" s="275" t="s">
        <v>973</v>
      </c>
      <c r="G190" s="254"/>
      <c r="H190" s="254" t="s">
        <v>1050</v>
      </c>
      <c r="I190" s="254" t="s">
        <v>1008</v>
      </c>
      <c r="J190" s="254"/>
      <c r="K190" s="300"/>
    </row>
    <row r="191" spans="2:11" s="1" customFormat="1" ht="15" customHeight="1">
      <c r="B191" s="277"/>
      <c r="C191" s="254" t="s">
        <v>112</v>
      </c>
      <c r="D191" s="254"/>
      <c r="E191" s="254"/>
      <c r="F191" s="275" t="s">
        <v>979</v>
      </c>
      <c r="G191" s="254"/>
      <c r="H191" s="254" t="s">
        <v>1051</v>
      </c>
      <c r="I191" s="254" t="s">
        <v>975</v>
      </c>
      <c r="J191" s="254">
        <v>50</v>
      </c>
      <c r="K191" s="300"/>
    </row>
    <row r="192" spans="2:11" s="1" customFormat="1" ht="15" customHeight="1">
      <c r="B192" s="277"/>
      <c r="C192" s="254" t="s">
        <v>1052</v>
      </c>
      <c r="D192" s="254"/>
      <c r="E192" s="254"/>
      <c r="F192" s="275" t="s">
        <v>979</v>
      </c>
      <c r="G192" s="254"/>
      <c r="H192" s="254" t="s">
        <v>1053</v>
      </c>
      <c r="I192" s="254" t="s">
        <v>1054</v>
      </c>
      <c r="J192" s="254"/>
      <c r="K192" s="300"/>
    </row>
    <row r="193" spans="2:11" s="1" customFormat="1" ht="15" customHeight="1">
      <c r="B193" s="277"/>
      <c r="C193" s="254" t="s">
        <v>1055</v>
      </c>
      <c r="D193" s="254"/>
      <c r="E193" s="254"/>
      <c r="F193" s="275" t="s">
        <v>979</v>
      </c>
      <c r="G193" s="254"/>
      <c r="H193" s="254" t="s">
        <v>1056</v>
      </c>
      <c r="I193" s="254" t="s">
        <v>1054</v>
      </c>
      <c r="J193" s="254"/>
      <c r="K193" s="300"/>
    </row>
    <row r="194" spans="2:11" s="1" customFormat="1" ht="15" customHeight="1">
      <c r="B194" s="277"/>
      <c r="C194" s="254" t="s">
        <v>1057</v>
      </c>
      <c r="D194" s="254"/>
      <c r="E194" s="254"/>
      <c r="F194" s="275" t="s">
        <v>979</v>
      </c>
      <c r="G194" s="254"/>
      <c r="H194" s="254" t="s">
        <v>1058</v>
      </c>
      <c r="I194" s="254" t="s">
        <v>1054</v>
      </c>
      <c r="J194" s="254"/>
      <c r="K194" s="300"/>
    </row>
    <row r="195" spans="2:11" s="1" customFormat="1" ht="15" customHeight="1">
      <c r="B195" s="277"/>
      <c r="C195" s="314" t="s">
        <v>1059</v>
      </c>
      <c r="D195" s="254"/>
      <c r="E195" s="254"/>
      <c r="F195" s="275" t="s">
        <v>979</v>
      </c>
      <c r="G195" s="254"/>
      <c r="H195" s="254" t="s">
        <v>1060</v>
      </c>
      <c r="I195" s="254" t="s">
        <v>1061</v>
      </c>
      <c r="J195" s="315" t="s">
        <v>1062</v>
      </c>
      <c r="K195" s="300"/>
    </row>
    <row r="196" spans="2:11" s="1" customFormat="1" ht="15" customHeight="1">
      <c r="B196" s="277"/>
      <c r="C196" s="314" t="s">
        <v>42</v>
      </c>
      <c r="D196" s="254"/>
      <c r="E196" s="254"/>
      <c r="F196" s="275" t="s">
        <v>973</v>
      </c>
      <c r="G196" s="254"/>
      <c r="H196" s="251" t="s">
        <v>1063</v>
      </c>
      <c r="I196" s="254" t="s">
        <v>1064</v>
      </c>
      <c r="J196" s="254"/>
      <c r="K196" s="300"/>
    </row>
    <row r="197" spans="2:11" s="1" customFormat="1" ht="15" customHeight="1">
      <c r="B197" s="277"/>
      <c r="C197" s="314" t="s">
        <v>1065</v>
      </c>
      <c r="D197" s="254"/>
      <c r="E197" s="254"/>
      <c r="F197" s="275" t="s">
        <v>973</v>
      </c>
      <c r="G197" s="254"/>
      <c r="H197" s="254" t="s">
        <v>1066</v>
      </c>
      <c r="I197" s="254" t="s">
        <v>1008</v>
      </c>
      <c r="J197" s="254"/>
      <c r="K197" s="300"/>
    </row>
    <row r="198" spans="2:11" s="1" customFormat="1" ht="15" customHeight="1">
      <c r="B198" s="277"/>
      <c r="C198" s="314" t="s">
        <v>1067</v>
      </c>
      <c r="D198" s="254"/>
      <c r="E198" s="254"/>
      <c r="F198" s="275" t="s">
        <v>973</v>
      </c>
      <c r="G198" s="254"/>
      <c r="H198" s="254" t="s">
        <v>1068</v>
      </c>
      <c r="I198" s="254" t="s">
        <v>1008</v>
      </c>
      <c r="J198" s="254"/>
      <c r="K198" s="300"/>
    </row>
    <row r="199" spans="2:11" s="1" customFormat="1" ht="15" customHeight="1">
      <c r="B199" s="277"/>
      <c r="C199" s="314" t="s">
        <v>1069</v>
      </c>
      <c r="D199" s="254"/>
      <c r="E199" s="254"/>
      <c r="F199" s="275" t="s">
        <v>979</v>
      </c>
      <c r="G199" s="254"/>
      <c r="H199" s="254" t="s">
        <v>1070</v>
      </c>
      <c r="I199" s="254" t="s">
        <v>1008</v>
      </c>
      <c r="J199" s="254"/>
      <c r="K199" s="300"/>
    </row>
    <row r="200" spans="2:11" s="1" customFormat="1" ht="15" customHeight="1">
      <c r="B200" s="306"/>
      <c r="C200" s="316"/>
      <c r="D200" s="307"/>
      <c r="E200" s="307"/>
      <c r="F200" s="307"/>
      <c r="G200" s="307"/>
      <c r="H200" s="307"/>
      <c r="I200" s="307"/>
      <c r="J200" s="307"/>
      <c r="K200" s="308"/>
    </row>
    <row r="201" spans="2:11" s="1" customFormat="1" ht="18.75" customHeight="1">
      <c r="B201" s="288"/>
      <c r="C201" s="298"/>
      <c r="D201" s="298"/>
      <c r="E201" s="298"/>
      <c r="F201" s="309"/>
      <c r="G201" s="298"/>
      <c r="H201" s="298"/>
      <c r="I201" s="298"/>
      <c r="J201" s="298"/>
      <c r="K201" s="288"/>
    </row>
    <row r="202" spans="2:11" s="1" customFormat="1" ht="18.75" customHeight="1">
      <c r="B202" s="261"/>
      <c r="C202" s="261"/>
      <c r="D202" s="261"/>
      <c r="E202" s="261"/>
      <c r="F202" s="261"/>
      <c r="G202" s="261"/>
      <c r="H202" s="261"/>
      <c r="I202" s="261"/>
      <c r="J202" s="261"/>
      <c r="K202" s="261"/>
    </row>
    <row r="203" spans="2:11" s="1" customFormat="1" ht="13.5">
      <c r="B203" s="243"/>
      <c r="C203" s="244"/>
      <c r="D203" s="244"/>
      <c r="E203" s="244"/>
      <c r="F203" s="244"/>
      <c r="G203" s="244"/>
      <c r="H203" s="244"/>
      <c r="I203" s="244"/>
      <c r="J203" s="244"/>
      <c r="K203" s="245"/>
    </row>
    <row r="204" spans="2:11" s="1" customFormat="1" ht="21" customHeight="1">
      <c r="B204" s="246"/>
      <c r="C204" s="376" t="s">
        <v>1071</v>
      </c>
      <c r="D204" s="376"/>
      <c r="E204" s="376"/>
      <c r="F204" s="376"/>
      <c r="G204" s="376"/>
      <c r="H204" s="376"/>
      <c r="I204" s="376"/>
      <c r="J204" s="376"/>
      <c r="K204" s="247"/>
    </row>
    <row r="205" spans="2:11" s="1" customFormat="1" ht="25.5" customHeight="1">
      <c r="B205" s="246"/>
      <c r="C205" s="317" t="s">
        <v>1072</v>
      </c>
      <c r="D205" s="317"/>
      <c r="E205" s="317"/>
      <c r="F205" s="317" t="s">
        <v>1073</v>
      </c>
      <c r="G205" s="318"/>
      <c r="H205" s="381" t="s">
        <v>1074</v>
      </c>
      <c r="I205" s="381"/>
      <c r="J205" s="381"/>
      <c r="K205" s="247"/>
    </row>
    <row r="206" spans="2:11" s="1" customFormat="1" ht="5.25" customHeight="1">
      <c r="B206" s="277"/>
      <c r="C206" s="272"/>
      <c r="D206" s="272"/>
      <c r="E206" s="272"/>
      <c r="F206" s="272"/>
      <c r="G206" s="298"/>
      <c r="H206" s="272"/>
      <c r="I206" s="272"/>
      <c r="J206" s="272"/>
      <c r="K206" s="300"/>
    </row>
    <row r="207" spans="2:11" s="1" customFormat="1" ht="15" customHeight="1">
      <c r="B207" s="277"/>
      <c r="C207" s="254" t="s">
        <v>1064</v>
      </c>
      <c r="D207" s="254"/>
      <c r="E207" s="254"/>
      <c r="F207" s="275" t="s">
        <v>43</v>
      </c>
      <c r="G207" s="254"/>
      <c r="H207" s="380" t="s">
        <v>1075</v>
      </c>
      <c r="I207" s="380"/>
      <c r="J207" s="380"/>
      <c r="K207" s="300"/>
    </row>
    <row r="208" spans="2:11" s="1" customFormat="1" ht="15" customHeight="1">
      <c r="B208" s="277"/>
      <c r="C208" s="254"/>
      <c r="D208" s="254"/>
      <c r="E208" s="254"/>
      <c r="F208" s="275" t="s">
        <v>44</v>
      </c>
      <c r="G208" s="254"/>
      <c r="H208" s="380" t="s">
        <v>1076</v>
      </c>
      <c r="I208" s="380"/>
      <c r="J208" s="380"/>
      <c r="K208" s="300"/>
    </row>
    <row r="209" spans="2:11" s="1" customFormat="1" ht="15" customHeight="1">
      <c r="B209" s="277"/>
      <c r="C209" s="254"/>
      <c r="D209" s="254"/>
      <c r="E209" s="254"/>
      <c r="F209" s="275" t="s">
        <v>47</v>
      </c>
      <c r="G209" s="254"/>
      <c r="H209" s="380" t="s">
        <v>1077</v>
      </c>
      <c r="I209" s="380"/>
      <c r="J209" s="380"/>
      <c r="K209" s="300"/>
    </row>
    <row r="210" spans="2:11" s="1" customFormat="1" ht="15" customHeight="1">
      <c r="B210" s="277"/>
      <c r="C210" s="254"/>
      <c r="D210" s="254"/>
      <c r="E210" s="254"/>
      <c r="F210" s="275" t="s">
        <v>45</v>
      </c>
      <c r="G210" s="254"/>
      <c r="H210" s="380" t="s">
        <v>1078</v>
      </c>
      <c r="I210" s="380"/>
      <c r="J210" s="380"/>
      <c r="K210" s="300"/>
    </row>
    <row r="211" spans="2:11" s="1" customFormat="1" ht="15" customHeight="1">
      <c r="B211" s="277"/>
      <c r="C211" s="254"/>
      <c r="D211" s="254"/>
      <c r="E211" s="254"/>
      <c r="F211" s="275" t="s">
        <v>46</v>
      </c>
      <c r="G211" s="254"/>
      <c r="H211" s="380" t="s">
        <v>1079</v>
      </c>
      <c r="I211" s="380"/>
      <c r="J211" s="380"/>
      <c r="K211" s="300"/>
    </row>
    <row r="212" spans="2:11" s="1" customFormat="1" ht="15" customHeight="1">
      <c r="B212" s="277"/>
      <c r="C212" s="254"/>
      <c r="D212" s="254"/>
      <c r="E212" s="254"/>
      <c r="F212" s="275"/>
      <c r="G212" s="254"/>
      <c r="H212" s="254"/>
      <c r="I212" s="254"/>
      <c r="J212" s="254"/>
      <c r="K212" s="300"/>
    </row>
    <row r="213" spans="2:11" s="1" customFormat="1" ht="15" customHeight="1">
      <c r="B213" s="277"/>
      <c r="C213" s="254" t="s">
        <v>1020</v>
      </c>
      <c r="D213" s="254"/>
      <c r="E213" s="254"/>
      <c r="F213" s="275" t="s">
        <v>78</v>
      </c>
      <c r="G213" s="254"/>
      <c r="H213" s="380" t="s">
        <v>1080</v>
      </c>
      <c r="I213" s="380"/>
      <c r="J213" s="380"/>
      <c r="K213" s="300"/>
    </row>
    <row r="214" spans="2:11" s="1" customFormat="1" ht="15" customHeight="1">
      <c r="B214" s="277"/>
      <c r="C214" s="254"/>
      <c r="D214" s="254"/>
      <c r="E214" s="254"/>
      <c r="F214" s="275" t="s">
        <v>917</v>
      </c>
      <c r="G214" s="254"/>
      <c r="H214" s="380" t="s">
        <v>918</v>
      </c>
      <c r="I214" s="380"/>
      <c r="J214" s="380"/>
      <c r="K214" s="300"/>
    </row>
    <row r="215" spans="2:11" s="1" customFormat="1" ht="15" customHeight="1">
      <c r="B215" s="277"/>
      <c r="C215" s="254"/>
      <c r="D215" s="254"/>
      <c r="E215" s="254"/>
      <c r="F215" s="275" t="s">
        <v>915</v>
      </c>
      <c r="G215" s="254"/>
      <c r="H215" s="380" t="s">
        <v>1081</v>
      </c>
      <c r="I215" s="380"/>
      <c r="J215" s="380"/>
      <c r="K215" s="300"/>
    </row>
    <row r="216" spans="2:11" s="1" customFormat="1" ht="15" customHeight="1">
      <c r="B216" s="319"/>
      <c r="C216" s="254"/>
      <c r="D216" s="254"/>
      <c r="E216" s="254"/>
      <c r="F216" s="275" t="s">
        <v>919</v>
      </c>
      <c r="G216" s="314"/>
      <c r="H216" s="379" t="s">
        <v>920</v>
      </c>
      <c r="I216" s="379"/>
      <c r="J216" s="379"/>
      <c r="K216" s="320"/>
    </row>
    <row r="217" spans="2:11" s="1" customFormat="1" ht="15" customHeight="1">
      <c r="B217" s="319"/>
      <c r="C217" s="254"/>
      <c r="D217" s="254"/>
      <c r="E217" s="254"/>
      <c r="F217" s="275" t="s">
        <v>683</v>
      </c>
      <c r="G217" s="314"/>
      <c r="H217" s="379" t="s">
        <v>1082</v>
      </c>
      <c r="I217" s="379"/>
      <c r="J217" s="379"/>
      <c r="K217" s="320"/>
    </row>
    <row r="218" spans="2:11" s="1" customFormat="1" ht="15" customHeight="1">
      <c r="B218" s="319"/>
      <c r="C218" s="254"/>
      <c r="D218" s="254"/>
      <c r="E218" s="254"/>
      <c r="F218" s="275"/>
      <c r="G218" s="314"/>
      <c r="H218" s="304"/>
      <c r="I218" s="304"/>
      <c r="J218" s="304"/>
      <c r="K218" s="320"/>
    </row>
    <row r="219" spans="2:11" s="1" customFormat="1" ht="15" customHeight="1">
      <c r="B219" s="319"/>
      <c r="C219" s="254" t="s">
        <v>1044</v>
      </c>
      <c r="D219" s="254"/>
      <c r="E219" s="254"/>
      <c r="F219" s="275">
        <v>1</v>
      </c>
      <c r="G219" s="314"/>
      <c r="H219" s="379" t="s">
        <v>1083</v>
      </c>
      <c r="I219" s="379"/>
      <c r="J219" s="379"/>
      <c r="K219" s="320"/>
    </row>
    <row r="220" spans="2:11" s="1" customFormat="1" ht="15" customHeight="1">
      <c r="B220" s="319"/>
      <c r="C220" s="254"/>
      <c r="D220" s="254"/>
      <c r="E220" s="254"/>
      <c r="F220" s="275">
        <v>2</v>
      </c>
      <c r="G220" s="314"/>
      <c r="H220" s="379" t="s">
        <v>1084</v>
      </c>
      <c r="I220" s="379"/>
      <c r="J220" s="379"/>
      <c r="K220" s="320"/>
    </row>
    <row r="221" spans="2:11" s="1" customFormat="1" ht="15" customHeight="1">
      <c r="B221" s="319"/>
      <c r="C221" s="254"/>
      <c r="D221" s="254"/>
      <c r="E221" s="254"/>
      <c r="F221" s="275">
        <v>3</v>
      </c>
      <c r="G221" s="314"/>
      <c r="H221" s="379" t="s">
        <v>1085</v>
      </c>
      <c r="I221" s="379"/>
      <c r="J221" s="379"/>
      <c r="K221" s="320"/>
    </row>
    <row r="222" spans="2:11" s="1" customFormat="1" ht="15" customHeight="1">
      <c r="B222" s="319"/>
      <c r="C222" s="254"/>
      <c r="D222" s="254"/>
      <c r="E222" s="254"/>
      <c r="F222" s="275">
        <v>4</v>
      </c>
      <c r="G222" s="314"/>
      <c r="H222" s="379" t="s">
        <v>1086</v>
      </c>
      <c r="I222" s="379"/>
      <c r="J222" s="379"/>
      <c r="K222" s="320"/>
    </row>
    <row r="223" spans="2:11" s="1" customFormat="1" ht="12.75" customHeight="1">
      <c r="B223" s="321"/>
      <c r="C223" s="322"/>
      <c r="D223" s="322"/>
      <c r="E223" s="322"/>
      <c r="F223" s="322"/>
      <c r="G223" s="322"/>
      <c r="H223" s="322"/>
      <c r="I223" s="322"/>
      <c r="J223" s="322"/>
      <c r="K223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SO 01 - Most - Oprava mos...</vt:lpstr>
      <vt:lpstr>SO 02 - Kolej - Oprava mo...</vt:lpstr>
      <vt:lpstr>SO 03 - SSZT - Oprava mos...</vt:lpstr>
      <vt:lpstr>SO 04 - VRN - Oprava most...</vt:lpstr>
      <vt:lpstr>Pokyny pro vyplnění</vt:lpstr>
      <vt:lpstr>'Rekapitulace zakázky'!Názvy_tisku</vt:lpstr>
      <vt:lpstr>'SO 01 - Most - Oprava mos...'!Názvy_tisku</vt:lpstr>
      <vt:lpstr>'SO 02 - Kolej - Oprava mo...'!Názvy_tisku</vt:lpstr>
      <vt:lpstr>'SO 03 - SSZT - Oprava mos...'!Názvy_tisku</vt:lpstr>
      <vt:lpstr>'SO 04 - VRN - Oprava most...'!Názvy_tisku</vt:lpstr>
      <vt:lpstr>'Rekapitulace zakázky'!Oblast_tisku</vt:lpstr>
      <vt:lpstr>'SO 01 - Most - Oprava mos...'!Oblast_tisku</vt:lpstr>
      <vt:lpstr>'SO 02 - Kolej - Oprava mo...'!Oblast_tisku</vt:lpstr>
      <vt:lpstr>'SO 03 - SSZT - Oprava mos...'!Oblast_tisku</vt:lpstr>
      <vt:lpstr>'SO 04 - VRN - Oprava most...'!Oblast_tisku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Löwová Monika, Bc.</cp:lastModifiedBy>
  <dcterms:created xsi:type="dcterms:W3CDTF">2021-03-22T07:40:59Z</dcterms:created>
  <dcterms:modified xsi:type="dcterms:W3CDTF">2021-03-22T08:27:35Z</dcterms:modified>
</cp:coreProperties>
</file>