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8. SK žst. Bílina" sheetId="2" r:id="rId2"/>
    <sheet name="SO 102 - 10. SK žst. Bílina" sheetId="3" r:id="rId3"/>
    <sheet name="SO 103 - 12C. SK žst. Bílina" sheetId="4" r:id="rId4"/>
    <sheet name="SO 104 - 12. SK žst. Bílina" sheetId="5" r:id="rId5"/>
    <sheet name="SO 105_změna_1 - v.č. 16,..." sheetId="6" r:id="rId6"/>
    <sheet name="SO 106 - 14. SK žst. Bílina" sheetId="7" r:id="rId7"/>
    <sheet name="SO 107 - Práce na zařízen..." sheetId="8" r:id="rId8"/>
    <sheet name="SO 108 - Práce na zařízen..." sheetId="9" r:id="rId9"/>
    <sheet name="č. 1 - materiál 8. SK" sheetId="10" r:id="rId10"/>
    <sheet name="č. 2 - materiál 10. SK" sheetId="11" r:id="rId11"/>
    <sheet name="č. 3 - materiál 12C. SK" sheetId="12" r:id="rId12"/>
    <sheet name="č. 4 - materiál 12. SK" sheetId="13" r:id="rId13"/>
    <sheet name="č. 5_změna_1 - materiál v..." sheetId="14" r:id="rId14"/>
    <sheet name="č. 6 - materiál 14. SK" sheetId="15" r:id="rId15"/>
    <sheet name="VRN_změna_1 - Vedlejší ro..." sheetId="16" r:id="rId16"/>
    <sheet name="Seznam figur" sheetId="17" r:id="rId17"/>
    <sheet name="Pokyny pro vyplnění" sheetId="18" r:id="rId18"/>
  </sheets>
  <definedNames>
    <definedName name="_xlnm.Print_Area" localSheetId="0">'Rekapitulace stavby'!$D$4:$AO$36,'Rekapitulace stavby'!$C$42:$AQ$73</definedName>
    <definedName name="_xlnm._FilterDatabase" localSheetId="1" hidden="1">'SO 101 - 8. SK žst. Bílina'!$C$87:$K$326</definedName>
    <definedName name="_xlnm.Print_Area" localSheetId="1">'SO 101 - 8. SK žst. Bílina'!$C$4:$J$41,'SO 101 - 8. SK žst. Bílina'!$C$47:$J$67,'SO 101 - 8. SK žst. Bílina'!$C$73:$K$326</definedName>
    <definedName name="_xlnm._FilterDatabase" localSheetId="2" hidden="1">'SO 102 - 10. SK žst. Bílina'!$C$87:$K$338</definedName>
    <definedName name="_xlnm.Print_Area" localSheetId="2">'SO 102 - 10. SK žst. Bílina'!$C$4:$J$41,'SO 102 - 10. SK žst. Bílina'!$C$47:$J$67,'SO 102 - 10. SK žst. Bílina'!$C$73:$K$338</definedName>
    <definedName name="_xlnm._FilterDatabase" localSheetId="3" hidden="1">'SO 103 - 12C. SK žst. Bílina'!$C$87:$K$296</definedName>
    <definedName name="_xlnm.Print_Area" localSheetId="3">'SO 103 - 12C. SK žst. Bílina'!$C$4:$J$41,'SO 103 - 12C. SK žst. Bílina'!$C$47:$J$67,'SO 103 - 12C. SK žst. Bílina'!$C$73:$K$296</definedName>
    <definedName name="_xlnm._FilterDatabase" localSheetId="4" hidden="1">'SO 104 - 12. SK žst. Bílina'!$C$87:$K$270</definedName>
    <definedName name="_xlnm.Print_Area" localSheetId="4">'SO 104 - 12. SK žst. Bílina'!$C$4:$J$41,'SO 104 - 12. SK žst. Bílina'!$C$47:$J$67,'SO 104 - 12. SK žst. Bílina'!$C$73:$K$270</definedName>
    <definedName name="_xlnm._FilterDatabase" localSheetId="5" hidden="1">'SO 105_změna_1 - v.č. 16,...'!$C$87:$K$386</definedName>
    <definedName name="_xlnm.Print_Area" localSheetId="5">'SO 105_změna_1 - v.č. 16,...'!$C$4:$J$41,'SO 105_změna_1 - v.č. 16,...'!$C$47:$J$67,'SO 105_změna_1 - v.č. 16,...'!$C$73:$K$386</definedName>
    <definedName name="_xlnm._FilterDatabase" localSheetId="6" hidden="1">'SO 106 - 14. SK žst. Bílina'!$C$87:$K$244</definedName>
    <definedName name="_xlnm.Print_Area" localSheetId="6">'SO 106 - 14. SK žst. Bílina'!$C$4:$J$41,'SO 106 - 14. SK žst. Bílina'!$C$47:$J$67,'SO 106 - 14. SK žst. Bílina'!$C$73:$K$244</definedName>
    <definedName name="_xlnm._FilterDatabase" localSheetId="7" hidden="1">'SO 107 - Práce na zařízen...'!$C$85:$K$91</definedName>
    <definedName name="_xlnm.Print_Area" localSheetId="7">'SO 107 - Práce na zařízen...'!$C$4:$J$41,'SO 107 - Práce na zařízen...'!$C$47:$J$65,'SO 107 - Práce na zařízen...'!$C$71:$K$91</definedName>
    <definedName name="_xlnm._FilterDatabase" localSheetId="8" hidden="1">'SO 108 - Práce na zařízen...'!$C$85:$K$105</definedName>
    <definedName name="_xlnm.Print_Area" localSheetId="8">'SO 108 - Práce na zařízen...'!$C$4:$J$41,'SO 108 - Práce na zařízen...'!$C$47:$J$65,'SO 108 - Práce na zařízen...'!$C$71:$K$105</definedName>
    <definedName name="_xlnm._FilterDatabase" localSheetId="9" hidden="1">'č. 1 - materiál 8. SK'!$C$84:$K$93</definedName>
    <definedName name="_xlnm.Print_Area" localSheetId="9">'č. 1 - materiál 8. SK'!$C$4:$J$41,'č. 1 - materiál 8. SK'!$C$47:$J$64,'č. 1 - materiál 8. SK'!$C$70:$K$93</definedName>
    <definedName name="_xlnm._FilterDatabase" localSheetId="10" hidden="1">'č. 2 - materiál 10. SK'!$C$84:$K$90</definedName>
    <definedName name="_xlnm.Print_Area" localSheetId="10">'č. 2 - materiál 10. SK'!$C$4:$J$41,'č. 2 - materiál 10. SK'!$C$47:$J$64,'č. 2 - materiál 10. SK'!$C$70:$K$90</definedName>
    <definedName name="_xlnm._FilterDatabase" localSheetId="11" hidden="1">'č. 3 - materiál 12C. SK'!$C$84:$K$88</definedName>
    <definedName name="_xlnm.Print_Area" localSheetId="11">'č. 3 - materiál 12C. SK'!$C$4:$J$41,'č. 3 - materiál 12C. SK'!$C$47:$J$64,'č. 3 - materiál 12C. SK'!$C$70:$K$88</definedName>
    <definedName name="_xlnm._FilterDatabase" localSheetId="12" hidden="1">'č. 4 - materiál 12. SK'!$C$84:$K$90</definedName>
    <definedName name="_xlnm.Print_Area" localSheetId="12">'č. 4 - materiál 12. SK'!$C$4:$J$41,'č. 4 - materiál 12. SK'!$C$47:$J$64,'č. 4 - materiál 12. SK'!$C$70:$K$90</definedName>
    <definedName name="_xlnm._FilterDatabase" localSheetId="13" hidden="1">'č. 5_změna_1 - materiál v...'!$C$85:$K$105</definedName>
    <definedName name="_xlnm.Print_Area" localSheetId="13">'č. 5_změna_1 - materiál v...'!$C$4:$J$41,'č. 5_změna_1 - materiál v...'!$C$47:$J$65,'č. 5_změna_1 - materiál v...'!$C$71:$K$105</definedName>
    <definedName name="_xlnm._FilterDatabase" localSheetId="14" hidden="1">'č. 6 - materiál 14. SK'!$C$84:$K$88</definedName>
    <definedName name="_xlnm.Print_Area" localSheetId="14">'č. 6 - materiál 14. SK'!$C$4:$J$41,'č. 6 - materiál 14. SK'!$C$47:$J$64,'č. 6 - materiál 14. SK'!$C$70:$K$88</definedName>
    <definedName name="_xlnm._FilterDatabase" localSheetId="15" hidden="1">'VRN_změna_1 - Vedlejší ro...'!$C$85:$K$117</definedName>
    <definedName name="_xlnm.Print_Area" localSheetId="15">'VRN_změna_1 - Vedlejší ro...'!$C$4:$J$41,'VRN_změna_1 - Vedlejší ro...'!$C$47:$J$65,'VRN_změna_1 - Vedlejší ro...'!$C$71:$K$117</definedName>
    <definedName name="_xlnm.Print_Area" localSheetId="16">'Seznam figur'!$C$4:$G$63</definedName>
    <definedName name="_xlnm.Print_Area" localSheetId="17">'Pokyny pro vyplnění'!$B$2:$K$71,'Pokyny pro vyplnění'!$B$74:$K$118,'Pokyny pro vyplnění'!$B$121:$K$161,'Pokyny pro vyplnění'!$B$164:$K$218</definedName>
    <definedName name="_xlnm.Print_Titles" localSheetId="0">'Rekapitulace stavby'!$52:$52</definedName>
    <definedName name="_xlnm.Print_Titles" localSheetId="1">'SO 101 - 8. SK žst. Bílina'!$87:$87</definedName>
    <definedName name="_xlnm.Print_Titles" localSheetId="2">'SO 102 - 10. SK žst. Bílina'!$87:$87</definedName>
    <definedName name="_xlnm.Print_Titles" localSheetId="3">'SO 103 - 12C. SK žst. Bílina'!$87:$87</definedName>
    <definedName name="_xlnm.Print_Titles" localSheetId="4">'SO 104 - 12. SK žst. Bílina'!$87:$87</definedName>
    <definedName name="_xlnm.Print_Titles" localSheetId="6">'SO 106 - 14. SK žst. Bílina'!$87:$87</definedName>
    <definedName name="_xlnm.Print_Titles" localSheetId="7">'SO 107 - Práce na zařízen...'!$85:$85</definedName>
    <definedName name="_xlnm.Print_Titles" localSheetId="8">'SO 108 - Práce na zařízen...'!$85:$85</definedName>
    <definedName name="_xlnm.Print_Titles" localSheetId="9">'č. 1 - materiál 8. SK'!$84:$84</definedName>
    <definedName name="_xlnm.Print_Titles" localSheetId="10">'č. 2 - materiál 10. SK'!$84:$84</definedName>
    <definedName name="_xlnm.Print_Titles" localSheetId="11">'č. 3 - materiál 12C. SK'!$84:$84</definedName>
    <definedName name="_xlnm.Print_Titles" localSheetId="12">'č. 4 - materiál 12. SK'!$84:$84</definedName>
    <definedName name="_xlnm.Print_Titles" localSheetId="13">'č. 5_změna_1 - materiál v...'!$85:$85</definedName>
    <definedName name="_xlnm.Print_Titles" localSheetId="14">'č. 6 - materiál 14. SK'!$84:$84</definedName>
    <definedName name="_xlnm.Print_Titles" localSheetId="15">'VRN_změna_1 - Vedlejší ro...'!$85:$85</definedName>
    <definedName name="_xlnm.Print_Titles" localSheetId="16">'Seznam figur'!$9:$9</definedName>
  </definedNames>
  <calcPr fullCalcOnLoad="1"/>
</workbook>
</file>

<file path=xl/sharedStrings.xml><?xml version="1.0" encoding="utf-8"?>
<sst xmlns="http://schemas.openxmlformats.org/spreadsheetml/2006/main" count="16206" uniqueCount="1307">
  <si>
    <t>Export Komplet</t>
  </si>
  <si>
    <t>VZ</t>
  </si>
  <si>
    <t>2.0</t>
  </si>
  <si>
    <t>ZAMOK</t>
  </si>
  <si>
    <t>False</t>
  </si>
  <si>
    <t>{5520707d-82e9-4f02-a795-231917218d2f}</t>
  </si>
  <si>
    <t>0,01</t>
  </si>
  <si>
    <t>21</t>
  </si>
  <si>
    <t>15</t>
  </si>
  <si>
    <t>REKAPITULACE STAVBY</t>
  </si>
  <si>
    <t>v ---  níže se nacházejí doplnkové a pomocné údaje k sestavám  --- v</t>
  </si>
  <si>
    <t>Návod na vyplnění</t>
  </si>
  <si>
    <t>0,001</t>
  </si>
  <si>
    <t>Kód:</t>
  </si>
  <si>
    <t>65021019</t>
  </si>
  <si>
    <t>Měnit lze pouze buňky se žlutým podbarvením!
1) v Rekapitulaci stavby vyplňte údaje o Uchazeči (přenesou se do ostatních sestav i v jiných listech)
2) na vybraných listech vyplňte v sestavě Soupis prací ceny u položek</t>
  </si>
  <si>
    <t>Stavba:</t>
  </si>
  <si>
    <t>Oprava staničních kolejí v žst. Bílina_ZMĚNA Č. 1</t>
  </si>
  <si>
    <t>KSO:</t>
  </si>
  <si>
    <t>824 26</t>
  </si>
  <si>
    <t>CC-CZ:</t>
  </si>
  <si>
    <t>21212</t>
  </si>
  <si>
    <t>Místo:</t>
  </si>
  <si>
    <t>žst. Bílina</t>
  </si>
  <si>
    <t>Datum:</t>
  </si>
  <si>
    <t>19. 3. 2021</t>
  </si>
  <si>
    <t>CZ-CPV:</t>
  </si>
  <si>
    <t>44212000-9</t>
  </si>
  <si>
    <t>CZ-CPA:</t>
  </si>
  <si>
    <t>42.12.10</t>
  </si>
  <si>
    <t>Zadavatel:</t>
  </si>
  <si>
    <t>IČ:</t>
  </si>
  <si>
    <t>70994234</t>
  </si>
  <si>
    <t>SŽ s.o., OŘ UNL, ST Most</t>
  </si>
  <si>
    <t>DIČ:</t>
  </si>
  <si>
    <t/>
  </si>
  <si>
    <t>Uchazeč:</t>
  </si>
  <si>
    <t>Vyplň údaj</t>
  </si>
  <si>
    <t>Projektant:</t>
  </si>
  <si>
    <t xml:space="preserve"> </t>
  </si>
  <si>
    <t>True</t>
  </si>
  <si>
    <t>Zpracovatel:</t>
  </si>
  <si>
    <t>Ing.Střítezský Petr,725057276, Stritezsky@spravaz</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</si>
  <si>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</si>
  <si>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</si>
  <si>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</si>
  <si>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</si>
  <si>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</si>
  <si>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</si>
  <si>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</si>
  <si>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</si>
  <si>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</si>
  <si>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</si>
  <si>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</si>
  <si>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</si>
  <si>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</si>
  <si>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</si>
  <si>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</si>
  <si>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</si>
  <si>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</si>
  <si>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</si>
  <si>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</si>
  <si>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</si>
  <si>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</si>
  <si>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</si>
  <si>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</si>
  <si>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</si>
  <si>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</si>
  <si>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</si>
  <si>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</si>
  <si>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</si>
  <si>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</si>
  <si>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</si>
  <si>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</si>
  <si>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</si>
  <si>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</si>
  <si>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</si>
  <si>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</si>
  <si>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</si>
  <si>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</si>
  <si>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</si>
  <si>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</si>
  <si>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</si>
  <si>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O1_změna_1</t>
  </si>
  <si>
    <t>Železniční svršek a spodek</t>
  </si>
  <si>
    <t>STA</t>
  </si>
  <si>
    <t>1</t>
  </si>
  <si>
    <t>{5f2041bd-8aa9-498d-9f44-120d10a8621e}</t>
  </si>
  <si>
    <t>2</t>
  </si>
  <si>
    <t>/</t>
  </si>
  <si>
    <t>SO 101</t>
  </si>
  <si>
    <t>8. SK žst. Bílina</t>
  </si>
  <si>
    <t>Soupis</t>
  </si>
  <si>
    <t>{f1f49cf9-3b3c-4522-aadd-4096cde90d79}</t>
  </si>
  <si>
    <t>SO 102</t>
  </si>
  <si>
    <t>10. SK žst. Bílina</t>
  </si>
  <si>
    <t>{eefbe5d4-ac24-4bb5-b045-c7b3be949cfa}</t>
  </si>
  <si>
    <t>SO 103</t>
  </si>
  <si>
    <t>12C. SK žst. Bílina</t>
  </si>
  <si>
    <t>{a2775a54-e3a4-41f3-9ef4-f5abc4c5cf8d}</t>
  </si>
  <si>
    <t>SO 104</t>
  </si>
  <si>
    <t>12. SK žst. Bílina</t>
  </si>
  <si>
    <t>{a027b8ee-8fa8-4344-9712-fa8b454696fb}</t>
  </si>
  <si>
    <t>SO 105_změna_1</t>
  </si>
  <si>
    <t>v.č. 16, 17 a 18 žst. Bílina</t>
  </si>
  <si>
    <t>{ab7c7093-8eb1-4533-a523-7dfecba9a12e}</t>
  </si>
  <si>
    <t>SO 106</t>
  </si>
  <si>
    <t>14. SK žst. Bílina</t>
  </si>
  <si>
    <t>{2fb887f6-f6b5-4a5a-9dc3-d5c69fcc8718}</t>
  </si>
  <si>
    <t>SO 107</t>
  </si>
  <si>
    <t>Práce na zařízení SEE</t>
  </si>
  <si>
    <t>{b970f364-a3de-465e-9d20-9b8f699d2bdb}</t>
  </si>
  <si>
    <t>SO 108</t>
  </si>
  <si>
    <t>Práce na zařízení SSZT</t>
  </si>
  <si>
    <t>{8b21a07f-0563-46da-8831-1748bc7ea264}</t>
  </si>
  <si>
    <t>O2_změna_1</t>
  </si>
  <si>
    <t>!NEOCEŇOVAT! - materiál dodávaný objednatelem</t>
  </si>
  <si>
    <t>{f309874a-7212-4758-97db-0710282077cd}</t>
  </si>
  <si>
    <t>č. 1</t>
  </si>
  <si>
    <t>materiál 8. SK</t>
  </si>
  <si>
    <t>{c6ee0557-6b1c-48a7-ad05-e5dea1f1d6d5}</t>
  </si>
  <si>
    <t>č. 2</t>
  </si>
  <si>
    <t>materiál 10. SK</t>
  </si>
  <si>
    <t>{32d766ea-7450-42ee-8bc1-7a5f91828a30}</t>
  </si>
  <si>
    <t>č. 3</t>
  </si>
  <si>
    <t>materiál 12C. SK</t>
  </si>
  <si>
    <t>{1b90a9c3-8ba0-42d2-9155-41500b62a9d9}</t>
  </si>
  <si>
    <t>č. 4</t>
  </si>
  <si>
    <t>materiál 12. SK</t>
  </si>
  <si>
    <t>{4aa5bf2a-c624-4336-aedd-dec9768cd88e}</t>
  </si>
  <si>
    <t>č. 5_změna_1</t>
  </si>
  <si>
    <t>materiál výh.16,17,18</t>
  </si>
  <si>
    <t>{8e211994-f65f-4d3f-9151-b56e8733d3ac}</t>
  </si>
  <si>
    <t>č. 6</t>
  </si>
  <si>
    <t>materiál 14. SK</t>
  </si>
  <si>
    <t>{dfbe52f0-5844-47ac-84c2-f67217f7612c}</t>
  </si>
  <si>
    <t>O3_změna_1</t>
  </si>
  <si>
    <t>VRN</t>
  </si>
  <si>
    <t>{b2800874-84f4-4192-840a-1a675a1f1625}</t>
  </si>
  <si>
    <t>VRN_změna_1</t>
  </si>
  <si>
    <t>Vedlejší rozpočtové náklády</t>
  </si>
  <si>
    <t>{778eecc9-5fc4-4305-b553-ed2ca760d105}</t>
  </si>
  <si>
    <t>KRYCÍ LIST SOUPISU PRACÍ</t>
  </si>
  <si>
    <t>Objekt:</t>
  </si>
  <si>
    <t>O1_změna_1 - Železniční svršek a spodek</t>
  </si>
  <si>
    <t>Soupis:</t>
  </si>
  <si>
    <t>SO 101 - 8. SK žst. Bílina</t>
  </si>
  <si>
    <t>Ing. Střítezský P.</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</si>
  <si>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</si>
  <si>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</si>
  <si>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</si>
  <si>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</si>
  <si>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</si>
  <si>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</si>
  <si>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</si>
  <si>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</si>
  <si>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</si>
  <si>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</si>
  <si>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</si>
  <si>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</si>
  <si>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</si>
  <si>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</si>
  <si>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</si>
  <si>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</si>
  <si>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</si>
  <si>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</si>
  <si>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</si>
  <si>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</si>
  <si>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</si>
  <si>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</si>
  <si>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</si>
  <si>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</si>
  <si>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</si>
  <si>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</si>
  <si>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5905010010</t>
  </si>
  <si>
    <t>Odstranění nánosu nad horní plochou pražce. Poznámka: 1. V cenách jsou započteny náklady na ruční odstranění plevelů a nánosu nad horní plochou pražce, úprava rozrušeného KL, ometení pražců a upevňovadel, rozprostření výzisku na terén nebo naložení na dopravní prostředek.</t>
  </si>
  <si>
    <t>m2</t>
  </si>
  <si>
    <t>Sborník UOŽI 01 2021</t>
  </si>
  <si>
    <t>4</t>
  </si>
  <si>
    <t>-848851593</t>
  </si>
  <si>
    <t>PSC</t>
  </si>
  <si>
    <t>Poznámka k souboru cen:
1. V cenách jsou započteny náklady na ruční odstranění plevelů a nánosu nad horní plochou pražce, úprava rozrušeného KL, ometení pražců a upevňovadel, rozprostření výzisku na terén nebo naložení na dopravní prostředek.</t>
  </si>
  <si>
    <t>VV</t>
  </si>
  <si>
    <t>km 33,983 - 34,200</t>
  </si>
  <si>
    <t>217*3</t>
  </si>
  <si>
    <t>Součet</t>
  </si>
  <si>
    <t>5905020010</t>
  </si>
  <si>
    <t>Oprava stezky strojně s odstraněním drnu a nánosu do 10 cm. Poznámka: 1. V cenách jsou započteny náklady na odtěžení nánosu stezky a rozprostření výzisku na terén nebo naložení na dopravní prostředek a úprava povrchu stezky.</t>
  </si>
  <si>
    <t>1745487034</t>
  </si>
  <si>
    <t>Poznámka k souboru cen:
1. V cenách jsou započteny náklady na odtěžení nánosu stezky a rozprostření výzisku na terén nebo naložení na dopravní prostředek a úprava povrchu stezky.</t>
  </si>
  <si>
    <t>km 33,953 - 34,726 oboustraně</t>
  </si>
  <si>
    <t>773*2</t>
  </si>
  <si>
    <t>3</t>
  </si>
  <si>
    <t>5905023030</t>
  </si>
  <si>
    <t>Úprava povrchu stezky rozprostřením štěrkodrtě přes 5 do 10 cm. Poznámka: 1. V cenách jsou započteny náklady na rozprostření a urovnání kameniva včetně zhutnění povrchu stezky. Platí pro nový i stávající stav. 2. V cenách nejsou obsaženy náklady na dodávku drtě.</t>
  </si>
  <si>
    <t>871957124</t>
  </si>
  <si>
    <t>Poznámka k souboru cen:
1. V cenách jsou započteny náklady na rozprostření a urovnání kameniva včetně zhutnění povrchu stezky. Platí pro nový i stávající stav.
2. V cenách nejsou obsaženy náklady na dodávku drtě.</t>
  </si>
  <si>
    <t>5905050070</t>
  </si>
  <si>
    <t>Souvislá výměna KL se snesením KR koleje pražce betonové rozdělení "u".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</si>
  <si>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km</t>
  </si>
  <si>
    <t>-176195689</t>
  </si>
  <si>
    <t>Poznámka k souboru cen: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</si>
  <si>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km 33,953 - 34,726</t>
  </si>
  <si>
    <t>0,773</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</si>
  <si>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</si>
  <si>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</si>
  <si>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m3</t>
  </si>
  <si>
    <t>939418323</t>
  </si>
  <si>
    <t>Poznámka k souboru cen:
1. V cenách jsou započteny náklady na doplnění kameniva ojediněle ručně vidlemi a/nebo souvisle strojně z výsypných vozů případně nakladačem.
2. V cenách nejsou obsaženy náklady na dodávku kameniva.</t>
  </si>
  <si>
    <t>SB6</t>
  </si>
  <si>
    <t>521*1,886</t>
  </si>
  <si>
    <t>B91</t>
  </si>
  <si>
    <t>222*1,925</t>
  </si>
  <si>
    <t>6</t>
  </si>
  <si>
    <t>5906030030</t>
  </si>
  <si>
    <t>Ojedinělá výměna pražce současně s výměnou nebo čištěním KL pražec dřevěný výhybkový délky do 3 m.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</si>
  <si>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kus</t>
  </si>
  <si>
    <t>-1966631615</t>
  </si>
  <si>
    <t>Poznámka k souboru cen: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</si>
  <si>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KV22 vystrojení na UIC</t>
  </si>
  <si>
    <t>7</t>
  </si>
  <si>
    <t>5906130340</t>
  </si>
  <si>
    <t>Montáž kolejového roštu v ose koleje pražce betonové vystrojené tv. UIC60 rozdělení "u". Poznámka: 1. V cenách jsou započteny náklady na manipulaci a montáž KR, u pražců dřevěných nevystrojených i na vrtání pražců. 2. V cenách nejsou obsaženy náklady na dodávku materiálu.</t>
  </si>
  <si>
    <t>-1737791135</t>
  </si>
  <si>
    <t>Poznámka k souboru cen:
1. V cenách jsou započteny náklady na manipulaci a montáž KR, u pražců dřevěných nevystrojených i na vrtání pražců.
2. V cenách nejsou obsaženy náklady na dodávku materiálu.</t>
  </si>
  <si>
    <t>370x B91S/2 + 918x SB6</t>
  </si>
  <si>
    <t>8</t>
  </si>
  <si>
    <t>5906135100</t>
  </si>
  <si>
    <t>Demontáž kolejového roštu koleje na úložišti pražce dřevěné tv. T nebo A rozdělení "c". Poznámka: 1. V cenách jsou započteny náklady na demontáž a rozebrání kolejového roštu do součástí, manipulaci, naložení výzisku na dopravní prostředek a uložení na úložišti. 2. V cenách nejsou obsaženy náklady na dopravu a vytřídění.</t>
  </si>
  <si>
    <t>120962463</t>
  </si>
  <si>
    <t>Poznámka k souboru cen:
1. V cenách jsou započteny náklady na demontáž a rozebrání kolejového roštu do součástí, manipulaci, naložení výzisku na dopravní prostředek a uložení na úložišti.
2. V cenách nejsou obsaženy náklady na dopravu a vytřídění.</t>
  </si>
  <si>
    <t>0,025</t>
  </si>
  <si>
    <t>9</t>
  </si>
  <si>
    <t>5906135220</t>
  </si>
  <si>
    <t>Demontáž kolejového roštu koleje na úložišti pražce betonové tv. T nebo A rozdělení "c". Poznámka: 1. V cenách jsou započteny náklady na demontáž a rozebrání kolejového roštu do součástí, manipulaci, naložení výzisku na dopravní prostředek a uložení na úložišti. 2. V cenách nejsou obsaženy náklady na dopravu a vytřídění.</t>
  </si>
  <si>
    <t>296389695</t>
  </si>
  <si>
    <t>0,773-0,025</t>
  </si>
  <si>
    <t>10</t>
  </si>
  <si>
    <t>5907010020</t>
  </si>
  <si>
    <t>Výměna LISŮ tv. UIC60 rozdělení "u".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</si>
  <si>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m</t>
  </si>
  <si>
    <t>-319577379</t>
  </si>
  <si>
    <t>Poznámka k souboru cen: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</si>
  <si>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 xml:space="preserve"> L8,S8</t>
  </si>
  <si>
    <t>4*3,4</t>
  </si>
  <si>
    <t>11</t>
  </si>
  <si>
    <t>5907020045</t>
  </si>
  <si>
    <t>Souvislá výměna kolejnic stávající upevnění tv. S49 rozdělení "u".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</si>
  <si>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1569422914</t>
  </si>
  <si>
    <t>Poznámka k souboru cen: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</si>
  <si>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km 33,916 - 33,953</t>
  </si>
  <si>
    <t>37*2</t>
  </si>
  <si>
    <t>12</t>
  </si>
  <si>
    <t>5907040010</t>
  </si>
  <si>
    <t>Posun kolejnic před svařováním tv. UIC60. Poznámka: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</si>
  <si>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1980951791</t>
  </si>
  <si>
    <t>Poznámka k souboru cen: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</si>
  <si>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13</t>
  </si>
  <si>
    <t>5907050130</t>
  </si>
  <si>
    <t>Dělení kolejnic kyslíkem soustavy A. Poznámka: 1. V cenách jsou započteny náklady na manipulaci, podložení, označení a provedení řezu kolejnice.</t>
  </si>
  <si>
    <t>1467505916</t>
  </si>
  <si>
    <t>Poznámka k souboru cen:
1. V cenách jsou započteny náklady na manipulaci, podložení, označení a provedení řezu kolejnice.</t>
  </si>
  <si>
    <t>14</t>
  </si>
  <si>
    <t>5908010130</t>
  </si>
  <si>
    <t>Zřízení kolejnicového styku s rozřezem a vrtáním - 4 otvory tv. S49. Poznámka: 1. V cenách jsou započteny náklady na zřízení styku, případné nastavení dilatační spáry a ošetření součástí mazivem. U přechodového styku se použije položka s větším tvarem. 2. V cenách nejsou obsaženy náklady na dodávku materiálu.</t>
  </si>
  <si>
    <t>styk</t>
  </si>
  <si>
    <t>1673348167</t>
  </si>
  <si>
    <t>Poznámka k souboru cen:
1. V cenách jsou započteny náklady na zřízení styku, případné nastavení dilatační spáry a ošetření součástí mazivem. U přechodového styku se použije položka s větším tvarem.
2. V cenách nejsou obsaženy náklady na dodávku materiálu.</t>
  </si>
  <si>
    <t>KV10b</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</si>
  <si>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</si>
  <si>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</si>
  <si>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-1423284380</t>
  </si>
  <si>
    <t>Poznámka k souboru cen: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</si>
  <si>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oblast SVK</t>
  </si>
  <si>
    <t>Km 33,953 - 33,916</t>
  </si>
  <si>
    <t>0,037</t>
  </si>
  <si>
    <t>16</t>
  </si>
  <si>
    <t>1231601243</t>
  </si>
  <si>
    <t>etapa proprac.</t>
  </si>
  <si>
    <t>km 33,983 - 34,726</t>
  </si>
  <si>
    <t>0,743</t>
  </si>
  <si>
    <t>17</t>
  </si>
  <si>
    <t>5909050010</t>
  </si>
  <si>
    <t>Stabilizace kolejového lože koleje nově zřízeného nebo čistého. Poznámka: 1. V cenách jsou započteny náklady na stabilizaci v režimu s řízeným (konstantním) poklesem včetně měření a předání tištěných výstupů.</t>
  </si>
  <si>
    <t>233167888</t>
  </si>
  <si>
    <t>Poznámka k souboru cen:
1. V cenách jsou započteny náklady na stabilizaci v režimu s řízeným (konstantním) poklesem včetně měření a předání tištěných výstupů.</t>
  </si>
  <si>
    <t>18</t>
  </si>
  <si>
    <t>5909050020</t>
  </si>
  <si>
    <t>Stabilizace kolejového lože koleje stávajícího. Poznámka: 1. V cenách jsou započteny náklady na stabilizaci v režimu s řízeným (konstantním) poklesem včetně měření a předání tištěných výstupů.</t>
  </si>
  <si>
    <t>-1293814886</t>
  </si>
  <si>
    <t>km 33,983 - 34,726 etapa proprac.</t>
  </si>
  <si>
    <t>19</t>
  </si>
  <si>
    <t>5910020010</t>
  </si>
  <si>
    <t>Svařování kolejnic termitem plný předehřev standardní spára svar sériový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</si>
  <si>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svar</t>
  </si>
  <si>
    <t>1066301828</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</si>
  <si>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</si>
  <si>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20</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</si>
  <si>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</si>
  <si>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</si>
  <si>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726262687</t>
  </si>
  <si>
    <t>5910020110</t>
  </si>
  <si>
    <t>Svařování kolejnic termitem plný předehřev standardní spára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</si>
  <si>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353365020</t>
  </si>
  <si>
    <t>22</t>
  </si>
  <si>
    <t>5910020310</t>
  </si>
  <si>
    <t>Svařování kolejnic termitem plný předehřev standardní spára svar přechodový tv. R65/UIC60.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</si>
  <si>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591913381</t>
  </si>
  <si>
    <t>23</t>
  </si>
  <si>
    <t>5910020330</t>
  </si>
  <si>
    <t>Svařování kolejnic termitem plný předehřev standardní spára svar přechodový tv. UIC60/S49.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</si>
  <si>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455998300</t>
  </si>
  <si>
    <t>24</t>
  </si>
  <si>
    <t>5910035010</t>
  </si>
  <si>
    <t>Dosažení dovolené upínací teploty v BK prodloužením kolejnicového pásu v koleji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</si>
  <si>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1860702830</t>
  </si>
  <si>
    <t>Poznámka k souboru cen:
1. V cenách jsou započteny náklady na montáž a demontáž napínacího zařízení nebo ohřevu kolejnic a udržování potřebného prodloužení kolejnicového pásu.
2. V cenách nejsou obsaženy náklady na demontáž upevňovadel a kolejnicových spojek.</t>
  </si>
  <si>
    <t>25</t>
  </si>
  <si>
    <t>5910040230</t>
  </si>
  <si>
    <t>Umožnění volné dilatace kolejnice bez demontáže nebo montáže upevňovadel s osazením a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</si>
  <si>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1549034827</t>
  </si>
  <si>
    <t>Poznámka k souboru cen:
1. V cenách jsou započteny náklady na uvolnění, demontáž a rovnoměrné prodloužení nebo zkrácení kolejnice, vyznačení značek a vedení dokumentace.
2. V cenách nejsou obsaženy náklady na demontáž kolejnicových spojek.</t>
  </si>
  <si>
    <t>S49+UIC</t>
  </si>
  <si>
    <t>(37+776)*2</t>
  </si>
  <si>
    <t>26</t>
  </si>
  <si>
    <t>5910063050</t>
  </si>
  <si>
    <t>Opravné souvislé broušení kolejnic R260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</si>
  <si>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867981320</t>
  </si>
  <si>
    <t>Poznámka k souboru cen: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</si>
  <si>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km 33,916 - 34,729</t>
  </si>
  <si>
    <t>813*2</t>
  </si>
  <si>
    <t>27</t>
  </si>
  <si>
    <t>5910136010</t>
  </si>
  <si>
    <t>Montáž pražcové kotvy v koleji. Poznámka: 1. V cenách jsou započteny náklady na odstranění kameniva, montáž, ošetření součásti mazivem a úpravu kameniva. 2. V cenách nejsou obsaženy náklady na dodávku materiálu.</t>
  </si>
  <si>
    <t>-1860021761</t>
  </si>
  <si>
    <t>Poznámka k souboru cen:
1. V cenách jsou započteny náklady na odstranění kameniva, montáž, ošetření součásti mazivem a úpravu kameniva.
2. V cenách nejsou obsaženy náklady na dodávku materiálu.</t>
  </si>
  <si>
    <t>36/0,6=60</t>
  </si>
  <si>
    <t>60/3 = 20</t>
  </si>
  <si>
    <t>28</t>
  </si>
  <si>
    <t>5915010020</t>
  </si>
  <si>
    <t>Těžení zeminy nebo horniny železničního spodku v hornině třídy těžitelnosti I skupiny 2. Poznámka: 1. V cenách jsou započteny náklady na těžení a uložení výzisku na terén nebo naložení na dopravní prostředek a uložení na úložišti.</t>
  </si>
  <si>
    <t>-1362764961</t>
  </si>
  <si>
    <t>Poznámka k souboru cen:
1. V cenách jsou započteny náklady na těžení a uložení výzisku na terén nebo naložení na dopravní prostředek a uložení na úložišti.</t>
  </si>
  <si>
    <t>P</t>
  </si>
  <si>
    <t>Poznámka k položce:
sondy pro zjištění sítí</t>
  </si>
  <si>
    <t>29</t>
  </si>
  <si>
    <t>5999005010</t>
  </si>
  <si>
    <t>Třídění spojovacích a upevňovacích součástí. Poznámka: 1. V cenách jsou započteny náklady na manipulaci, vytřídění a uložení materiálu na úložiště nebo do skladu.</t>
  </si>
  <si>
    <t>t</t>
  </si>
  <si>
    <t>-1497353246</t>
  </si>
  <si>
    <t>Poznámka k souboru cen:
1. V cenách jsou započteny náklady na manipulaci, vytřídění a uložení materiálu na úložiště nebo do skladu.</t>
  </si>
  <si>
    <t>vývoz kompletů</t>
  </si>
  <si>
    <t>676*4*0,002</t>
  </si>
  <si>
    <t>30</t>
  </si>
  <si>
    <t>5999005020</t>
  </si>
  <si>
    <t>Třídění pražců a kolejnicových podpor. Poznámka: 1. V cenách jsou započteny náklady na manipulaci, vytřídění a uložení materiálu na úložiště nebo do skladu.</t>
  </si>
  <si>
    <t>1814365617</t>
  </si>
  <si>
    <t>manipulace s B91S1/1 - vývoz na stavbu</t>
  </si>
  <si>
    <t>242*0,304</t>
  </si>
  <si>
    <t>636*0,290</t>
  </si>
  <si>
    <t>31</t>
  </si>
  <si>
    <t>5999010020</t>
  </si>
  <si>
    <t>Vyjmutí a snesení konstrukcí nebo dílů hmotnosti přes 10 do 20 t. Poznámka: 1. V cenách jsou započteny náklady na manipulaci vyjmutí a snesení zdvihacím prostředkem, naložení, složení, přeprava v místě technologické manipulace. Položka obsahuje náklady na práce v blízkosti trakčního vedení.</t>
  </si>
  <si>
    <t>399985087</t>
  </si>
  <si>
    <t>Poznámka k souboru cen:
1. V cenách jsou započteny náklady na manipulaci vyjmutí a snesení zdvihacím prostředkem, naložení, složení, přeprava v místě technologické manipulace. Položka obsahuje náklady na práce v blízkosti trakčního vedení.</t>
  </si>
  <si>
    <t>0,748*491,756</t>
  </si>
  <si>
    <t>0,025*259,550</t>
  </si>
  <si>
    <t>OST</t>
  </si>
  <si>
    <t>Ostatní</t>
  </si>
  <si>
    <t>32</t>
  </si>
  <si>
    <t>9901000300</t>
  </si>
  <si>
    <t>Doprava obousměrná (např. dodávek z vlastních zásob zhotovitele nebo objednatele nebo výzisku) mechanizací o nosnosti do 3,5 t elektrosoučástek, montážního materiálu, kameniva, písku, dlažebních kostek, suti,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</si>
  <si>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512</t>
  </si>
  <si>
    <t>1224470826</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</si>
  <si>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</si>
  <si>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Poznámka k položce:
odvoz plastových součástí na skládce odpadů</t>
  </si>
  <si>
    <t>33</t>
  </si>
  <si>
    <t>9902100300</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</si>
  <si>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</si>
  <si>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920606993</t>
  </si>
  <si>
    <t>těžení</t>
  </si>
  <si>
    <t>521*1,886*1,7</t>
  </si>
  <si>
    <t>222*1,925*1,7</t>
  </si>
  <si>
    <t>nános</t>
  </si>
  <si>
    <t>217*3*0,1*1,7</t>
  </si>
  <si>
    <t>stezky</t>
  </si>
  <si>
    <t>773*2*0,1*1,7</t>
  </si>
  <si>
    <t>34</t>
  </si>
  <si>
    <t>9902100500</t>
  </si>
  <si>
    <t>Doprava obousměrná (např. dodávek z vlastních zásob zhotovitele nebo objednatele nebo výzisku) mechanizací o nosnosti přes 3,5 t sypanin (kameniva, písku, suti, dlažebních kostek,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</si>
  <si>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-1239226817</t>
  </si>
  <si>
    <t>35</t>
  </si>
  <si>
    <t>9902200200</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</si>
  <si>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</si>
  <si>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496757178</t>
  </si>
  <si>
    <t>přeprava kolejnic</t>
  </si>
  <si>
    <t>37*2*0,049</t>
  </si>
  <si>
    <t>36</t>
  </si>
  <si>
    <t>9902200300</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</si>
  <si>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</si>
  <si>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1899438777</t>
  </si>
  <si>
    <t>bet. pražce na skládku</t>
  </si>
  <si>
    <t>1223*0,24</t>
  </si>
  <si>
    <t>37</t>
  </si>
  <si>
    <t>-789948271</t>
  </si>
  <si>
    <t>přeprava B91 (deponie Bystřany)</t>
  </si>
  <si>
    <t>410*0,304</t>
  </si>
  <si>
    <t>38</t>
  </si>
  <si>
    <t>9902900100</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</si>
  <si>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</si>
  <si>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-1764023434</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</si>
  <si>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</si>
  <si>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stezka</t>
  </si>
  <si>
    <t>39</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</si>
  <si>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</si>
  <si>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</si>
  <si>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2057439631</t>
  </si>
  <si>
    <t>40</t>
  </si>
  <si>
    <t>-1284325763</t>
  </si>
  <si>
    <t>41</t>
  </si>
  <si>
    <t>-123953053</t>
  </si>
  <si>
    <t>42</t>
  </si>
  <si>
    <t>9903100100</t>
  </si>
  <si>
    <t>Přeprava mechanizace na místo prováděných prací o hmotnosti do 12 t přes 50 do 100 km Poznámka: 1. Ceny jsou určeny pro dopravu mechanizmů na místo prováděných prací po silnici i po kolejích.2. V ceně jsou započteny i náklady na zpáteční cestu dopravního prostředku. Měrnou jednotkou je kus přepravovaného stroje.</t>
  </si>
  <si>
    <t>-2054755146</t>
  </si>
  <si>
    <t>Poznámka k souboru cen:
1. Ceny jsou určeny pro dopravu mechanizmů na místo prováděných prací po silnici i po kolejích.
2. V ceně jsou započteny i náklady na zpáteční cestu dopravního prostředku. Měrnou jednotkou je kus přepravovaného stroje.</t>
  </si>
  <si>
    <t>43</t>
  </si>
  <si>
    <t>9909000100</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</si>
  <si>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</si>
  <si>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-2113989361</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</si>
  <si>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</si>
  <si>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44</t>
  </si>
  <si>
    <t>9909000400</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</si>
  <si>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</si>
  <si>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-1315816638</t>
  </si>
  <si>
    <t>45</t>
  </si>
  <si>
    <t>9909000500</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</si>
  <si>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</si>
  <si>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-1371326508</t>
  </si>
  <si>
    <t>Poznámka k položce:
včetně dopravy</t>
  </si>
  <si>
    <t>46</t>
  </si>
  <si>
    <t>M</t>
  </si>
  <si>
    <t>5955101005</t>
  </si>
  <si>
    <t>Kamenivo drcené štěrk frakce 31,5/63 třídy min. BII</t>
  </si>
  <si>
    <t>-860089558</t>
  </si>
  <si>
    <t>Poznámka k položce:
včetně přepravy</t>
  </si>
  <si>
    <t>47</t>
  </si>
  <si>
    <t>5958158020</t>
  </si>
  <si>
    <t>Podložka pryžová pod patu kolejnice R65 183/151/6</t>
  </si>
  <si>
    <t>-991257765</t>
  </si>
  <si>
    <t>918*2</t>
  </si>
  <si>
    <t>48</t>
  </si>
  <si>
    <t>5955101030</t>
  </si>
  <si>
    <t>Kamenivo drcené drť frakce 8/16</t>
  </si>
  <si>
    <t>1347118053</t>
  </si>
  <si>
    <t>773*2*0,05*1,7</t>
  </si>
  <si>
    <t>49</t>
  </si>
  <si>
    <t>5958128005</t>
  </si>
  <si>
    <t>Komplety Skl 24 (šroub RS 0, matice M 22, podložka Uls 6)</t>
  </si>
  <si>
    <t>1422445975</t>
  </si>
  <si>
    <t>50/0,6*4=333,333</t>
  </si>
  <si>
    <t>334</t>
  </si>
  <si>
    <t>50</t>
  </si>
  <si>
    <t>5960101010</t>
  </si>
  <si>
    <t>Pražcové kotvy TDHB pro pražec betonový SB 6</t>
  </si>
  <si>
    <t>1569185539</t>
  </si>
  <si>
    <t>Poznámka k položce:
pouze třmeny, patky dodá objednatel</t>
  </si>
  <si>
    <t>51</t>
  </si>
  <si>
    <t>5958134120</t>
  </si>
  <si>
    <t>Součásti upevňovací matice M24 samojistná</t>
  </si>
  <si>
    <t>1281780038</t>
  </si>
  <si>
    <t>52</t>
  </si>
  <si>
    <t>5956101020</t>
  </si>
  <si>
    <t>Pražec dřevěný příčný vystrojený   dub 2600x260x160 mm</t>
  </si>
  <si>
    <t>1046480885</t>
  </si>
  <si>
    <t>Poznámka k položce:
včetně dopravy
vystrojený na UIC</t>
  </si>
  <si>
    <t>SO 102 - 10. SK žst. Bílina</t>
  </si>
  <si>
    <t>km 34,000 - 34,200</t>
  </si>
  <si>
    <t>200*3</t>
  </si>
  <si>
    <t>km 33,992 - 34,686</t>
  </si>
  <si>
    <t>0,694</t>
  </si>
  <si>
    <t>SB6 - 300 mm</t>
  </si>
  <si>
    <t>699*1,656</t>
  </si>
  <si>
    <t>1272418814</t>
  </si>
  <si>
    <t>navazující za společné směr 10. SK</t>
  </si>
  <si>
    <t>5906030050</t>
  </si>
  <si>
    <t>Ojedinělá výměna pražce současně s výměnou nebo čištěním KL pražec dřevěný výhybkový délky přes 4 do 5 m.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</si>
  <si>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-921475920</t>
  </si>
  <si>
    <t>za polslední společný výměna 7x příčný dřevěný a 6x SB4</t>
  </si>
  <si>
    <t>vložení dlouhých společných</t>
  </si>
  <si>
    <t>5906080015</t>
  </si>
  <si>
    <t>Vystrojení pražce dřevěného s podkladnicovým upevněním čtyři vrtule. Poznámka: 1. V cenách jsou započteny náklady na montáž výstroje, potřebnou manipulaci a ošetření součástí mazivem. 2. V cenách nejsou obsaženy náklady na vrtání dřevěných pražců a dodávku materiálu.</t>
  </si>
  <si>
    <t>úl.pl.</t>
  </si>
  <si>
    <t>-142248757</t>
  </si>
  <si>
    <t>Poznámka k souboru cen:
1. V cenách jsou započteny náklady na montáž výstroje, potřebnou manipulaci a ošetření součástí mazivem.
2. V cenách nejsou obsaženy náklady na vrtání dřevěných pražců a dodávku materiálu.</t>
  </si>
  <si>
    <t>KV19</t>
  </si>
  <si>
    <t>8*4</t>
  </si>
  <si>
    <t>4*2</t>
  </si>
  <si>
    <t>km 33,992 - 34,691</t>
  </si>
  <si>
    <t>1165x SB6</t>
  </si>
  <si>
    <t>0,699</t>
  </si>
  <si>
    <t>0,699-0,025</t>
  </si>
  <si>
    <t xml:space="preserve"> L10</t>
  </si>
  <si>
    <t>2*3,4</t>
  </si>
  <si>
    <t>699*2</t>
  </si>
  <si>
    <t>-1038085691</t>
  </si>
  <si>
    <t>-675588531</t>
  </si>
  <si>
    <t>39/0,6=65</t>
  </si>
  <si>
    <t>65/2=32,5 každý druhý</t>
  </si>
  <si>
    <t>50/0,6=83,333</t>
  </si>
  <si>
    <t>83,333/3=27,77 každý třetí</t>
  </si>
  <si>
    <t>1165*4*0,002</t>
  </si>
  <si>
    <t>manipulace s SB6 - vývoz na stavbu</t>
  </si>
  <si>
    <t>1165*0,291</t>
  </si>
  <si>
    <t>0,644*491,756</t>
  </si>
  <si>
    <t>7497351560</t>
  </si>
  <si>
    <t>Montáž přímého ukolejnění na elektrizovaných tratích nebo v kolejových obvodech</t>
  </si>
  <si>
    <t>1895355536</t>
  </si>
  <si>
    <t>etapa opravy</t>
  </si>
  <si>
    <t>etapa propracování</t>
  </si>
  <si>
    <t>7497371630</t>
  </si>
  <si>
    <t>Demontáže zařízení trakčního vedení svodu propojení nebo ukolejnění na elektrizovaných tratích nebo v kolejových obvodech - demontáž stávajícího zařízení se všemi pomocnými doplňujícími úpravami</t>
  </si>
  <si>
    <t>1680632169</t>
  </si>
  <si>
    <t>570782371</t>
  </si>
  <si>
    <t>Poznámka k položce:
odvoz plastových součástí na skládku odpadů</t>
  </si>
  <si>
    <t>699*1,656*1,7</t>
  </si>
  <si>
    <t>200*3*0,1*1,7</t>
  </si>
  <si>
    <t>699*2*0,060</t>
  </si>
  <si>
    <t>1095*0,24</t>
  </si>
  <si>
    <t>-1245266454</t>
  </si>
  <si>
    <t>5956119115</t>
  </si>
  <si>
    <t>Pražec dřevěný výhybkový dub skupina 3 4500x260x160</t>
  </si>
  <si>
    <t>-578657860</t>
  </si>
  <si>
    <t>5956119120</t>
  </si>
  <si>
    <t>Pražec dřevěný výhybkový dub skupina 3 4600x260x160</t>
  </si>
  <si>
    <t>606191094</t>
  </si>
  <si>
    <t>5956119125</t>
  </si>
  <si>
    <t>Pražec dřevěný výhybkový dub skupina 3 4700x260x160</t>
  </si>
  <si>
    <t>-2101782632</t>
  </si>
  <si>
    <t>5956119130</t>
  </si>
  <si>
    <t>Pražec dřevěný výhybkový dub skupina 3 4800x260x160</t>
  </si>
  <si>
    <t>2061051706</t>
  </si>
  <si>
    <t>5956119135</t>
  </si>
  <si>
    <t>Pražec dřevěný výhybkový dub skupina 3 4900x260x160</t>
  </si>
  <si>
    <t>-885282618</t>
  </si>
  <si>
    <t>5956119140</t>
  </si>
  <si>
    <t>Pražec dřevěný výhybkový dub skupina 3 5000x260x160</t>
  </si>
  <si>
    <t>2124219433</t>
  </si>
  <si>
    <t>5956119145</t>
  </si>
  <si>
    <t>Pražec dřevěný výhybkový dub skupina 3 5100x260x160</t>
  </si>
  <si>
    <t>-849235558</t>
  </si>
  <si>
    <t>5956119150</t>
  </si>
  <si>
    <t>Pražec dřevěný výhybkový dub skupina 3 5200x260x160</t>
  </si>
  <si>
    <t>-1409599937</t>
  </si>
  <si>
    <t>5956119020</t>
  </si>
  <si>
    <t>Pražec dřevěný výhybkový dub skupina 3 2600x260x160</t>
  </si>
  <si>
    <t>-1988894138</t>
  </si>
  <si>
    <t>5958140015</t>
  </si>
  <si>
    <t>Podkladnice žebrová tv. R4</t>
  </si>
  <si>
    <t>539358163</t>
  </si>
  <si>
    <t>KV 19</t>
  </si>
  <si>
    <t>-753272746</t>
  </si>
  <si>
    <t>334*2</t>
  </si>
  <si>
    <t>5958158005</t>
  </si>
  <si>
    <t>Podložka pryžová pod patu kolejnice S49  183/126/6</t>
  </si>
  <si>
    <t>196109359</t>
  </si>
  <si>
    <t>-321592409</t>
  </si>
  <si>
    <t>SK</t>
  </si>
  <si>
    <t>1165*2</t>
  </si>
  <si>
    <t>5958140005</t>
  </si>
  <si>
    <t>Podkladnice žebrová tv. S4pl</t>
  </si>
  <si>
    <t>923350398</t>
  </si>
  <si>
    <t>spol. KV19</t>
  </si>
  <si>
    <t>53</t>
  </si>
  <si>
    <t>5958134075</t>
  </si>
  <si>
    <t>Součásti upevňovací vrtule R1(145)</t>
  </si>
  <si>
    <t>-697073675</t>
  </si>
  <si>
    <t>8*16</t>
  </si>
  <si>
    <t>4*8</t>
  </si>
  <si>
    <t>54</t>
  </si>
  <si>
    <t>5958134040</t>
  </si>
  <si>
    <t>Součásti upevňovací kroužek pružný dvojitý Fe 6</t>
  </si>
  <si>
    <t>1422856590</t>
  </si>
  <si>
    <t>55</t>
  </si>
  <si>
    <t>-784885191</t>
  </si>
  <si>
    <t>(33+28)*2</t>
  </si>
  <si>
    <t>56</t>
  </si>
  <si>
    <t>5960101040</t>
  </si>
  <si>
    <t>Pražcové kotvy TDHB pro pražec dřevěný</t>
  </si>
  <si>
    <t>870617997</t>
  </si>
  <si>
    <t>57</t>
  </si>
  <si>
    <t>755651426</t>
  </si>
  <si>
    <t>Poznámka k položce:
pouze třemny, patky dodá objednatel</t>
  </si>
  <si>
    <t>SO 103 - 12C. SK žst. Bílina</t>
  </si>
  <si>
    <t>5904020120</t>
  </si>
  <si>
    <t>Vyřezání křovin porost hustý 6 a více kusů stonků na m2 plochy sklon terénu přes 1:2. Poznámka: 1. V cenách jsou započteny náklady na vyřezání a likvidaci výřezu spálením, štěpkováním nebo jeho naložení na dopravní prostředek a uložení na skládku. 2. V cenách nejsou obsaženy náklady na dopravu a skládkovné.</t>
  </si>
  <si>
    <t>-357068618</t>
  </si>
  <si>
    <t>Poznámka k souboru cen:
1. V cenách jsou započteny náklady na vyřezání a likvidaci výřezu spálením, štěpkováním nebo jeho naložení na dopravní prostředek a uložení na skládku.
2. V cenách nejsou obsaženy náklady na dopravu a skládkovné.</t>
  </si>
  <si>
    <t>podél 12C. SK pro možnost vyčištění příkopu</t>
  </si>
  <si>
    <t>150*5</t>
  </si>
  <si>
    <t>5904035030</t>
  </si>
  <si>
    <t>Kácení stromů se sklonem terénu do 1:2 obvodem kmene přes 80 do 157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</si>
  <si>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-1807571133</t>
  </si>
  <si>
    <t>Poznámka k souboru cen: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</si>
  <si>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5904045040</t>
  </si>
  <si>
    <t>Odstranění pařezu mechanicky průměru přes 60 cm do 100 cm. Poznámka: 1. V cenách jsou započteny náklady na mechanickou likvidaci pařezu odtěžením, odfrézováním nebo na biologickou likvidaci aplikací chemikálie do vyvrtaných otvorů včetně jejího dodání, odstranění vzniklého odpadu a urovnání terénu a náklady na dodávku chemikálie.</t>
  </si>
  <si>
    <t>-1943199380</t>
  </si>
  <si>
    <t>Poznámka k souboru cen:
1. V cenách jsou započteny náklady na mechanickou likvidaci pařezu odtěžením, odfrézováním nebo na biologickou likvidaci aplikací chemikálie do vyvrtaných otvorů včetně jejího dodání, odstranění vzniklého odpadu a urovnání terénu a náklady na dodávku chemikálie.</t>
  </si>
  <si>
    <t>km 34,351 - 34,690 oboustraně</t>
  </si>
  <si>
    <t>339*2</t>
  </si>
  <si>
    <t>km 34,351 - 34,690</t>
  </si>
  <si>
    <t>0,339</t>
  </si>
  <si>
    <t>339*1,656</t>
  </si>
  <si>
    <t>5906130400</t>
  </si>
  <si>
    <t>Montáž kolejového roštu v ose koleje pražce betonové vystrojené tv. S49 rozdělení "u". Poznámka: 1. V cenách jsou započteny náklady na manipulaci a montáž KR, u pražců dřevěných nevystrojených i na vrtání pražců. 2. V cenách nejsou obsaženy náklady na dodávku materiálu.</t>
  </si>
  <si>
    <t>-1030818626</t>
  </si>
  <si>
    <t>0,339-0,025</t>
  </si>
  <si>
    <t>5907010090</t>
  </si>
  <si>
    <t>Výměna LISŮ tv. S49 rozdělení "u".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</si>
  <si>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956683093</t>
  </si>
  <si>
    <t>Se 12</t>
  </si>
  <si>
    <t>2*4</t>
  </si>
  <si>
    <t>5907040030</t>
  </si>
  <si>
    <t>Posun kolejnic před svařováním tv. S49. Poznámka: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</si>
  <si>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-891590023</t>
  </si>
  <si>
    <t>5908005340</t>
  </si>
  <si>
    <t>Oprava kolejnicového styku výměna spojek tv. A.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</si>
  <si>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-1214785267</t>
  </si>
  <si>
    <t>Poznámka k souboru cen:
1. V cenách jsou započteny náklady na výměnu, demontáž nebo montáž vnitřní spojky a/nebo celého styku a ošetření součástí mazivem. U přechodových spojek se použije položka s větším tvarem.
2. V cenách nejsou obsaženy náklady na dodávku materiálu.</t>
  </si>
  <si>
    <t>och. pole ZV18</t>
  </si>
  <si>
    <t>5910020130</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</si>
  <si>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</si>
  <si>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-1088328144</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</si>
  <si>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</si>
  <si>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</si>
  <si>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-1856649442</t>
  </si>
  <si>
    <t>S49</t>
  </si>
  <si>
    <t>5914005010</t>
  </si>
  <si>
    <t>Rozšíření stezky zemního tělesa dle VL Ž2 přisypávkou zemního tělesa. Poznámka: 1. V cenách jsou započteny i náklady na uložení výzisku na terén nebo naložení na dopravní prostředek. 2. V cenách nejsou obsaženy náklady na dodávku materiálu, odtěžení zemního tělesa, dopravu a skládkovné.</t>
  </si>
  <si>
    <t>-1310912497</t>
  </si>
  <si>
    <t>Poznámka k souboru cen:
1. V cenách jsou započteny i náklady na uložení výzisku na terén nebo naložení na dopravní prostředek.
2. V cenách nejsou obsaženy náklady na dodávku materiálu, odtěžení zemního tělesa, dopravu a skládkovné.</t>
  </si>
  <si>
    <t>130*0,5</t>
  </si>
  <si>
    <t>5914020010</t>
  </si>
  <si>
    <t>Čištění otevřených odvodňovacích zařízení strojně příkop zpevněný. Poznámka: 1. V cenách jsou započteny náklady na odtěžení nánosu a nečistot, rozprostření výzisku na terén nebo naložení na dopravní prostředek. 2. V cenách nejsou obsaženy náklady na dopravu a skládkovné.</t>
  </si>
  <si>
    <t>-1319529474</t>
  </si>
  <si>
    <t>Poznámka k souboru cen:
1. V cenách jsou započteny náklady na odtěžení nánosu a nečistot, rozprostření výzisku na terén nebo naložení na dopravní prostředek.
2. V cenách nejsou obsaženy náklady na dopravu a skládkovné.</t>
  </si>
  <si>
    <t>150*5*0,75</t>
  </si>
  <si>
    <t>565*4*0,002</t>
  </si>
  <si>
    <t>565*0,291</t>
  </si>
  <si>
    <t>svah u 12. SK (demontáž praž. rovnaniny)</t>
  </si>
  <si>
    <t>110*0,291</t>
  </si>
  <si>
    <t>0,314*491,756</t>
  </si>
  <si>
    <t>-1023818744</t>
  </si>
  <si>
    <t>339*1,656*1,7</t>
  </si>
  <si>
    <t>339*2*0,1*1,7</t>
  </si>
  <si>
    <t>rozšíření</t>
  </si>
  <si>
    <t>-65*1*1,7</t>
  </si>
  <si>
    <t>226894666</t>
  </si>
  <si>
    <t>odvoz pařezů na skládku</t>
  </si>
  <si>
    <t>339*2*0,049</t>
  </si>
  <si>
    <t>501*0,24</t>
  </si>
  <si>
    <t>110*0,24</t>
  </si>
  <si>
    <t>vyčištění příkopu</t>
  </si>
  <si>
    <t>150*5*0,75*1,7</t>
  </si>
  <si>
    <t>9909000300</t>
  </si>
  <si>
    <t>Poplatek za likvidaci dřevěných kolejnicových podpor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</si>
  <si>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964109665</t>
  </si>
  <si>
    <t>Poznámka k položce:
odhad váhy - pařezy na skládku</t>
  </si>
  <si>
    <t>-624084084</t>
  </si>
  <si>
    <t>-856168392</t>
  </si>
  <si>
    <t>565*2</t>
  </si>
  <si>
    <t>339*2*0,05*1,7</t>
  </si>
  <si>
    <t>5957131030</t>
  </si>
  <si>
    <t>Lepený izolovaný styk tv. S49 délky 4,00 m</t>
  </si>
  <si>
    <t>-2130820140</t>
  </si>
  <si>
    <t>SO 104 - 12. SK žst. Bílina</t>
  </si>
  <si>
    <t>km 34,039 - 34,281 oboustraně</t>
  </si>
  <si>
    <t>242*2</t>
  </si>
  <si>
    <t>km 34,039 - 34,281</t>
  </si>
  <si>
    <t>0,242</t>
  </si>
  <si>
    <t>242*1,656</t>
  </si>
  <si>
    <t>-1556893265</t>
  </si>
  <si>
    <t>-2133454857</t>
  </si>
  <si>
    <t>24*2</t>
  </si>
  <si>
    <t>och. pole KV16 + KV14</t>
  </si>
  <si>
    <t>4+4</t>
  </si>
  <si>
    <t>1339809141</t>
  </si>
  <si>
    <t>SVK</t>
  </si>
  <si>
    <t>0,024</t>
  </si>
  <si>
    <t>403*4*0,002</t>
  </si>
  <si>
    <t>403*0,291</t>
  </si>
  <si>
    <t>0,242*478,575</t>
  </si>
  <si>
    <t>1646229155</t>
  </si>
  <si>
    <t>rtapa propracování</t>
  </si>
  <si>
    <t>1931654536</t>
  </si>
  <si>
    <t>242*1,9*1,7</t>
  </si>
  <si>
    <t>242*2*0,1*1,7</t>
  </si>
  <si>
    <t>(242+24)*2*0,049</t>
  </si>
  <si>
    <t>393*0,225</t>
  </si>
  <si>
    <t>266*2*0,049</t>
  </si>
  <si>
    <t>242*1,656*1,7</t>
  </si>
  <si>
    <t>403*2</t>
  </si>
  <si>
    <t>242*2*0,05*1,7</t>
  </si>
  <si>
    <t>1507051944</t>
  </si>
  <si>
    <t>Výh_16_17_18_RD</t>
  </si>
  <si>
    <t>Vý.16,17,18 (RD) a spojovací pole</t>
  </si>
  <si>
    <t>144,354</t>
  </si>
  <si>
    <t>Vrtule_R2_výh</t>
  </si>
  <si>
    <t>Vrtule R2 do výhybek</t>
  </si>
  <si>
    <t>816</t>
  </si>
  <si>
    <t>Vrtule_R1_výh</t>
  </si>
  <si>
    <t>Vrtule R1 do výhybek</t>
  </si>
  <si>
    <t>1506</t>
  </si>
  <si>
    <t>Pryžovky_výh</t>
  </si>
  <si>
    <t>Pryžovky 183 do výhybek</t>
  </si>
  <si>
    <t>312</t>
  </si>
  <si>
    <t>SO 105_změna_1 - v.č. 16, 17 a 18 žst. Bílina</t>
  </si>
  <si>
    <t>stezky ZV 18 - KV16 a KV17</t>
  </si>
  <si>
    <t>157*0,1</t>
  </si>
  <si>
    <t>5905050210</t>
  </si>
  <si>
    <t>Souvislá výměna KL se snesením KR výhybky pražce dřevěné.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</si>
  <si>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1759278393</t>
  </si>
  <si>
    <t>v.č. 16,17,18</t>
  </si>
  <si>
    <t>49,854+2*43,75</t>
  </si>
  <si>
    <t>Mezisoučet</t>
  </si>
  <si>
    <t>KV18 - ZV16</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</si>
  <si>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</si>
  <si>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</si>
  <si>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2044926899</t>
  </si>
  <si>
    <t>v.č. 16, 17, 18 (tl. kol. lože 450 mm)</t>
  </si>
  <si>
    <t>62+2*51</t>
  </si>
  <si>
    <t>KV 18-ZV16</t>
  </si>
  <si>
    <t>0,007*1617</t>
  </si>
  <si>
    <t>5908005440</t>
  </si>
  <si>
    <t>Oprava kolejnicového styku demontáž spojek tv. A.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</si>
  <si>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"Demontáž spojek       "40</t>
  </si>
  <si>
    <t>5909040010</t>
  </si>
  <si>
    <t>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</si>
  <si>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-1986532582</t>
  </si>
  <si>
    <t>Poznámka k souboru cen: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</si>
  <si>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5909050030</t>
  </si>
  <si>
    <t>Stabilizace kolejového lože výhybky nově zřízeného nebo čistého. Poznámka: 1. V cenách jsou započteny náklady na stabilizaci v režimu s řízeným (konstantním) poklesem včetně měření a předání tištěných výstupů.</t>
  </si>
  <si>
    <t>130204987</t>
  </si>
  <si>
    <t>5909050040</t>
  </si>
  <si>
    <t>Stabilizace kolejového lože výhybky stávajícího. Poznámka: 1. V cenách jsou započteny náklady na stabilizaci v režimu s řízeným (konstantním) poklesem včetně měření a předání tištěných výstupů.</t>
  </si>
  <si>
    <t>33091386</t>
  </si>
  <si>
    <t>1974481643</t>
  </si>
  <si>
    <t>3*14</t>
  </si>
  <si>
    <t>-6</t>
  </si>
  <si>
    <t>1941248364</t>
  </si>
  <si>
    <t>-113108083</t>
  </si>
  <si>
    <t>5910050010</t>
  </si>
  <si>
    <t>Umožnění volné dilatace dílů výhybek demontáž upevňovadel výhybka I. generace. Poznámka: 1. V cenách jsou započteny náklady na uvolnění dílů výhybky a jejich rovnoměrné prodloužení nebo zkrácení. 2. V cenách nejsou obsaženy náklady na demontáž spojek.</t>
  </si>
  <si>
    <t>-1181746730</t>
  </si>
  <si>
    <t>Poznámka k souboru cen:
1. V cenách jsou započteny náklady na uvolnění dílů výhybky a jejich rovnoměrné prodloužení nebo zkrácení.
2. V cenách nejsou obsaženy náklady na demontáž spojek.</t>
  </si>
  <si>
    <t>12,5*4*4</t>
  </si>
  <si>
    <t>5910050110</t>
  </si>
  <si>
    <t>Umožnění volné dilatace dílů výhybek montáž upevňovadel výhybka I. generace. Poznámka: 1. V cenách jsou započteny náklady na uvolnění dílů výhybky a jejich rovnoměrné prodloužení nebo zkrácení. 2. V cenách nejsou obsaženy náklady na demontáž spojek.</t>
  </si>
  <si>
    <t>-35667599</t>
  </si>
  <si>
    <t>5910132030</t>
  </si>
  <si>
    <t>Zřízení zádržné opěrky na jazyku i opornici. Poznámka: 1. V cenách jsou započteny náklady na vrtání otvorů a montáž. 2. V cenách nejsou obsaženy náklady na dodávku materiálu.</t>
  </si>
  <si>
    <t>pár</t>
  </si>
  <si>
    <t>880538802</t>
  </si>
  <si>
    <t>Poznámka k souboru cen:
1. V cenách jsou započteny náklady na vrtání otvorů a montáž.
2. V cenách nejsou obsaženy náklady na dodávku materiálu.</t>
  </si>
  <si>
    <t>3*2</t>
  </si>
  <si>
    <t>Zámky_výh</t>
  </si>
  <si>
    <t>5911005210</t>
  </si>
  <si>
    <t>Válečková stolička jazyka nadzvedávací montáž s upevněním na patu kolejnice. Poznámka: 1. V cenách jsou započteny náklady na provedení, nastavení funkčnosti stabilizátoru a ošetření součástí mazivem. 2. V cenách nejsou obsaženy náklady na dodávku materiálu.</t>
  </si>
  <si>
    <t>-1933422897</t>
  </si>
  <si>
    <t>Poznámka k souboru cen:
1. V cenách jsou započteny náklady na provedení, nastavení funkčnosti stabilizátoru a ošetření součástí mazivem.
2. V cenách nejsou obsaženy náklady na dodávku materiálu.</t>
  </si>
  <si>
    <t>3*4</t>
  </si>
  <si>
    <t>5911311040</t>
  </si>
  <si>
    <t>Montáž hákového závěru výhybky jednoduché jednozávěrové soustavy A. Poznámka: 1. V cenách jsou započteny náklady na montáž a seřízení závěru, seřízení a přezkoušení chodu závěru, provedení západkové zkoušky a ošetření součástí mazivem. 2. V cenách nejsou obsaženy náklady na dodávku materiálu.</t>
  </si>
  <si>
    <t>-495478019</t>
  </si>
  <si>
    <t>Poznámka k souboru cen:
1. V cenách jsou započteny náklady na montáž a seřízení závěru, seřízení a přezkoušení chodu závěru, provedení západkové zkoušky a ošetření součástí mazivem.
2. V cenách nejsou obsaženy náklady na dodávku materiálu.</t>
  </si>
  <si>
    <t>5911641060</t>
  </si>
  <si>
    <t>Montáž jednoduché výhybky v ose koleje dřevěné pražce soustavy A. Poznámka: 1. V cenách jsou započteny náklady na manipulaci na pražcovém podloží, nanesení součástí, montáž podle montážního plánu, přezkoušení doléhání jazyků a ošetření součástí mazivem. Demontáž součástí před položením. 2. V cenách nejsou obsaženy náklady na dodávku materiálu.</t>
  </si>
  <si>
    <t>1029054444</t>
  </si>
  <si>
    <t>Poznámka k souboru cen:
1. V cenách jsou započteny náklady na manipulaci na pražcovém podloží, nanesení součástí, montáž podle montážního plánu, přezkoušení doléhání jazyků a ošetření součástí mazivem. Demontáž součástí před položením.
2. V cenách nejsou obsaženy náklady na dodávku materiálu.</t>
  </si>
  <si>
    <t>5911655060</t>
  </si>
  <si>
    <t>Demontáž jednoduché výhybky na úložišti dřevěné pražce soustavy A. Poznámka: 1. V cenách jsou započteny náklady na demontáž do součástí, manipulaci, naložení na dopravní prostředek a uložení vyzískaného materiálu na úložišti.</t>
  </si>
  <si>
    <t>856060341</t>
  </si>
  <si>
    <t>Poznámka k souboru cen:
1. V cenách jsou započteny náklady na demontáž do součástí, manipulaci, naložení na dopravní prostředek a uložení vyzískaného materiálu na úložišti.</t>
  </si>
  <si>
    <t>v.č. 16, 17, 18</t>
  </si>
  <si>
    <t>3*8,75</t>
  </si>
  <si>
    <t>0,007*361,560</t>
  </si>
  <si>
    <t>5961170070</t>
  </si>
  <si>
    <t>Zádržná opěrka proti putování (komplet pro jazky i opornici) S49 R300 pro jazyk ohnutý i přímý</t>
  </si>
  <si>
    <t>1993450732</t>
  </si>
  <si>
    <t>157*0,1*1,7</t>
  </si>
  <si>
    <t>3*58*1,7</t>
  </si>
  <si>
    <t>7*1,617*1,7</t>
  </si>
  <si>
    <t>9902400300</t>
  </si>
  <si>
    <t>Doprava jednosměrná (např. nakupovaného materiálu) mechanizací o nosnosti přes 3,5 t objemnějšího kusového materiálu (prefabrikátů, stožárů, výhybek, rozvaděčů, vybouraných hmot atd.) do 30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</si>
  <si>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-196174588</t>
  </si>
  <si>
    <t>Poznámka k souboru cen: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</si>
  <si>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 Užité výhybky z Louky a Litvínova           "9,450+11,400</t>
  </si>
  <si>
    <t>9902400400</t>
  </si>
  <si>
    <t>Doprava jednosměrná (např. nakupovaného materiálu) mechanizací o nosnosti přes 3,5 t objemnějšího kusového materiálu (prefabrikátů, stožárů, výhybek, rozvaděčů, vybouraných hmot atd.) do 40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</si>
  <si>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24769461</t>
  </si>
  <si>
    <t>" Užitá výhybka ze Žatce           "9,450</t>
  </si>
  <si>
    <t>-585992022</t>
  </si>
  <si>
    <t>9909000200</t>
  </si>
  <si>
    <t>Poplatek za uložení nebezpečného odpadu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</si>
  <si>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131319509</t>
  </si>
  <si>
    <t>157*0,05*1,7</t>
  </si>
  <si>
    <t>5956119010</t>
  </si>
  <si>
    <t>Pražec dřevěný výhybkový dub skupina 3 2400x260x160</t>
  </si>
  <si>
    <t>337043166</t>
  </si>
  <si>
    <t>"16,17 - JS49 1:9-190Ld            "0</t>
  </si>
  <si>
    <t>"18       -JS49 1:9-300 Ld             "4</t>
  </si>
  <si>
    <t>171809425</t>
  </si>
  <si>
    <t>"16,17 - JS49 1:9-190Ld            "2*8</t>
  </si>
  <si>
    <t>"18       -JS49 1:9-300 Ld             "9</t>
  </si>
  <si>
    <t>"spojka 18-16                              "7/0,6-5,667</t>
  </si>
  <si>
    <t>5956119025</t>
  </si>
  <si>
    <t>Pražec dřevěný výhybkový dub skupina 3 2700x260x160</t>
  </si>
  <si>
    <t>2143888686</t>
  </si>
  <si>
    <t>"16,17 - JS49 1:9-190Ld            "2*5</t>
  </si>
  <si>
    <t>"18       -JS49 1:9-300 Ld             "6</t>
  </si>
  <si>
    <t>5956119030</t>
  </si>
  <si>
    <t>Pražec dřevěný výhybkový dub skupina 3 2800x260x160</t>
  </si>
  <si>
    <t>1315935959</t>
  </si>
  <si>
    <t>"16,17 - JS49 1:9-190Ld            "2*2</t>
  </si>
  <si>
    <t>"18       -JS49 1:9-300 Ld             "5</t>
  </si>
  <si>
    <t>5956119035</t>
  </si>
  <si>
    <t>Pražec dřevěný výhybkový dub skupina 3 2900x260x160</t>
  </si>
  <si>
    <t>411430760</t>
  </si>
  <si>
    <t>"16,17 - JS49 1:9-190Ld            "2*4</t>
  </si>
  <si>
    <t>5956119040</t>
  </si>
  <si>
    <t>Pražec dřevěný výhybkový dub skupina 3 3000x260x160</t>
  </si>
  <si>
    <t>-1131956185</t>
  </si>
  <si>
    <t>"18       -JS49 1:9-300 Ld             "3</t>
  </si>
  <si>
    <t>5956119045</t>
  </si>
  <si>
    <t>Pražec dřevěný výhybkový dub skupina 3 3100x260x160</t>
  </si>
  <si>
    <t>-1369503637</t>
  </si>
  <si>
    <t>5956119050</t>
  </si>
  <si>
    <t>Pražec dřevěný výhybkový dub skupina 3 3200x260x160</t>
  </si>
  <si>
    <t>-1344123341</t>
  </si>
  <si>
    <t>"18       -JS49 1:9-300 Ld             "2</t>
  </si>
  <si>
    <t>5956119055</t>
  </si>
  <si>
    <t>Pražec dřevěný výhybkový dub skupina 3 3300x260x160</t>
  </si>
  <si>
    <t>1642782342</t>
  </si>
  <si>
    <t>5956119060</t>
  </si>
  <si>
    <t>Pražec dřevěný výhybkový dub skupina 3 3400x260x160</t>
  </si>
  <si>
    <t>1428759246</t>
  </si>
  <si>
    <t>5956119065</t>
  </si>
  <si>
    <t>Pražec dřevěný výhybkový dub skupina 3 3500x260x160</t>
  </si>
  <si>
    <t>-216615782</t>
  </si>
  <si>
    <t>"16,17 - JS49 1:9-190Ld            "2*1</t>
  </si>
  <si>
    <t>5956119070</t>
  </si>
  <si>
    <t>Pražec dřevěný výhybkový dub skupina 3 3600x260x160</t>
  </si>
  <si>
    <t>-549920942</t>
  </si>
  <si>
    <t>"18       -JS49 1:9-300 Ld             "1</t>
  </si>
  <si>
    <t>5956119075</t>
  </si>
  <si>
    <t>Pražec dřevěný výhybkový dub skupina 3 3700x260x160</t>
  </si>
  <si>
    <t>-643469130</t>
  </si>
  <si>
    <t>5956119080</t>
  </si>
  <si>
    <t>Pražec dřevěný výhybkový dub skupina 3 3800x260x160</t>
  </si>
  <si>
    <t>2017934097</t>
  </si>
  <si>
    <t>5956119085</t>
  </si>
  <si>
    <t>Pražec dřevěný výhybkový dub skupina 3 3900x260x160</t>
  </si>
  <si>
    <t>879846621</t>
  </si>
  <si>
    <t>5956119090</t>
  </si>
  <si>
    <t>Pražec dřevěný výhybkový dub skupina 3 4000x260x160</t>
  </si>
  <si>
    <t>-85932602</t>
  </si>
  <si>
    <t>5956119095</t>
  </si>
  <si>
    <t>Pražec dřevěný výhybkový dub skupina 3 4100x260x160</t>
  </si>
  <si>
    <t>487693320</t>
  </si>
  <si>
    <t>5956119100</t>
  </si>
  <si>
    <t>Pražec dřevěný výhybkový dub skupina 3 4200x260x160</t>
  </si>
  <si>
    <t>1856363211</t>
  </si>
  <si>
    <t>5956119105</t>
  </si>
  <si>
    <t>Pražec dřevěný výhybkový dub skupina 3 4300x260x160</t>
  </si>
  <si>
    <t>-2000626325</t>
  </si>
  <si>
    <t>5956119110</t>
  </si>
  <si>
    <t>Pražec dřevěný výhybkový dub skupina 3 4400x260x160</t>
  </si>
  <si>
    <t>-284155104</t>
  </si>
  <si>
    <t>"16,17 - JS49 1:9-190Ld            "2*3</t>
  </si>
  <si>
    <t>577814959</t>
  </si>
  <si>
    <t>-1118361761</t>
  </si>
  <si>
    <t>-33624612</t>
  </si>
  <si>
    <t>635672068</t>
  </si>
  <si>
    <t>2145224066</t>
  </si>
  <si>
    <t>5956119160</t>
  </si>
  <si>
    <t>Pražec dřevěný výhybkový dub skupina 3 5400x260x160</t>
  </si>
  <si>
    <t>-427698548</t>
  </si>
  <si>
    <t>58</t>
  </si>
  <si>
    <t>5956119175</t>
  </si>
  <si>
    <t>Pražec dřevěný výhybkový dub skupina 3 5700x260x160</t>
  </si>
  <si>
    <t>1727067541</t>
  </si>
  <si>
    <t>59</t>
  </si>
  <si>
    <t>5956119180</t>
  </si>
  <si>
    <t>Pražec dřevěný výhybkový dub skupina 3 5800x260x160</t>
  </si>
  <si>
    <t>-217330677</t>
  </si>
  <si>
    <t>60</t>
  </si>
  <si>
    <t>5956119190</t>
  </si>
  <si>
    <t>Pražec dřevěný výhybkový dub skupina 3 6000x260x160</t>
  </si>
  <si>
    <t>77853547</t>
  </si>
  <si>
    <t>61</t>
  </si>
  <si>
    <t>-530036489</t>
  </si>
  <si>
    <t>62</t>
  </si>
  <si>
    <t>5958134080</t>
  </si>
  <si>
    <t>Součásti upevňovací vrtule R2 (160)</t>
  </si>
  <si>
    <t>-1278712934</t>
  </si>
  <si>
    <t>"16,17 - JS49 1:9-190Ld            "2*252</t>
  </si>
  <si>
    <t>"18       -JS49 1:9-300 Ld             "312</t>
  </si>
  <si>
    <t>63</t>
  </si>
  <si>
    <t>-1945677687</t>
  </si>
  <si>
    <t>"16,17 - JS49 1:9-190Ld            "2*358</t>
  </si>
  <si>
    <t>"18       -JS49 1:9-300 Ld             "438</t>
  </si>
  <si>
    <t>" dlouhé pražce navíc a spojka "(8*4+6*2)*8</t>
  </si>
  <si>
    <t>64</t>
  </si>
  <si>
    <t>1209020678</t>
  </si>
  <si>
    <t>"16,17 - JS49 1:9-190Ld            "2*86</t>
  </si>
  <si>
    <t>"18       -JS49 1:9-300 Ld             "96</t>
  </si>
  <si>
    <t>" dlouhé pražce navíc a spojka "(8*4+6*2)</t>
  </si>
  <si>
    <t>65</t>
  </si>
  <si>
    <t>5958158010</t>
  </si>
  <si>
    <t>Podložka pryžová pod patu kolejnice S49  475/126/5</t>
  </si>
  <si>
    <t>-1625999187</t>
  </si>
  <si>
    <t>"18       -JS49 1:9-300 Ld             "8</t>
  </si>
  <si>
    <t>66</t>
  </si>
  <si>
    <t>5958158070</t>
  </si>
  <si>
    <t>Podložka polyetylenová pod podkladnici 380/160/2 (S4, R4)</t>
  </si>
  <si>
    <t>-685393230</t>
  </si>
  <si>
    <t>67</t>
  </si>
  <si>
    <t>5958125010</t>
  </si>
  <si>
    <t>Komplety s antikorozní úpravou ŽS 4 (svěrka ŽS4, šroub RS 1, matice M24, podložka Fe6)</t>
  </si>
  <si>
    <t>-394886607</t>
  </si>
  <si>
    <t>"16,17 - JS49 1:9-190Ld            "2*188</t>
  </si>
  <si>
    <t>"18       -JS49 1:9-300 Ld             "224</t>
  </si>
  <si>
    <t>" dlouhé pražce navíc a spojka "(8*4+6*2)*4</t>
  </si>
  <si>
    <t>68</t>
  </si>
  <si>
    <t>5958173000</t>
  </si>
  <si>
    <t>Polyetylenové pásy v kotoučích</t>
  </si>
  <si>
    <t>-741782209</t>
  </si>
  <si>
    <t>69</t>
  </si>
  <si>
    <t>5957201010</t>
  </si>
  <si>
    <t>NEOCEŇOVAT! Kolejnice užité tv. S49</t>
  </si>
  <si>
    <t>60136645</t>
  </si>
  <si>
    <t>Poznámka k položce:
NEOCEŇOVAT! Materiál zadavatele</t>
  </si>
  <si>
    <t>"16,17 - JS49 1:9-190Ld            "2*4*11</t>
  </si>
  <si>
    <t>"18       -JS49 1:9-300 Ld             "4*13</t>
  </si>
  <si>
    <t>"vložky a spojka                         "6*6+2*12</t>
  </si>
  <si>
    <t>70</t>
  </si>
  <si>
    <t>5958264000</t>
  </si>
  <si>
    <t>NEOCEŇOVAT! Podkladnice žebrová užitá tv. S4</t>
  </si>
  <si>
    <t>158666412</t>
  </si>
  <si>
    <t>71</t>
  </si>
  <si>
    <t>5961214015</t>
  </si>
  <si>
    <t>NEOCEŇOVAT! Výhybka jednoduchá užitá kompletní ocelové součásti J49 1:9-190 levá</t>
  </si>
  <si>
    <t>-1553804819</t>
  </si>
  <si>
    <t>"Výhybka JS49 1:9-190 L na dř. pražcích, 5000088259, Žatec, v 21             "1</t>
  </si>
  <si>
    <t>"Výhybka JS49 1:9-190 L na dř. pražcích, 5000085453, Litvínov v 6            "1</t>
  </si>
  <si>
    <t>72</t>
  </si>
  <si>
    <t>5961214025</t>
  </si>
  <si>
    <t>NEOCEŇOVAT! Výhybka jednoduchá užitá kompletní ocelové součásti J49 1:9-300 levá</t>
  </si>
  <si>
    <t>894239633</t>
  </si>
  <si>
    <t>"Výhybka JS49 1:9-300 L na dř. pražcích, 5000085237, Louka v 7         "1</t>
  </si>
  <si>
    <t>73</t>
  </si>
  <si>
    <t>5961178000R</t>
  </si>
  <si>
    <t>NEOCEŇOVAT! Zařízení pro snížení přestavného odporu výhybky Ekoslide užitý</t>
  </si>
  <si>
    <t>-193395744</t>
  </si>
  <si>
    <t>SO 106 - 14. SK žst. Bílina</t>
  </si>
  <si>
    <t>km 34,044 - 34,281 jednostraně</t>
  </si>
  <si>
    <t>237*1</t>
  </si>
  <si>
    <t>km 34,044 - 34,281</t>
  </si>
  <si>
    <t>0,237</t>
  </si>
  <si>
    <t>241*1,656</t>
  </si>
  <si>
    <t>237*2</t>
  </si>
  <si>
    <t>výběh k v.č. 14</t>
  </si>
  <si>
    <t>395*4*0,002</t>
  </si>
  <si>
    <t>395*0,291</t>
  </si>
  <si>
    <t>0,237*478,575</t>
  </si>
  <si>
    <t>237*1,9*1,7</t>
  </si>
  <si>
    <t>237*1*0,1*1,7</t>
  </si>
  <si>
    <t>(242)*2*0,049</t>
  </si>
  <si>
    <t>392*0,225</t>
  </si>
  <si>
    <t>241*2*0,049</t>
  </si>
  <si>
    <t>241*1,656*1,7</t>
  </si>
  <si>
    <t>402*2</t>
  </si>
  <si>
    <t>241*1*0,05*1,7</t>
  </si>
  <si>
    <t>SO 107 - Práce na zařízení SEE</t>
  </si>
  <si>
    <t>1568862165</t>
  </si>
  <si>
    <t>Poznámka k položce:
Stožáry a další zařízení mimo návěstidel ( viz SO 107)</t>
  </si>
  <si>
    <t>-795034059</t>
  </si>
  <si>
    <t>SO 108 - Práce na zařízení SSZT</t>
  </si>
  <si>
    <t>Šitanc Michal</t>
  </si>
  <si>
    <t>1027440077</t>
  </si>
  <si>
    <t>Poznámka k položce:
Ukolejnění náv. S8, S10, Se8, Se9, Se12, L8, L10</t>
  </si>
  <si>
    <t>-1794722417</t>
  </si>
  <si>
    <t>7590915032</t>
  </si>
  <si>
    <t>Montáž výkolejky ústřední stavěné s návěstním tělesem s přestavníkem elektromotorickým - připevnění upevňovací soupravy přestavníku, výkolejky a její montáž včetně návěstního tělesa, připevnění přestavníku na upevňovací soupravu, namontování spojovací tyče, zatažení kabelu s kabelovou formou do kabelového závěru, mechanické přezkoušení chodu, nátěr. Bez zemních prací</t>
  </si>
  <si>
    <t>-753426641</t>
  </si>
  <si>
    <t>Poznámka k položce:
Výkolejky Vk1, Vk2</t>
  </si>
  <si>
    <t>7590917032</t>
  </si>
  <si>
    <t>Demontáž výkolejky ústřední stavěné s návěstním tělesem a s přestavníkem elektromotorickým</t>
  </si>
  <si>
    <t>1457203206</t>
  </si>
  <si>
    <t>7594105040</t>
  </si>
  <si>
    <t>Montáž lanového propojení tlumivek na dřevěné pražce 1,9 nebo 2,4 m - propojení stykového transformátoru s kolejnicí nebo s dalším stykovým transformátorem lanovým propojením; usazení pražců nebo trámků mezi koleje nebo podél koleje; připevnění lana k pražcům nebo montážním trámkům</t>
  </si>
  <si>
    <t>-1190475386</t>
  </si>
  <si>
    <t>7594105042</t>
  </si>
  <si>
    <t>Montáž lanového propojení tlumivek na dřevěné pražce 3,7 nebo 4,2 m - propojení stykového transformátoru s kolejnicí nebo s dalším stykovým transformátorem lanovým propojením; usazení pražců nebo trámků mezi koleje nebo podél koleje; připevnění lana k pražcům nebo montážním trámkům</t>
  </si>
  <si>
    <t>1812013222</t>
  </si>
  <si>
    <t>7594105050</t>
  </si>
  <si>
    <t>Montáž lanového propojení tlumivek na dřevěné pražce 20 nebo 25 m - propojení stykového transformátoru s kolejnicí nebo s dalším stykovým transformátorem lanovým propojením; usazení pražců nebo trámků mezi koleje nebo podél koleje; připevnění lana k pražcům nebo montážním trámkům</t>
  </si>
  <si>
    <t>-251780931</t>
  </si>
  <si>
    <t>Poznámka k položce:
Propojení středů tlumivek náv. S6 a Se7 pro zpětnou trakční cestu &gt; 50m
Propojení středů L6-L8 a  L10-12cSK</t>
  </si>
  <si>
    <t>2*2 'Přepočtené koeficientem množství</t>
  </si>
  <si>
    <t>7594105310</t>
  </si>
  <si>
    <t>Montáž lanového propojení kolejnicového na dřevěné pražce do 2,9 m - příčné nebo podélné propojení kolejnic přímých kolejí a na výhybkách; usazení pražců mezi souběžnými kolejemi nebo podél koleje; připevnění lanového propojení na pražce nebo montážní trámky</t>
  </si>
  <si>
    <t>688470656</t>
  </si>
  <si>
    <t>Poznámka k položce:
Propojení u náv. Se12</t>
  </si>
  <si>
    <t>7594107040</t>
  </si>
  <si>
    <t>Demontáž lanového propojení tlumivek z dřevěných pražců</t>
  </si>
  <si>
    <t>1898910299</t>
  </si>
  <si>
    <t>7594107310</t>
  </si>
  <si>
    <t>Demontáž kolejnicového lanového propojení z dřevěných pražců</t>
  </si>
  <si>
    <t>-1498012879</t>
  </si>
  <si>
    <t>Poznámka k položce:
Propojení u náv. Se12
Propojení středů tlumivek náv. S6 a Se7 pro zpětnou trakční cestu &gt; 50m
Propojení středů L6-L8 a L10-12cSK</t>
  </si>
  <si>
    <t>O2_změna_1 - !NEOCEŇOVAT! - materiál dodávaný objednatelem</t>
  </si>
  <si>
    <t>č. 1 - materiál 8. SK</t>
  </si>
  <si>
    <t>5956213045</t>
  </si>
  <si>
    <t>Pražec betonový příčný vystrojený  užitý tv. B 91S/1 (UIC)</t>
  </si>
  <si>
    <t>Sborník UOŽI 01 2020</t>
  </si>
  <si>
    <t>-1728664033</t>
  </si>
  <si>
    <t>-1496101621</t>
  </si>
  <si>
    <t>5956213040</t>
  </si>
  <si>
    <t>Pražec betonový příčný vystrojený  užitý SB6</t>
  </si>
  <si>
    <t>-1574471834</t>
  </si>
  <si>
    <t>5957201000</t>
  </si>
  <si>
    <t>Kolejnice užité tv. UIC60</t>
  </si>
  <si>
    <t>865707866</t>
  </si>
  <si>
    <t>Kolejnice užité tv. S49</t>
  </si>
  <si>
    <t>52874248</t>
  </si>
  <si>
    <t>5958228015</t>
  </si>
  <si>
    <t>Komplet užitý ŽS 4 (šroub RS 1, matice M 24, podložka Fe6, svěrka ŽS4)</t>
  </si>
  <si>
    <t>-1823458195</t>
  </si>
  <si>
    <t>636*4</t>
  </si>
  <si>
    <t>č. 2 - materiál 10. SK</t>
  </si>
  <si>
    <t>355457116</t>
  </si>
  <si>
    <t>(1165*4)-668</t>
  </si>
  <si>
    <t>č. 3 - materiál 12C. SK</t>
  </si>
  <si>
    <t>657222568</t>
  </si>
  <si>
    <t>-628070007</t>
  </si>
  <si>
    <t>č. 4 - materiál 12. SK</t>
  </si>
  <si>
    <t>403*4</t>
  </si>
  <si>
    <t>č. 5_změna_1 - materiál výh.16,17,18</t>
  </si>
  <si>
    <t>938981862</t>
  </si>
  <si>
    <t>Podkladnice žebrová užitá tv. S4</t>
  </si>
  <si>
    <t>1042939384</t>
  </si>
  <si>
    <t>Výhybka jednoduchá užitá kompletní ocelové součásti J49 1:9-190 levá</t>
  </si>
  <si>
    <t>-52663644</t>
  </si>
  <si>
    <t>"Výhybka JS49 1:9-190 L na dř. pražcích, 5000088259, Žatec, v 21, 20 714,00             "1</t>
  </si>
  <si>
    <t>"Výhybka JS49 1:9-190 L na dř. pražcích, 5000085453, Litvínov v 6, 21 341,00            "1</t>
  </si>
  <si>
    <t>Výhybka jednoduchá užitá kompletní ocelové součásti J49 1:9-300 levá</t>
  </si>
  <si>
    <t>-1484385133</t>
  </si>
  <si>
    <t>"Výhybka JS49 1:9-300 L na dř. pražcích, 5000085237, Louka v 7, 24 591,00        "1</t>
  </si>
  <si>
    <t>Zařízení pro snížení přestavného odporu výhybky Ekoslide užitý</t>
  </si>
  <si>
    <t>547422205</t>
  </si>
  <si>
    <t>č. 6 - materiál 14. SK</t>
  </si>
  <si>
    <t>GPK_VRN</t>
  </si>
  <si>
    <t>GPK pro výpočet VRN</t>
  </si>
  <si>
    <t>2,478</t>
  </si>
  <si>
    <t>O3_změna_1 - VRN</t>
  </si>
  <si>
    <t>VRN_změna_1 - Vedlejší rozpočtové náklády</t>
  </si>
  <si>
    <t>VRN - Vedlejší rozpočtové náklady</t>
  </si>
  <si>
    <t>Vedlejší rozpočtové náklady</t>
  </si>
  <si>
    <t>011101001</t>
  </si>
  <si>
    <t>Finanční náklady pojistné</t>
  </si>
  <si>
    <t>%</t>
  </si>
  <si>
    <t>2301512</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</si>
  <si>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</si>
  <si>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</si>
  <si>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-1577762601</t>
  </si>
  <si>
    <t>Poznámka k souboru cen:
V ceně jsou započteny náklady na doplňující rozbor kameniva nebo KL pro objasnění kontaminace ropnými látkami akreditovanou laboratoří včetně vyhodnocení a předání zprávy o výsledku.</t>
  </si>
  <si>
    <t>022101001</t>
  </si>
  <si>
    <t>Geodetické práce Geodetické práce před opravou</t>
  </si>
  <si>
    <t>1632654888</t>
  </si>
  <si>
    <t>022101021</t>
  </si>
  <si>
    <t>Geodetické práce Geodetické práce po ukončení opravy</t>
  </si>
  <si>
    <t>304082521</t>
  </si>
  <si>
    <t>022111011</t>
  </si>
  <si>
    <t>Geodetické práce Kontrola PPK při směrové a výškové úpravě koleje zaměřením APK trať dvoukolejná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</si>
  <si>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2051181556</t>
  </si>
  <si>
    <t>Poznámka k souboru cen: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</si>
  <si>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0,813</t>
  </si>
  <si>
    <t>0,241</t>
  </si>
  <si>
    <t>(49,854+2*43,75+7)/1000</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</si>
  <si>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</si>
  <si>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</si>
  <si>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599052134</t>
  </si>
  <si>
    <t>Poznámka k souboru cen:
V sazbě jsou započteny náklady na vyhledání trasy detektorem, zaměření a zobrazení trasy a předání výstupu zaměření. V sazbě nejsou obsaženy náklady na vytýčení sítí ve správě provozovatele.</t>
  </si>
  <si>
    <t>023121001</t>
  </si>
  <si>
    <t>Projektové práce Projektová dokumentace - přípravné práce Zjednodušený projekt opravy koleje - V ceně jsou započteny náklady na vyhotovení projektové dokumentace podle požadavku objednatele v rozsahu pro ohlášení : 1) Technická zpráva; 2) Situace; 3) Podélný profil; 4) Vytyčovací výkres; 5) Seznam souřadnic vytyčovacích bodů.</t>
  </si>
  <si>
    <t>-1759864447</t>
  </si>
  <si>
    <t>Poznámka k souboru cen:
V ceně jsou započteny náklady na vyhotovení projektové dokumentace podle požadavku objednatele v rozsahu pro ohlášení : 1) Technická zpráva; 2) Situace; 3) Podélný profil; 4) Vytyčovací výkres; 5) Seznam souřadnic vytyčovacích bodů.</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</si>
  <si>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</si>
  <si>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</si>
  <si>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659060753</t>
  </si>
  <si>
    <t>Poznámka k souboru cen: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</si>
  <si>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</si>
  <si>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</si>
  <si>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-981135531</t>
  </si>
  <si>
    <t>033131001</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</si>
  <si>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</si>
  <si>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2063219342</t>
  </si>
  <si>
    <t>Poznámka k souboru cen: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</si>
  <si>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SEZNAM FIGUR</t>
  </si>
  <si>
    <t>Výměra</t>
  </si>
  <si>
    <t xml:space="preserve"> O1_změna_1/ SO 105_změna_1</t>
  </si>
  <si>
    <t>Použití figury:</t>
  </si>
  <si>
    <t>Souvislá výměna KL se snesením KR výhybky pražce dřevěné</t>
  </si>
  <si>
    <t>Následná úprava GPK výhybky směrové a výškové uspořádání pražce dřevěné nebo ocelové</t>
  </si>
  <si>
    <t>Stabilizace kolejového lože výhybky nově zřízeného nebo čistého</t>
  </si>
  <si>
    <t>Stabilizace kolejového lože výhybky stávajícího</t>
  </si>
  <si>
    <t>Montáž jednoduché výhybky v ose koleje dřevěné pražce soustavy A</t>
  </si>
  <si>
    <t>Demontáž jednoduché výhybky na úložišti dřevěné pražce soustavy A</t>
  </si>
  <si>
    <t>Zřízení zámků</t>
  </si>
  <si>
    <t xml:space="preserve"> O3_změna_1/ VRN_změna_1</t>
  </si>
  <si>
    <t>Geodetické práce Kontrola PPK při směrové a výškové úpravě koleje zaměřením APK trať dvoukolejná</t>
  </si>
  <si>
    <t>Projektové práce Projektová dokumentace - přípravné práce Zjednodušený projekt opravy koleje</t>
  </si>
  <si>
    <t>Provozní vlivy Organizační zajištění prací při zřizování a udržování BK kolejí a výhybek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</si>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</sst>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color rgb="FF000000"/>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22"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41"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2" fillId="0" borderId="16"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4" fillId="0" borderId="28" xfId="0" applyFont="1" applyBorder="1" applyAlignment="1">
      <alignment horizontal="left" wrapText="1"/>
    </xf>
    <xf numFmtId="0" fontId="14"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6"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3" fillId="0" borderId="0" xfId="0" applyFont="1" applyBorder="1" applyAlignment="1">
      <alignment horizontal="center" vertical="center"/>
    </xf>
    <xf numFmtId="0" fontId="14"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6"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29.25" customHeight="1">
      <c r="B9" s="23"/>
      <c r="C9" s="24"/>
      <c r="D9" s="28" t="s">
        <v>26</v>
      </c>
      <c r="E9" s="24"/>
      <c r="F9" s="24"/>
      <c r="G9" s="24"/>
      <c r="H9" s="24"/>
      <c r="I9" s="24"/>
      <c r="J9" s="24"/>
      <c r="K9" s="36"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6" t="s">
        <v>29</v>
      </c>
      <c r="AO9" s="24"/>
      <c r="AP9" s="24"/>
      <c r="AQ9" s="24"/>
      <c r="AR9" s="22"/>
      <c r="BE9" s="33"/>
      <c r="BS9" s="19" t="s">
        <v>6</v>
      </c>
    </row>
    <row r="10" spans="2:71" s="1" customFormat="1" ht="12" customHeight="1">
      <c r="B10" s="23"/>
      <c r="C10" s="24"/>
      <c r="D10" s="34"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31</v>
      </c>
      <c r="AL10" s="24"/>
      <c r="AM10" s="24"/>
      <c r="AN10" s="29" t="s">
        <v>32</v>
      </c>
      <c r="AO10" s="24"/>
      <c r="AP10" s="24"/>
      <c r="AQ10" s="24"/>
      <c r="AR10" s="22"/>
      <c r="BE10" s="33"/>
      <c r="BS10" s="19" t="s">
        <v>6</v>
      </c>
    </row>
    <row r="11" spans="2:71" s="1" customFormat="1" ht="18.45" customHeight="1">
      <c r="B11" s="23"/>
      <c r="C11" s="24"/>
      <c r="D11" s="24"/>
      <c r="E11" s="29"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34</v>
      </c>
      <c r="AL11" s="24"/>
      <c r="AM11" s="24"/>
      <c r="AN11" s="29" t="s">
        <v>35</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31</v>
      </c>
      <c r="AL13" s="24"/>
      <c r="AM13" s="24"/>
      <c r="AN13" s="37" t="s">
        <v>37</v>
      </c>
      <c r="AO13" s="24"/>
      <c r="AP13" s="24"/>
      <c r="AQ13" s="24"/>
      <c r="AR13" s="22"/>
      <c r="BE13" s="33"/>
      <c r="BS13" s="19" t="s">
        <v>6</v>
      </c>
    </row>
    <row r="14" spans="2:71" ht="12">
      <c r="B14" s="23"/>
      <c r="C14" s="24"/>
      <c r="D14" s="24"/>
      <c r="E14" s="37" t="s">
        <v>37</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4" t="s">
        <v>34</v>
      </c>
      <c r="AL14" s="24"/>
      <c r="AM14" s="24"/>
      <c r="AN14" s="37" t="s">
        <v>37</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31</v>
      </c>
      <c r="AL16" s="24"/>
      <c r="AM16" s="24"/>
      <c r="AN16" s="29" t="s">
        <v>35</v>
      </c>
      <c r="AO16" s="24"/>
      <c r="AP16" s="24"/>
      <c r="AQ16" s="24"/>
      <c r="AR16" s="22"/>
      <c r="BE16" s="33"/>
      <c r="BS16" s="19" t="s">
        <v>4</v>
      </c>
    </row>
    <row r="17" spans="2:71" s="1" customFormat="1" ht="18.45" customHeight="1">
      <c r="B17" s="23"/>
      <c r="C17" s="24"/>
      <c r="D17" s="24"/>
      <c r="E17" s="29" t="s">
        <v>39</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34</v>
      </c>
      <c r="AL17" s="24"/>
      <c r="AM17" s="24"/>
      <c r="AN17" s="29" t="s">
        <v>35</v>
      </c>
      <c r="AO17" s="24"/>
      <c r="AP17" s="24"/>
      <c r="AQ17" s="24"/>
      <c r="AR17" s="22"/>
      <c r="BE17" s="33"/>
      <c r="BS17" s="19" t="s">
        <v>40</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41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31</v>
      </c>
      <c r="AL19" s="24"/>
      <c r="AM19" s="24"/>
      <c r="AN19" s="29" t="s">
        <v>35</v>
      </c>
      <c r="AO19" s="24"/>
      <c r="AP19" s="24"/>
      <c r="AQ19" s="24"/>
      <c r="AR19" s="22"/>
      <c r="BE19" s="33"/>
      <c r="BS19" s="19" t="s">
        <v>6</v>
      </c>
    </row>
    <row r="20" spans="2:71" s="1" customFormat="1" ht="18.45" customHeight="1">
      <c r="B20" s="23"/>
      <c r="C20" s="24"/>
      <c r="D20" s="24"/>
      <c r="E20" s="29" t="s">
        <v>42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34</v>
      </c>
      <c r="AL20" s="24"/>
      <c r="AM20" s="24"/>
      <c r="AN20" s="29" t="s">
        <v>35</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9" t="s">
        <v>44</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4"/>
      <c r="AQ25" s="24"/>
      <c r="AR25" s="22"/>
      <c r="BE25" s="33"/>
    </row>
    <row r="26" spans="1:57" s="2" customFormat="1" ht="25.9" customHeight="1">
      <c r="A26" s="41"/>
      <c r="B26" s="42"/>
      <c r="C26" s="43"/>
      <c r="D26" s="44" t="s">
        <v>45</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3"/>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3"/>
    </row>
    <row r="28" spans="1:57" s="2" customFormat="1" ht="12">
      <c r="A28" s="41"/>
      <c r="B28" s="42"/>
      <c r="C28" s="43"/>
      <c r="D28" s="43"/>
      <c r="E28" s="43"/>
      <c r="F28" s="43"/>
      <c r="G28" s="43"/>
      <c r="H28" s="43"/>
      <c r="I28" s="43"/>
      <c r="J28" s="43"/>
      <c r="K28" s="43"/>
      <c r="L28" s="48" t="s">
        <v>46</v>
      </c>
      <c r="M28" s="48"/>
      <c r="N28" s="48"/>
      <c r="O28" s="48"/>
      <c r="P28" s="48"/>
      <c r="Q28" s="43"/>
      <c r="R28" s="43"/>
      <c r="S28" s="43"/>
      <c r="T28" s="43"/>
      <c r="U28" s="43"/>
      <c r="V28" s="43"/>
      <c r="W28" s="48" t="s">
        <v>47</v>
      </c>
      <c r="X28" s="48"/>
      <c r="Y28" s="48"/>
      <c r="Z28" s="48"/>
      <c r="AA28" s="48"/>
      <c r="AB28" s="48"/>
      <c r="AC28" s="48"/>
      <c r="AD28" s="48"/>
      <c r="AE28" s="48"/>
      <c r="AF28" s="43"/>
      <c r="AG28" s="43"/>
      <c r="AH28" s="43"/>
      <c r="AI28" s="43"/>
      <c r="AJ28" s="43"/>
      <c r="AK28" s="48" t="s">
        <v>48</v>
      </c>
      <c r="AL28" s="48"/>
      <c r="AM28" s="48"/>
      <c r="AN28" s="48"/>
      <c r="AO28" s="48"/>
      <c r="AP28" s="43"/>
      <c r="AQ28" s="43"/>
      <c r="AR28" s="47"/>
      <c r="BE28" s="33"/>
    </row>
    <row r="29" spans="1:57" s="3" customFormat="1" ht="14.4" customHeight="1" hidden="1">
      <c r="A29" s="3"/>
      <c r="B29" s="49"/>
      <c r="C29" s="50"/>
      <c r="D29" s="34" t="s">
        <v>49</v>
      </c>
      <c r="E29" s="50"/>
      <c r="F29" s="34" t="s">
        <v>50</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hidden="1">
      <c r="A30" s="3"/>
      <c r="B30" s="49"/>
      <c r="C30" s="50"/>
      <c r="D30" s="50"/>
      <c r="E30" s="50"/>
      <c r="F30" s="34" t="s">
        <v>51</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c r="A31" s="3"/>
      <c r="B31" s="49"/>
      <c r="C31" s="50"/>
      <c r="D31" s="55" t="s">
        <v>49</v>
      </c>
      <c r="E31" s="50"/>
      <c r="F31" s="34" t="s">
        <v>52</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c r="A32" s="3"/>
      <c r="B32" s="49"/>
      <c r="C32" s="50"/>
      <c r="D32" s="50"/>
      <c r="E32" s="50"/>
      <c r="F32" s="34" t="s">
        <v>53</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4" t="s">
        <v>54</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6"/>
      <c r="D35" s="57" t="s">
        <v>55</v>
      </c>
      <c r="E35" s="58"/>
      <c r="F35" s="58"/>
      <c r="G35" s="58"/>
      <c r="H35" s="58"/>
      <c r="I35" s="58"/>
      <c r="J35" s="58"/>
      <c r="K35" s="58"/>
      <c r="L35" s="58"/>
      <c r="M35" s="58"/>
      <c r="N35" s="58"/>
      <c r="O35" s="58"/>
      <c r="P35" s="58"/>
      <c r="Q35" s="58"/>
      <c r="R35" s="58"/>
      <c r="S35" s="58"/>
      <c r="T35" s="59" t="s">
        <v>56</v>
      </c>
      <c r="U35" s="58"/>
      <c r="V35" s="58"/>
      <c r="W35" s="58"/>
      <c r="X35" s="60" t="s">
        <v>57</v>
      </c>
      <c r="Y35" s="58"/>
      <c r="Z35" s="58"/>
      <c r="AA35" s="58"/>
      <c r="AB35" s="58"/>
      <c r="AC35" s="58"/>
      <c r="AD35" s="58"/>
      <c r="AE35" s="58"/>
      <c r="AF35" s="58"/>
      <c r="AG35" s="58"/>
      <c r="AH35" s="58"/>
      <c r="AI35" s="58"/>
      <c r="AJ35" s="58"/>
      <c r="AK35" s="61">
        <f>SUM(AK26:AK33)</f>
        <v>0</v>
      </c>
      <c r="AL35" s="58"/>
      <c r="AM35" s="58"/>
      <c r="AN35" s="58"/>
      <c r="AO35" s="62"/>
      <c r="AP35" s="56"/>
      <c r="AQ35" s="56"/>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3"/>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47"/>
      <c r="BE37" s="41"/>
    </row>
    <row r="41" spans="1:57" s="2" customFormat="1" ht="6.95" customHeight="1">
      <c r="A41" s="41"/>
      <c r="B41" s="65"/>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47"/>
      <c r="BE41" s="41"/>
    </row>
    <row r="42" spans="1:57" s="2" customFormat="1" ht="24.95" customHeight="1">
      <c r="A42" s="41"/>
      <c r="B42" s="42"/>
      <c r="C42" s="25" t="s">
        <v>58</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7"/>
      <c r="C44" s="34" t="s">
        <v>13</v>
      </c>
      <c r="D44" s="68"/>
      <c r="E44" s="68"/>
      <c r="F44" s="68"/>
      <c r="G44" s="68"/>
      <c r="H44" s="68"/>
      <c r="I44" s="68"/>
      <c r="J44" s="68"/>
      <c r="K44" s="68"/>
      <c r="L44" s="68" t="str">
        <f>K5</f>
        <v>65021019</v>
      </c>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9"/>
      <c r="BE44" s="4"/>
    </row>
    <row r="45" spans="1:57" s="5" customFormat="1" ht="36.95" customHeight="1">
      <c r="A45" s="5"/>
      <c r="B45" s="70"/>
      <c r="C45" s="71" t="s">
        <v>16</v>
      </c>
      <c r="D45" s="72"/>
      <c r="E45" s="72"/>
      <c r="F45" s="72"/>
      <c r="G45" s="72"/>
      <c r="H45" s="72"/>
      <c r="I45" s="72"/>
      <c r="J45" s="72"/>
      <c r="K45" s="72"/>
      <c r="L45" s="73" t="str">
        <f>K6</f>
        <v>Oprava staničních kolejí v žst. Bílina_ZMĚNA Č. 1</v>
      </c>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4"/>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4" t="s">
        <v>22</v>
      </c>
      <c r="D47" s="43"/>
      <c r="E47" s="43"/>
      <c r="F47" s="43"/>
      <c r="G47" s="43"/>
      <c r="H47" s="43"/>
      <c r="I47" s="43"/>
      <c r="J47" s="43"/>
      <c r="K47" s="43"/>
      <c r="L47" s="75" t="str">
        <f>IF(K8="","",K8)</f>
        <v>žst. Bílina</v>
      </c>
      <c r="M47" s="43"/>
      <c r="N47" s="43"/>
      <c r="O47" s="43"/>
      <c r="P47" s="43"/>
      <c r="Q47" s="43"/>
      <c r="R47" s="43"/>
      <c r="S47" s="43"/>
      <c r="T47" s="43"/>
      <c r="U47" s="43"/>
      <c r="V47" s="43"/>
      <c r="W47" s="43"/>
      <c r="X47" s="43"/>
      <c r="Y47" s="43"/>
      <c r="Z47" s="43"/>
      <c r="AA47" s="43"/>
      <c r="AB47" s="43"/>
      <c r="AC47" s="43"/>
      <c r="AD47" s="43"/>
      <c r="AE47" s="43"/>
      <c r="AF47" s="43"/>
      <c r="AG47" s="43"/>
      <c r="AH47" s="43"/>
      <c r="AI47" s="34" t="s">
        <v>24</v>
      </c>
      <c r="AJ47" s="43"/>
      <c r="AK47" s="43"/>
      <c r="AL47" s="43"/>
      <c r="AM47" s="76" t="str">
        <f>IF(AN8="","",AN8)</f>
        <v>19. 3. 2021</v>
      </c>
      <c r="AN47" s="76"/>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15.15" customHeight="1">
      <c r="A49" s="41"/>
      <c r="B49" s="42"/>
      <c r="C49" s="34" t="s">
        <v>30</v>
      </c>
      <c r="D49" s="43"/>
      <c r="E49" s="43"/>
      <c r="F49" s="43"/>
      <c r="G49" s="43"/>
      <c r="H49" s="43"/>
      <c r="I49" s="43"/>
      <c r="J49" s="43"/>
      <c r="K49" s="43"/>
      <c r="L49" s="68" t="str">
        <f>IF(E11="","",E11)</f>
        <v>SŽ s.o., OŘ UNL, ST Most</v>
      </c>
      <c r="M49" s="43"/>
      <c r="N49" s="43"/>
      <c r="O49" s="43"/>
      <c r="P49" s="43"/>
      <c r="Q49" s="43"/>
      <c r="R49" s="43"/>
      <c r="S49" s="43"/>
      <c r="T49" s="43"/>
      <c r="U49" s="43"/>
      <c r="V49" s="43"/>
      <c r="W49" s="43"/>
      <c r="X49" s="43"/>
      <c r="Y49" s="43"/>
      <c r="Z49" s="43"/>
      <c r="AA49" s="43"/>
      <c r="AB49" s="43"/>
      <c r="AC49" s="43"/>
      <c r="AD49" s="43"/>
      <c r="AE49" s="43"/>
      <c r="AF49" s="43"/>
      <c r="AG49" s="43"/>
      <c r="AH49" s="43"/>
      <c r="AI49" s="34" t="s">
        <v>38</v>
      </c>
      <c r="AJ49" s="43"/>
      <c r="AK49" s="43"/>
      <c r="AL49" s="43"/>
      <c r="AM49" s="77" t="str">
        <f>IF(E17="","",E17)</f>
        <v xml:space="preserve"> </v>
      </c>
      <c r="AN49" s="68"/>
      <c r="AO49" s="68"/>
      <c r="AP49" s="68"/>
      <c r="AQ49" s="43"/>
      <c r="AR49" s="47"/>
      <c r="AS49" s="78" t="s">
        <v>59</v>
      </c>
      <c r="AT49" s="79"/>
      <c r="AU49" s="80"/>
      <c r="AV49" s="80"/>
      <c r="AW49" s="80"/>
      <c r="AX49" s="80"/>
      <c r="AY49" s="80"/>
      <c r="AZ49" s="80"/>
      <c r="BA49" s="80"/>
      <c r="BB49" s="80"/>
      <c r="BC49" s="80"/>
      <c r="BD49" s="81"/>
      <c r="BE49" s="41"/>
    </row>
    <row r="50" spans="1:57" s="2" customFormat="1" ht="40.05" customHeight="1">
      <c r="A50" s="41"/>
      <c r="B50" s="42"/>
      <c r="C50" s="34" t="s">
        <v>36</v>
      </c>
      <c r="D50" s="43"/>
      <c r="E50" s="43"/>
      <c r="F50" s="43"/>
      <c r="G50" s="43"/>
      <c r="H50" s="43"/>
      <c r="I50" s="43"/>
      <c r="J50" s="43"/>
      <c r="K50" s="43"/>
      <c r="L50" s="68"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4" t="s">
        <v>41</v>
      </c>
      <c r="AJ50" s="43"/>
      <c r="AK50" s="43"/>
      <c r="AL50" s="43"/>
      <c r="AM50" s="77" t="str">
        <f>IF(E20="","",E20)</f>
        <v>Ing.Střítezský Petr,725057276, Stritezsky@spravaz</v>
      </c>
      <c r="AN50" s="68"/>
      <c r="AO50" s="68"/>
      <c r="AP50" s="68"/>
      <c r="AQ50" s="43"/>
      <c r="AR50" s="47"/>
      <c r="AS50" s="82"/>
      <c r="AT50" s="83"/>
      <c r="AU50" s="84"/>
      <c r="AV50" s="84"/>
      <c r="AW50" s="84"/>
      <c r="AX50" s="84"/>
      <c r="AY50" s="84"/>
      <c r="AZ50" s="84"/>
      <c r="BA50" s="84"/>
      <c r="BB50" s="84"/>
      <c r="BC50" s="84"/>
      <c r="BD50" s="85"/>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6"/>
      <c r="AT51" s="87"/>
      <c r="AU51" s="88"/>
      <c r="AV51" s="88"/>
      <c r="AW51" s="88"/>
      <c r="AX51" s="88"/>
      <c r="AY51" s="88"/>
      <c r="AZ51" s="88"/>
      <c r="BA51" s="88"/>
      <c r="BB51" s="88"/>
      <c r="BC51" s="88"/>
      <c r="BD51" s="89"/>
      <c r="BE51" s="41"/>
    </row>
    <row r="52" spans="1:57" s="2" customFormat="1" ht="29.25" customHeight="1">
      <c r="A52" s="41"/>
      <c r="B52" s="42"/>
      <c r="C52" s="90" t="s">
        <v>60</v>
      </c>
      <c r="D52" s="91"/>
      <c r="E52" s="91"/>
      <c r="F52" s="91"/>
      <c r="G52" s="91"/>
      <c r="H52" s="92"/>
      <c r="I52" s="93" t="s">
        <v>61</v>
      </c>
      <c r="J52" s="91"/>
      <c r="K52" s="91"/>
      <c r="L52" s="91"/>
      <c r="M52" s="91"/>
      <c r="N52" s="91"/>
      <c r="O52" s="91"/>
      <c r="P52" s="91"/>
      <c r="Q52" s="91"/>
      <c r="R52" s="91"/>
      <c r="S52" s="91"/>
      <c r="T52" s="91"/>
      <c r="U52" s="91"/>
      <c r="V52" s="91"/>
      <c r="W52" s="91"/>
      <c r="X52" s="91"/>
      <c r="Y52" s="91"/>
      <c r="Z52" s="91"/>
      <c r="AA52" s="91"/>
      <c r="AB52" s="91"/>
      <c r="AC52" s="91"/>
      <c r="AD52" s="91"/>
      <c r="AE52" s="91"/>
      <c r="AF52" s="91"/>
      <c r="AG52" s="94" t="s">
        <v>62</v>
      </c>
      <c r="AH52" s="91"/>
      <c r="AI52" s="91"/>
      <c r="AJ52" s="91"/>
      <c r="AK52" s="91"/>
      <c r="AL52" s="91"/>
      <c r="AM52" s="91"/>
      <c r="AN52" s="93" t="s">
        <v>63</v>
      </c>
      <c r="AO52" s="91"/>
      <c r="AP52" s="91"/>
      <c r="AQ52" s="95" t="s">
        <v>64</v>
      </c>
      <c r="AR52" s="47"/>
      <c r="AS52" s="96" t="s">
        <v>65</v>
      </c>
      <c r="AT52" s="97" t="s">
        <v>66</v>
      </c>
      <c r="AU52" s="97" t="s">
        <v>67</v>
      </c>
      <c r="AV52" s="97" t="s">
        <v>68</v>
      </c>
      <c r="AW52" s="97" t="s">
        <v>69</v>
      </c>
      <c r="AX52" s="97" t="s">
        <v>70</v>
      </c>
      <c r="AY52" s="97" t="s">
        <v>71</v>
      </c>
      <c r="AZ52" s="97" t="s">
        <v>72</v>
      </c>
      <c r="BA52" s="97" t="s">
        <v>73</v>
      </c>
      <c r="BB52" s="97" t="s">
        <v>74</v>
      </c>
      <c r="BC52" s="97" t="s">
        <v>75</v>
      </c>
      <c r="BD52" s="98" t="s">
        <v>76</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9"/>
      <c r="AT53" s="100"/>
      <c r="AU53" s="100"/>
      <c r="AV53" s="100"/>
      <c r="AW53" s="100"/>
      <c r="AX53" s="100"/>
      <c r="AY53" s="100"/>
      <c r="AZ53" s="100"/>
      <c r="BA53" s="100"/>
      <c r="BB53" s="100"/>
      <c r="BC53" s="100"/>
      <c r="BD53" s="101"/>
      <c r="BE53" s="41"/>
    </row>
    <row r="54" spans="1:90" s="6" customFormat="1" ht="32.4" customHeight="1">
      <c r="A54" s="6"/>
      <c r="B54" s="102"/>
      <c r="C54" s="103" t="s">
        <v>77</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5">
        <f>ROUND(AG55+AG64+AG71,2)</f>
        <v>0</v>
      </c>
      <c r="AH54" s="105"/>
      <c r="AI54" s="105"/>
      <c r="AJ54" s="105"/>
      <c r="AK54" s="105"/>
      <c r="AL54" s="105"/>
      <c r="AM54" s="105"/>
      <c r="AN54" s="106">
        <f>SUM(AG54,AT54)</f>
        <v>0</v>
      </c>
      <c r="AO54" s="106"/>
      <c r="AP54" s="106"/>
      <c r="AQ54" s="107" t="s">
        <v>35</v>
      </c>
      <c r="AR54" s="108"/>
      <c r="AS54" s="109">
        <f>ROUND(AS55+AS64+AS71,2)</f>
        <v>0</v>
      </c>
      <c r="AT54" s="110">
        <f>ROUND(SUM(AV54:AW54),2)</f>
        <v>0</v>
      </c>
      <c r="AU54" s="111">
        <f>ROUND(AU55+AU64+AU71,5)</f>
        <v>0</v>
      </c>
      <c r="AV54" s="110">
        <f>ROUND(AZ54*L29,2)</f>
        <v>0</v>
      </c>
      <c r="AW54" s="110">
        <f>ROUND(BA54*L30,2)</f>
        <v>0</v>
      </c>
      <c r="AX54" s="110">
        <f>ROUND(BB54*L29,2)</f>
        <v>0</v>
      </c>
      <c r="AY54" s="110">
        <f>ROUND(BC54*L30,2)</f>
        <v>0</v>
      </c>
      <c r="AZ54" s="110">
        <f>ROUND(AZ55+AZ64+AZ71,2)</f>
        <v>0</v>
      </c>
      <c r="BA54" s="110">
        <f>ROUND(BA55+BA64+BA71,2)</f>
        <v>0</v>
      </c>
      <c r="BB54" s="110">
        <f>ROUND(BB55+BB64+BB71,2)</f>
        <v>0</v>
      </c>
      <c r="BC54" s="110">
        <f>ROUND(BC55+BC64+BC71,2)</f>
        <v>0</v>
      </c>
      <c r="BD54" s="112">
        <f>ROUND(BD55+BD64+BD71,2)</f>
        <v>0</v>
      </c>
      <c r="BE54" s="6"/>
      <c r="BS54" s="113" t="s">
        <v>78</v>
      </c>
      <c r="BT54" s="113" t="s">
        <v>79</v>
      </c>
      <c r="BU54" s="114" t="s">
        <v>80</v>
      </c>
      <c r="BV54" s="113" t="s">
        <v>81</v>
      </c>
      <c r="BW54" s="113" t="s">
        <v>5</v>
      </c>
      <c r="BX54" s="113" t="s">
        <v>82</v>
      </c>
      <c r="CL54" s="113" t="s">
        <v>19</v>
      </c>
    </row>
    <row r="55" spans="1:91" s="7" customFormat="1" ht="24.75" customHeight="1">
      <c r="A55" s="7"/>
      <c r="B55" s="115"/>
      <c r="C55" s="116"/>
      <c r="D55" s="117" t="s">
        <v>83</v>
      </c>
      <c r="E55" s="117"/>
      <c r="F55" s="117"/>
      <c r="G55" s="117"/>
      <c r="H55" s="117"/>
      <c r="I55" s="118"/>
      <c r="J55" s="117" t="s">
        <v>84</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ROUND(SUM(AG56:AG63),2)</f>
        <v>0</v>
      </c>
      <c r="AH55" s="118"/>
      <c r="AI55" s="118"/>
      <c r="AJ55" s="118"/>
      <c r="AK55" s="118"/>
      <c r="AL55" s="118"/>
      <c r="AM55" s="118"/>
      <c r="AN55" s="120">
        <f>SUM(AG55,AT55)</f>
        <v>0</v>
      </c>
      <c r="AO55" s="118"/>
      <c r="AP55" s="118"/>
      <c r="AQ55" s="121" t="s">
        <v>85</v>
      </c>
      <c r="AR55" s="122"/>
      <c r="AS55" s="123">
        <f>ROUND(SUM(AS56:AS63),2)</f>
        <v>0</v>
      </c>
      <c r="AT55" s="124">
        <f>ROUND(SUM(AV55:AW55),2)</f>
        <v>0</v>
      </c>
      <c r="AU55" s="125">
        <f>ROUND(SUM(AU56:AU63),5)</f>
        <v>0</v>
      </c>
      <c r="AV55" s="124">
        <f>ROUND(AZ55*L29,2)</f>
        <v>0</v>
      </c>
      <c r="AW55" s="124">
        <f>ROUND(BA55*L30,2)</f>
        <v>0</v>
      </c>
      <c r="AX55" s="124">
        <f>ROUND(BB55*L29,2)</f>
        <v>0</v>
      </c>
      <c r="AY55" s="124">
        <f>ROUND(BC55*L30,2)</f>
        <v>0</v>
      </c>
      <c r="AZ55" s="124">
        <f>ROUND(SUM(AZ56:AZ63),2)</f>
        <v>0</v>
      </c>
      <c r="BA55" s="124">
        <f>ROUND(SUM(BA56:BA63),2)</f>
        <v>0</v>
      </c>
      <c r="BB55" s="124">
        <f>ROUND(SUM(BB56:BB63),2)</f>
        <v>0</v>
      </c>
      <c r="BC55" s="124">
        <f>ROUND(SUM(BC56:BC63),2)</f>
        <v>0</v>
      </c>
      <c r="BD55" s="126">
        <f>ROUND(SUM(BD56:BD63),2)</f>
        <v>0</v>
      </c>
      <c r="BE55" s="7"/>
      <c r="BS55" s="127" t="s">
        <v>78</v>
      </c>
      <c r="BT55" s="127" t="s">
        <v>86</v>
      </c>
      <c r="BU55" s="127" t="s">
        <v>80</v>
      </c>
      <c r="BV55" s="127" t="s">
        <v>81</v>
      </c>
      <c r="BW55" s="127" t="s">
        <v>87</v>
      </c>
      <c r="BX55" s="127" t="s">
        <v>5</v>
      </c>
      <c r="CL55" s="127" t="s">
        <v>35</v>
      </c>
      <c r="CM55" s="127" t="s">
        <v>88</v>
      </c>
    </row>
    <row r="56" spans="1:90" s="4" customFormat="1" ht="16.5" customHeight="1">
      <c r="A56" s="128" t="s">
        <v>89</v>
      </c>
      <c r="B56" s="67"/>
      <c r="C56" s="129"/>
      <c r="D56" s="129"/>
      <c r="E56" s="130" t="s">
        <v>90</v>
      </c>
      <c r="F56" s="130"/>
      <c r="G56" s="130"/>
      <c r="H56" s="130"/>
      <c r="I56" s="130"/>
      <c r="J56" s="129"/>
      <c r="K56" s="130" t="s">
        <v>91</v>
      </c>
      <c r="L56" s="130"/>
      <c r="M56" s="130"/>
      <c r="N56" s="130"/>
      <c r="O56" s="130"/>
      <c r="P56" s="130"/>
      <c r="Q56" s="130"/>
      <c r="R56" s="130"/>
      <c r="S56" s="130"/>
      <c r="T56" s="130"/>
      <c r="U56" s="130"/>
      <c r="V56" s="130"/>
      <c r="W56" s="130"/>
      <c r="X56" s="130"/>
      <c r="Y56" s="130"/>
      <c r="Z56" s="130"/>
      <c r="AA56" s="130"/>
      <c r="AB56" s="130"/>
      <c r="AC56" s="130"/>
      <c r="AD56" s="130"/>
      <c r="AE56" s="130"/>
      <c r="AF56" s="130"/>
      <c r="AG56" s="131">
        <f>'SO 101 - 8. SK žst. Bílina'!J32</f>
        <v>0</v>
      </c>
      <c r="AH56" s="129"/>
      <c r="AI56" s="129"/>
      <c r="AJ56" s="129"/>
      <c r="AK56" s="129"/>
      <c r="AL56" s="129"/>
      <c r="AM56" s="129"/>
      <c r="AN56" s="131">
        <f>SUM(AG56,AT56)</f>
        <v>0</v>
      </c>
      <c r="AO56" s="129"/>
      <c r="AP56" s="129"/>
      <c r="AQ56" s="132" t="s">
        <v>92</v>
      </c>
      <c r="AR56" s="69"/>
      <c r="AS56" s="133">
        <v>0</v>
      </c>
      <c r="AT56" s="134">
        <f>ROUND(SUM(AV56:AW56),2)</f>
        <v>0</v>
      </c>
      <c r="AU56" s="135">
        <f>'SO 101 - 8. SK žst. Bílina'!P88</f>
        <v>0</v>
      </c>
      <c r="AV56" s="134">
        <f>'SO 101 - 8. SK žst. Bílina'!J35</f>
        <v>0</v>
      </c>
      <c r="AW56" s="134">
        <f>'SO 101 - 8. SK žst. Bílina'!J36</f>
        <v>0</v>
      </c>
      <c r="AX56" s="134">
        <f>'SO 101 - 8. SK žst. Bílina'!J37</f>
        <v>0</v>
      </c>
      <c r="AY56" s="134">
        <f>'SO 101 - 8. SK žst. Bílina'!J38</f>
        <v>0</v>
      </c>
      <c r="AZ56" s="134">
        <f>'SO 101 - 8. SK žst. Bílina'!F35</f>
        <v>0</v>
      </c>
      <c r="BA56" s="134">
        <f>'SO 101 - 8. SK žst. Bílina'!F36</f>
        <v>0</v>
      </c>
      <c r="BB56" s="134">
        <f>'SO 101 - 8. SK žst. Bílina'!F37</f>
        <v>0</v>
      </c>
      <c r="BC56" s="134">
        <f>'SO 101 - 8. SK žst. Bílina'!F38</f>
        <v>0</v>
      </c>
      <c r="BD56" s="136">
        <f>'SO 101 - 8. SK žst. Bílina'!F39</f>
        <v>0</v>
      </c>
      <c r="BE56" s="4"/>
      <c r="BT56" s="137" t="s">
        <v>88</v>
      </c>
      <c r="BV56" s="137" t="s">
        <v>81</v>
      </c>
      <c r="BW56" s="137" t="s">
        <v>93</v>
      </c>
      <c r="BX56" s="137" t="s">
        <v>87</v>
      </c>
      <c r="CL56" s="137" t="s">
        <v>35</v>
      </c>
    </row>
    <row r="57" spans="1:90" s="4" customFormat="1" ht="16.5" customHeight="1">
      <c r="A57" s="128" t="s">
        <v>89</v>
      </c>
      <c r="B57" s="67"/>
      <c r="C57" s="129"/>
      <c r="D57" s="129"/>
      <c r="E57" s="130" t="s">
        <v>94</v>
      </c>
      <c r="F57" s="130"/>
      <c r="G57" s="130"/>
      <c r="H57" s="130"/>
      <c r="I57" s="130"/>
      <c r="J57" s="129"/>
      <c r="K57" s="130" t="s">
        <v>95</v>
      </c>
      <c r="L57" s="130"/>
      <c r="M57" s="130"/>
      <c r="N57" s="130"/>
      <c r="O57" s="130"/>
      <c r="P57" s="130"/>
      <c r="Q57" s="130"/>
      <c r="R57" s="130"/>
      <c r="S57" s="130"/>
      <c r="T57" s="130"/>
      <c r="U57" s="130"/>
      <c r="V57" s="130"/>
      <c r="W57" s="130"/>
      <c r="X57" s="130"/>
      <c r="Y57" s="130"/>
      <c r="Z57" s="130"/>
      <c r="AA57" s="130"/>
      <c r="AB57" s="130"/>
      <c r="AC57" s="130"/>
      <c r="AD57" s="130"/>
      <c r="AE57" s="130"/>
      <c r="AF57" s="130"/>
      <c r="AG57" s="131">
        <f>'SO 102 - 10. SK žst. Bílina'!J32</f>
        <v>0</v>
      </c>
      <c r="AH57" s="129"/>
      <c r="AI57" s="129"/>
      <c r="AJ57" s="129"/>
      <c r="AK57" s="129"/>
      <c r="AL57" s="129"/>
      <c r="AM57" s="129"/>
      <c r="AN57" s="131">
        <f>SUM(AG57,AT57)</f>
        <v>0</v>
      </c>
      <c r="AO57" s="129"/>
      <c r="AP57" s="129"/>
      <c r="AQ57" s="132" t="s">
        <v>92</v>
      </c>
      <c r="AR57" s="69"/>
      <c r="AS57" s="133">
        <v>0</v>
      </c>
      <c r="AT57" s="134">
        <f>ROUND(SUM(AV57:AW57),2)</f>
        <v>0</v>
      </c>
      <c r="AU57" s="135">
        <f>'SO 102 - 10. SK žst. Bílina'!P88</f>
        <v>0</v>
      </c>
      <c r="AV57" s="134">
        <f>'SO 102 - 10. SK žst. Bílina'!J35</f>
        <v>0</v>
      </c>
      <c r="AW57" s="134">
        <f>'SO 102 - 10. SK žst. Bílina'!J36</f>
        <v>0</v>
      </c>
      <c r="AX57" s="134">
        <f>'SO 102 - 10. SK žst. Bílina'!J37</f>
        <v>0</v>
      </c>
      <c r="AY57" s="134">
        <f>'SO 102 - 10. SK žst. Bílina'!J38</f>
        <v>0</v>
      </c>
      <c r="AZ57" s="134">
        <f>'SO 102 - 10. SK žst. Bílina'!F35</f>
        <v>0</v>
      </c>
      <c r="BA57" s="134">
        <f>'SO 102 - 10. SK žst. Bílina'!F36</f>
        <v>0</v>
      </c>
      <c r="BB57" s="134">
        <f>'SO 102 - 10. SK žst. Bílina'!F37</f>
        <v>0</v>
      </c>
      <c r="BC57" s="134">
        <f>'SO 102 - 10. SK žst. Bílina'!F38</f>
        <v>0</v>
      </c>
      <c r="BD57" s="136">
        <f>'SO 102 - 10. SK žst. Bílina'!F39</f>
        <v>0</v>
      </c>
      <c r="BE57" s="4"/>
      <c r="BT57" s="137" t="s">
        <v>88</v>
      </c>
      <c r="BV57" s="137" t="s">
        <v>81</v>
      </c>
      <c r="BW57" s="137" t="s">
        <v>96</v>
      </c>
      <c r="BX57" s="137" t="s">
        <v>87</v>
      </c>
      <c r="CL57" s="137" t="s">
        <v>35</v>
      </c>
    </row>
    <row r="58" spans="1:90" s="4" customFormat="1" ht="16.5" customHeight="1">
      <c r="A58" s="128" t="s">
        <v>89</v>
      </c>
      <c r="B58" s="67"/>
      <c r="C58" s="129"/>
      <c r="D58" s="129"/>
      <c r="E58" s="130" t="s">
        <v>97</v>
      </c>
      <c r="F58" s="130"/>
      <c r="G58" s="130"/>
      <c r="H58" s="130"/>
      <c r="I58" s="130"/>
      <c r="J58" s="129"/>
      <c r="K58" s="130" t="s">
        <v>98</v>
      </c>
      <c r="L58" s="130"/>
      <c r="M58" s="130"/>
      <c r="N58" s="130"/>
      <c r="O58" s="130"/>
      <c r="P58" s="130"/>
      <c r="Q58" s="130"/>
      <c r="R58" s="130"/>
      <c r="S58" s="130"/>
      <c r="T58" s="130"/>
      <c r="U58" s="130"/>
      <c r="V58" s="130"/>
      <c r="W58" s="130"/>
      <c r="X58" s="130"/>
      <c r="Y58" s="130"/>
      <c r="Z58" s="130"/>
      <c r="AA58" s="130"/>
      <c r="AB58" s="130"/>
      <c r="AC58" s="130"/>
      <c r="AD58" s="130"/>
      <c r="AE58" s="130"/>
      <c r="AF58" s="130"/>
      <c r="AG58" s="131">
        <f>'SO 103 - 12C. SK žst. Bílina'!J32</f>
        <v>0</v>
      </c>
      <c r="AH58" s="129"/>
      <c r="AI58" s="129"/>
      <c r="AJ58" s="129"/>
      <c r="AK58" s="129"/>
      <c r="AL58" s="129"/>
      <c r="AM58" s="129"/>
      <c r="AN58" s="131">
        <f>SUM(AG58,AT58)</f>
        <v>0</v>
      </c>
      <c r="AO58" s="129"/>
      <c r="AP58" s="129"/>
      <c r="AQ58" s="132" t="s">
        <v>92</v>
      </c>
      <c r="AR58" s="69"/>
      <c r="AS58" s="133">
        <v>0</v>
      </c>
      <c r="AT58" s="134">
        <f>ROUND(SUM(AV58:AW58),2)</f>
        <v>0</v>
      </c>
      <c r="AU58" s="135">
        <f>'SO 103 - 12C. SK žst. Bílina'!P88</f>
        <v>0</v>
      </c>
      <c r="AV58" s="134">
        <f>'SO 103 - 12C. SK žst. Bílina'!J35</f>
        <v>0</v>
      </c>
      <c r="AW58" s="134">
        <f>'SO 103 - 12C. SK žst. Bílina'!J36</f>
        <v>0</v>
      </c>
      <c r="AX58" s="134">
        <f>'SO 103 - 12C. SK žst. Bílina'!J37</f>
        <v>0</v>
      </c>
      <c r="AY58" s="134">
        <f>'SO 103 - 12C. SK žst. Bílina'!J38</f>
        <v>0</v>
      </c>
      <c r="AZ58" s="134">
        <f>'SO 103 - 12C. SK žst. Bílina'!F35</f>
        <v>0</v>
      </c>
      <c r="BA58" s="134">
        <f>'SO 103 - 12C. SK žst. Bílina'!F36</f>
        <v>0</v>
      </c>
      <c r="BB58" s="134">
        <f>'SO 103 - 12C. SK žst. Bílina'!F37</f>
        <v>0</v>
      </c>
      <c r="BC58" s="134">
        <f>'SO 103 - 12C. SK žst. Bílina'!F38</f>
        <v>0</v>
      </c>
      <c r="BD58" s="136">
        <f>'SO 103 - 12C. SK žst. Bílina'!F39</f>
        <v>0</v>
      </c>
      <c r="BE58" s="4"/>
      <c r="BT58" s="137" t="s">
        <v>88</v>
      </c>
      <c r="BV58" s="137" t="s">
        <v>81</v>
      </c>
      <c r="BW58" s="137" t="s">
        <v>99</v>
      </c>
      <c r="BX58" s="137" t="s">
        <v>87</v>
      </c>
      <c r="CL58" s="137" t="s">
        <v>35</v>
      </c>
    </row>
    <row r="59" spans="1:90" s="4" customFormat="1" ht="16.5" customHeight="1">
      <c r="A59" s="128" t="s">
        <v>89</v>
      </c>
      <c r="B59" s="67"/>
      <c r="C59" s="129"/>
      <c r="D59" s="129"/>
      <c r="E59" s="130" t="s">
        <v>100</v>
      </c>
      <c r="F59" s="130"/>
      <c r="G59" s="130"/>
      <c r="H59" s="130"/>
      <c r="I59" s="130"/>
      <c r="J59" s="129"/>
      <c r="K59" s="130" t="s">
        <v>101</v>
      </c>
      <c r="L59" s="130"/>
      <c r="M59" s="130"/>
      <c r="N59" s="130"/>
      <c r="O59" s="130"/>
      <c r="P59" s="130"/>
      <c r="Q59" s="130"/>
      <c r="R59" s="130"/>
      <c r="S59" s="130"/>
      <c r="T59" s="130"/>
      <c r="U59" s="130"/>
      <c r="V59" s="130"/>
      <c r="W59" s="130"/>
      <c r="X59" s="130"/>
      <c r="Y59" s="130"/>
      <c r="Z59" s="130"/>
      <c r="AA59" s="130"/>
      <c r="AB59" s="130"/>
      <c r="AC59" s="130"/>
      <c r="AD59" s="130"/>
      <c r="AE59" s="130"/>
      <c r="AF59" s="130"/>
      <c r="AG59" s="131">
        <f>'SO 104 - 12. SK žst. Bílina'!J32</f>
        <v>0</v>
      </c>
      <c r="AH59" s="129"/>
      <c r="AI59" s="129"/>
      <c r="AJ59" s="129"/>
      <c r="AK59" s="129"/>
      <c r="AL59" s="129"/>
      <c r="AM59" s="129"/>
      <c r="AN59" s="131">
        <f>SUM(AG59,AT59)</f>
        <v>0</v>
      </c>
      <c r="AO59" s="129"/>
      <c r="AP59" s="129"/>
      <c r="AQ59" s="132" t="s">
        <v>92</v>
      </c>
      <c r="AR59" s="69"/>
      <c r="AS59" s="133">
        <v>0</v>
      </c>
      <c r="AT59" s="134">
        <f>ROUND(SUM(AV59:AW59),2)</f>
        <v>0</v>
      </c>
      <c r="AU59" s="135">
        <f>'SO 104 - 12. SK žst. Bílina'!P88</f>
        <v>0</v>
      </c>
      <c r="AV59" s="134">
        <f>'SO 104 - 12. SK žst. Bílina'!J35</f>
        <v>0</v>
      </c>
      <c r="AW59" s="134">
        <f>'SO 104 - 12. SK žst. Bílina'!J36</f>
        <v>0</v>
      </c>
      <c r="AX59" s="134">
        <f>'SO 104 - 12. SK žst. Bílina'!J37</f>
        <v>0</v>
      </c>
      <c r="AY59" s="134">
        <f>'SO 104 - 12. SK žst. Bílina'!J38</f>
        <v>0</v>
      </c>
      <c r="AZ59" s="134">
        <f>'SO 104 - 12. SK žst. Bílina'!F35</f>
        <v>0</v>
      </c>
      <c r="BA59" s="134">
        <f>'SO 104 - 12. SK žst. Bílina'!F36</f>
        <v>0</v>
      </c>
      <c r="BB59" s="134">
        <f>'SO 104 - 12. SK žst. Bílina'!F37</f>
        <v>0</v>
      </c>
      <c r="BC59" s="134">
        <f>'SO 104 - 12. SK žst. Bílina'!F38</f>
        <v>0</v>
      </c>
      <c r="BD59" s="136">
        <f>'SO 104 - 12. SK žst. Bílina'!F39</f>
        <v>0</v>
      </c>
      <c r="BE59" s="4"/>
      <c r="BT59" s="137" t="s">
        <v>88</v>
      </c>
      <c r="BV59" s="137" t="s">
        <v>81</v>
      </c>
      <c r="BW59" s="137" t="s">
        <v>102</v>
      </c>
      <c r="BX59" s="137" t="s">
        <v>87</v>
      </c>
      <c r="CL59" s="137" t="s">
        <v>35</v>
      </c>
    </row>
    <row r="60" spans="1:90" s="4" customFormat="1" ht="35.25" customHeight="1">
      <c r="A60" s="128" t="s">
        <v>89</v>
      </c>
      <c r="B60" s="67"/>
      <c r="C60" s="129"/>
      <c r="D60" s="129"/>
      <c r="E60" s="130" t="s">
        <v>103</v>
      </c>
      <c r="F60" s="130"/>
      <c r="G60" s="130"/>
      <c r="H60" s="130"/>
      <c r="I60" s="130"/>
      <c r="J60" s="129"/>
      <c r="K60" s="130" t="s">
        <v>104</v>
      </c>
      <c r="L60" s="130"/>
      <c r="M60" s="130"/>
      <c r="N60" s="130"/>
      <c r="O60" s="130"/>
      <c r="P60" s="130"/>
      <c r="Q60" s="130"/>
      <c r="R60" s="130"/>
      <c r="S60" s="130"/>
      <c r="T60" s="130"/>
      <c r="U60" s="130"/>
      <c r="V60" s="130"/>
      <c r="W60" s="130"/>
      <c r="X60" s="130"/>
      <c r="Y60" s="130"/>
      <c r="Z60" s="130"/>
      <c r="AA60" s="130"/>
      <c r="AB60" s="130"/>
      <c r="AC60" s="130"/>
      <c r="AD60" s="130"/>
      <c r="AE60" s="130"/>
      <c r="AF60" s="130"/>
      <c r="AG60" s="131">
        <f>'SO 105_změna_1 - v.č. 16,...'!J32</f>
        <v>0</v>
      </c>
      <c r="AH60" s="129"/>
      <c r="AI60" s="129"/>
      <c r="AJ60" s="129"/>
      <c r="AK60" s="129"/>
      <c r="AL60" s="129"/>
      <c r="AM60" s="129"/>
      <c r="AN60" s="131">
        <f>SUM(AG60,AT60)</f>
        <v>0</v>
      </c>
      <c r="AO60" s="129"/>
      <c r="AP60" s="129"/>
      <c r="AQ60" s="132" t="s">
        <v>92</v>
      </c>
      <c r="AR60" s="69"/>
      <c r="AS60" s="133">
        <v>0</v>
      </c>
      <c r="AT60" s="134">
        <f>ROUND(SUM(AV60:AW60),2)</f>
        <v>0</v>
      </c>
      <c r="AU60" s="135">
        <f>'SO 105_změna_1 - v.č. 16,...'!P88</f>
        <v>0</v>
      </c>
      <c r="AV60" s="134">
        <f>'SO 105_změna_1 - v.č. 16,...'!J35</f>
        <v>0</v>
      </c>
      <c r="AW60" s="134">
        <f>'SO 105_změna_1 - v.č. 16,...'!J36</f>
        <v>0</v>
      </c>
      <c r="AX60" s="134">
        <f>'SO 105_změna_1 - v.č. 16,...'!J37</f>
        <v>0</v>
      </c>
      <c r="AY60" s="134">
        <f>'SO 105_změna_1 - v.č. 16,...'!J38</f>
        <v>0</v>
      </c>
      <c r="AZ60" s="134">
        <f>'SO 105_změna_1 - v.č. 16,...'!F35</f>
        <v>0</v>
      </c>
      <c r="BA60" s="134">
        <f>'SO 105_změna_1 - v.č. 16,...'!F36</f>
        <v>0</v>
      </c>
      <c r="BB60" s="134">
        <f>'SO 105_změna_1 - v.č. 16,...'!F37</f>
        <v>0</v>
      </c>
      <c r="BC60" s="134">
        <f>'SO 105_změna_1 - v.č. 16,...'!F38</f>
        <v>0</v>
      </c>
      <c r="BD60" s="136">
        <f>'SO 105_změna_1 - v.č. 16,...'!F39</f>
        <v>0</v>
      </c>
      <c r="BE60" s="4"/>
      <c r="BT60" s="137" t="s">
        <v>88</v>
      </c>
      <c r="BV60" s="137" t="s">
        <v>81</v>
      </c>
      <c r="BW60" s="137" t="s">
        <v>105</v>
      </c>
      <c r="BX60" s="137" t="s">
        <v>87</v>
      </c>
      <c r="CL60" s="137" t="s">
        <v>35</v>
      </c>
    </row>
    <row r="61" spans="1:90" s="4" customFormat="1" ht="16.5" customHeight="1">
      <c r="A61" s="128" t="s">
        <v>89</v>
      </c>
      <c r="B61" s="67"/>
      <c r="C61" s="129"/>
      <c r="D61" s="129"/>
      <c r="E61" s="130" t="s">
        <v>106</v>
      </c>
      <c r="F61" s="130"/>
      <c r="G61" s="130"/>
      <c r="H61" s="130"/>
      <c r="I61" s="130"/>
      <c r="J61" s="129"/>
      <c r="K61" s="130" t="s">
        <v>107</v>
      </c>
      <c r="L61" s="130"/>
      <c r="M61" s="130"/>
      <c r="N61" s="130"/>
      <c r="O61" s="130"/>
      <c r="P61" s="130"/>
      <c r="Q61" s="130"/>
      <c r="R61" s="130"/>
      <c r="S61" s="130"/>
      <c r="T61" s="130"/>
      <c r="U61" s="130"/>
      <c r="V61" s="130"/>
      <c r="W61" s="130"/>
      <c r="X61" s="130"/>
      <c r="Y61" s="130"/>
      <c r="Z61" s="130"/>
      <c r="AA61" s="130"/>
      <c r="AB61" s="130"/>
      <c r="AC61" s="130"/>
      <c r="AD61" s="130"/>
      <c r="AE61" s="130"/>
      <c r="AF61" s="130"/>
      <c r="AG61" s="131">
        <f>'SO 106 - 14. SK žst. Bílina'!J32</f>
        <v>0</v>
      </c>
      <c r="AH61" s="129"/>
      <c r="AI61" s="129"/>
      <c r="AJ61" s="129"/>
      <c r="AK61" s="129"/>
      <c r="AL61" s="129"/>
      <c r="AM61" s="129"/>
      <c r="AN61" s="131">
        <f>SUM(AG61,AT61)</f>
        <v>0</v>
      </c>
      <c r="AO61" s="129"/>
      <c r="AP61" s="129"/>
      <c r="AQ61" s="132" t="s">
        <v>92</v>
      </c>
      <c r="AR61" s="69"/>
      <c r="AS61" s="133">
        <v>0</v>
      </c>
      <c r="AT61" s="134">
        <f>ROUND(SUM(AV61:AW61),2)</f>
        <v>0</v>
      </c>
      <c r="AU61" s="135">
        <f>'SO 106 - 14. SK žst. Bílina'!P88</f>
        <v>0</v>
      </c>
      <c r="AV61" s="134">
        <f>'SO 106 - 14. SK žst. Bílina'!J35</f>
        <v>0</v>
      </c>
      <c r="AW61" s="134">
        <f>'SO 106 - 14. SK žst. Bílina'!J36</f>
        <v>0</v>
      </c>
      <c r="AX61" s="134">
        <f>'SO 106 - 14. SK žst. Bílina'!J37</f>
        <v>0</v>
      </c>
      <c r="AY61" s="134">
        <f>'SO 106 - 14. SK žst. Bílina'!J38</f>
        <v>0</v>
      </c>
      <c r="AZ61" s="134">
        <f>'SO 106 - 14. SK žst. Bílina'!F35</f>
        <v>0</v>
      </c>
      <c r="BA61" s="134">
        <f>'SO 106 - 14. SK žst. Bílina'!F36</f>
        <v>0</v>
      </c>
      <c r="BB61" s="134">
        <f>'SO 106 - 14. SK žst. Bílina'!F37</f>
        <v>0</v>
      </c>
      <c r="BC61" s="134">
        <f>'SO 106 - 14. SK žst. Bílina'!F38</f>
        <v>0</v>
      </c>
      <c r="BD61" s="136">
        <f>'SO 106 - 14. SK žst. Bílina'!F39</f>
        <v>0</v>
      </c>
      <c r="BE61" s="4"/>
      <c r="BT61" s="137" t="s">
        <v>88</v>
      </c>
      <c r="BV61" s="137" t="s">
        <v>81</v>
      </c>
      <c r="BW61" s="137" t="s">
        <v>108</v>
      </c>
      <c r="BX61" s="137" t="s">
        <v>87</v>
      </c>
      <c r="CL61" s="137" t="s">
        <v>35</v>
      </c>
    </row>
    <row r="62" spans="1:90" s="4" customFormat="1" ht="16.5" customHeight="1">
      <c r="A62" s="128" t="s">
        <v>89</v>
      </c>
      <c r="B62" s="67"/>
      <c r="C62" s="129"/>
      <c r="D62" s="129"/>
      <c r="E62" s="130" t="s">
        <v>109</v>
      </c>
      <c r="F62" s="130"/>
      <c r="G62" s="130"/>
      <c r="H62" s="130"/>
      <c r="I62" s="130"/>
      <c r="J62" s="129"/>
      <c r="K62" s="130" t="s">
        <v>110</v>
      </c>
      <c r="L62" s="130"/>
      <c r="M62" s="130"/>
      <c r="N62" s="130"/>
      <c r="O62" s="130"/>
      <c r="P62" s="130"/>
      <c r="Q62" s="130"/>
      <c r="R62" s="130"/>
      <c r="S62" s="130"/>
      <c r="T62" s="130"/>
      <c r="U62" s="130"/>
      <c r="V62" s="130"/>
      <c r="W62" s="130"/>
      <c r="X62" s="130"/>
      <c r="Y62" s="130"/>
      <c r="Z62" s="130"/>
      <c r="AA62" s="130"/>
      <c r="AB62" s="130"/>
      <c r="AC62" s="130"/>
      <c r="AD62" s="130"/>
      <c r="AE62" s="130"/>
      <c r="AF62" s="130"/>
      <c r="AG62" s="131">
        <f>'SO 107 - Práce na zařízen...'!J32</f>
        <v>0</v>
      </c>
      <c r="AH62" s="129"/>
      <c r="AI62" s="129"/>
      <c r="AJ62" s="129"/>
      <c r="AK62" s="129"/>
      <c r="AL62" s="129"/>
      <c r="AM62" s="129"/>
      <c r="AN62" s="131">
        <f>SUM(AG62,AT62)</f>
        <v>0</v>
      </c>
      <c r="AO62" s="129"/>
      <c r="AP62" s="129"/>
      <c r="AQ62" s="132" t="s">
        <v>92</v>
      </c>
      <c r="AR62" s="69"/>
      <c r="AS62" s="133">
        <v>0</v>
      </c>
      <c r="AT62" s="134">
        <f>ROUND(SUM(AV62:AW62),2)</f>
        <v>0</v>
      </c>
      <c r="AU62" s="135">
        <f>'SO 107 - Práce na zařízen...'!P86</f>
        <v>0</v>
      </c>
      <c r="AV62" s="134">
        <f>'SO 107 - Práce na zařízen...'!J35</f>
        <v>0</v>
      </c>
      <c r="AW62" s="134">
        <f>'SO 107 - Práce na zařízen...'!J36</f>
        <v>0</v>
      </c>
      <c r="AX62" s="134">
        <f>'SO 107 - Práce na zařízen...'!J37</f>
        <v>0</v>
      </c>
      <c r="AY62" s="134">
        <f>'SO 107 - Práce na zařízen...'!J38</f>
        <v>0</v>
      </c>
      <c r="AZ62" s="134">
        <f>'SO 107 - Práce na zařízen...'!F35</f>
        <v>0</v>
      </c>
      <c r="BA62" s="134">
        <f>'SO 107 - Práce na zařízen...'!F36</f>
        <v>0</v>
      </c>
      <c r="BB62" s="134">
        <f>'SO 107 - Práce na zařízen...'!F37</f>
        <v>0</v>
      </c>
      <c r="BC62" s="134">
        <f>'SO 107 - Práce na zařízen...'!F38</f>
        <v>0</v>
      </c>
      <c r="BD62" s="136">
        <f>'SO 107 - Práce na zařízen...'!F39</f>
        <v>0</v>
      </c>
      <c r="BE62" s="4"/>
      <c r="BT62" s="137" t="s">
        <v>88</v>
      </c>
      <c r="BV62" s="137" t="s">
        <v>81</v>
      </c>
      <c r="BW62" s="137" t="s">
        <v>111</v>
      </c>
      <c r="BX62" s="137" t="s">
        <v>87</v>
      </c>
      <c r="CL62" s="137" t="s">
        <v>35</v>
      </c>
    </row>
    <row r="63" spans="1:90" s="4" customFormat="1" ht="16.5" customHeight="1">
      <c r="A63" s="128" t="s">
        <v>89</v>
      </c>
      <c r="B63" s="67"/>
      <c r="C63" s="129"/>
      <c r="D63" s="129"/>
      <c r="E63" s="130" t="s">
        <v>112</v>
      </c>
      <c r="F63" s="130"/>
      <c r="G63" s="130"/>
      <c r="H63" s="130"/>
      <c r="I63" s="130"/>
      <c r="J63" s="129"/>
      <c r="K63" s="130" t="s">
        <v>113</v>
      </c>
      <c r="L63" s="130"/>
      <c r="M63" s="130"/>
      <c r="N63" s="130"/>
      <c r="O63" s="130"/>
      <c r="P63" s="130"/>
      <c r="Q63" s="130"/>
      <c r="R63" s="130"/>
      <c r="S63" s="130"/>
      <c r="T63" s="130"/>
      <c r="U63" s="130"/>
      <c r="V63" s="130"/>
      <c r="W63" s="130"/>
      <c r="X63" s="130"/>
      <c r="Y63" s="130"/>
      <c r="Z63" s="130"/>
      <c r="AA63" s="130"/>
      <c r="AB63" s="130"/>
      <c r="AC63" s="130"/>
      <c r="AD63" s="130"/>
      <c r="AE63" s="130"/>
      <c r="AF63" s="130"/>
      <c r="AG63" s="131">
        <f>'SO 108 - Práce na zařízen...'!J32</f>
        <v>0</v>
      </c>
      <c r="AH63" s="129"/>
      <c r="AI63" s="129"/>
      <c r="AJ63" s="129"/>
      <c r="AK63" s="129"/>
      <c r="AL63" s="129"/>
      <c r="AM63" s="129"/>
      <c r="AN63" s="131">
        <f>SUM(AG63,AT63)</f>
        <v>0</v>
      </c>
      <c r="AO63" s="129"/>
      <c r="AP63" s="129"/>
      <c r="AQ63" s="132" t="s">
        <v>92</v>
      </c>
      <c r="AR63" s="69"/>
      <c r="AS63" s="133">
        <v>0</v>
      </c>
      <c r="AT63" s="134">
        <f>ROUND(SUM(AV63:AW63),2)</f>
        <v>0</v>
      </c>
      <c r="AU63" s="135">
        <f>'SO 108 - Práce na zařízen...'!P86</f>
        <v>0</v>
      </c>
      <c r="AV63" s="134">
        <f>'SO 108 - Práce na zařízen...'!J35</f>
        <v>0</v>
      </c>
      <c r="AW63" s="134">
        <f>'SO 108 - Práce na zařízen...'!J36</f>
        <v>0</v>
      </c>
      <c r="AX63" s="134">
        <f>'SO 108 - Práce na zařízen...'!J37</f>
        <v>0</v>
      </c>
      <c r="AY63" s="134">
        <f>'SO 108 - Práce na zařízen...'!J38</f>
        <v>0</v>
      </c>
      <c r="AZ63" s="134">
        <f>'SO 108 - Práce na zařízen...'!F35</f>
        <v>0</v>
      </c>
      <c r="BA63" s="134">
        <f>'SO 108 - Práce na zařízen...'!F36</f>
        <v>0</v>
      </c>
      <c r="BB63" s="134">
        <f>'SO 108 - Práce na zařízen...'!F37</f>
        <v>0</v>
      </c>
      <c r="BC63" s="134">
        <f>'SO 108 - Práce na zařízen...'!F38</f>
        <v>0</v>
      </c>
      <c r="BD63" s="136">
        <f>'SO 108 - Práce na zařízen...'!F39</f>
        <v>0</v>
      </c>
      <c r="BE63" s="4"/>
      <c r="BT63" s="137" t="s">
        <v>88</v>
      </c>
      <c r="BV63" s="137" t="s">
        <v>81</v>
      </c>
      <c r="BW63" s="137" t="s">
        <v>114</v>
      </c>
      <c r="BX63" s="137" t="s">
        <v>87</v>
      </c>
      <c r="CL63" s="137" t="s">
        <v>35</v>
      </c>
    </row>
    <row r="64" spans="1:91" s="7" customFormat="1" ht="24.75" customHeight="1">
      <c r="A64" s="7"/>
      <c r="B64" s="115"/>
      <c r="C64" s="116"/>
      <c r="D64" s="117" t="s">
        <v>115</v>
      </c>
      <c r="E64" s="117"/>
      <c r="F64" s="117"/>
      <c r="G64" s="117"/>
      <c r="H64" s="117"/>
      <c r="I64" s="118"/>
      <c r="J64" s="117" t="s">
        <v>116</v>
      </c>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9">
        <f>ROUND(SUM(AG65:AG70),2)</f>
        <v>0</v>
      </c>
      <c r="AH64" s="118"/>
      <c r="AI64" s="118"/>
      <c r="AJ64" s="118"/>
      <c r="AK64" s="118"/>
      <c r="AL64" s="118"/>
      <c r="AM64" s="118"/>
      <c r="AN64" s="120">
        <f>SUM(AG64,AT64)</f>
        <v>0</v>
      </c>
      <c r="AO64" s="118"/>
      <c r="AP64" s="118"/>
      <c r="AQ64" s="121" t="s">
        <v>85</v>
      </c>
      <c r="AR64" s="122"/>
      <c r="AS64" s="123">
        <f>ROUND(SUM(AS65:AS70),2)</f>
        <v>0</v>
      </c>
      <c r="AT64" s="124">
        <f>ROUND(SUM(AV64:AW64),2)</f>
        <v>0</v>
      </c>
      <c r="AU64" s="125">
        <f>ROUND(SUM(AU65:AU70),5)</f>
        <v>0</v>
      </c>
      <c r="AV64" s="124">
        <f>ROUND(AZ64*L29,2)</f>
        <v>0</v>
      </c>
      <c r="AW64" s="124">
        <f>ROUND(BA64*L30,2)</f>
        <v>0</v>
      </c>
      <c r="AX64" s="124">
        <f>ROUND(BB64*L29,2)</f>
        <v>0</v>
      </c>
      <c r="AY64" s="124">
        <f>ROUND(BC64*L30,2)</f>
        <v>0</v>
      </c>
      <c r="AZ64" s="124">
        <f>ROUND(SUM(AZ65:AZ70),2)</f>
        <v>0</v>
      </c>
      <c r="BA64" s="124">
        <f>ROUND(SUM(BA65:BA70),2)</f>
        <v>0</v>
      </c>
      <c r="BB64" s="124">
        <f>ROUND(SUM(BB65:BB70),2)</f>
        <v>0</v>
      </c>
      <c r="BC64" s="124">
        <f>ROUND(SUM(BC65:BC70),2)</f>
        <v>0</v>
      </c>
      <c r="BD64" s="126">
        <f>ROUND(SUM(BD65:BD70),2)</f>
        <v>0</v>
      </c>
      <c r="BE64" s="7"/>
      <c r="BS64" s="127" t="s">
        <v>78</v>
      </c>
      <c r="BT64" s="127" t="s">
        <v>86</v>
      </c>
      <c r="BU64" s="127" t="s">
        <v>80</v>
      </c>
      <c r="BV64" s="127" t="s">
        <v>81</v>
      </c>
      <c r="BW64" s="127" t="s">
        <v>117</v>
      </c>
      <c r="BX64" s="127" t="s">
        <v>5</v>
      </c>
      <c r="CL64" s="127" t="s">
        <v>35</v>
      </c>
      <c r="CM64" s="127" t="s">
        <v>88</v>
      </c>
    </row>
    <row r="65" spans="1:90" s="4" customFormat="1" ht="16.5" customHeight="1">
      <c r="A65" s="128" t="s">
        <v>89</v>
      </c>
      <c r="B65" s="67"/>
      <c r="C65" s="129"/>
      <c r="D65" s="129"/>
      <c r="E65" s="130" t="s">
        <v>118</v>
      </c>
      <c r="F65" s="130"/>
      <c r="G65" s="130"/>
      <c r="H65" s="130"/>
      <c r="I65" s="130"/>
      <c r="J65" s="129"/>
      <c r="K65" s="130" t="s">
        <v>119</v>
      </c>
      <c r="L65" s="130"/>
      <c r="M65" s="130"/>
      <c r="N65" s="130"/>
      <c r="O65" s="130"/>
      <c r="P65" s="130"/>
      <c r="Q65" s="130"/>
      <c r="R65" s="130"/>
      <c r="S65" s="130"/>
      <c r="T65" s="130"/>
      <c r="U65" s="130"/>
      <c r="V65" s="130"/>
      <c r="W65" s="130"/>
      <c r="X65" s="130"/>
      <c r="Y65" s="130"/>
      <c r="Z65" s="130"/>
      <c r="AA65" s="130"/>
      <c r="AB65" s="130"/>
      <c r="AC65" s="130"/>
      <c r="AD65" s="130"/>
      <c r="AE65" s="130"/>
      <c r="AF65" s="130"/>
      <c r="AG65" s="131">
        <f>'č. 1 - materiál 8. SK'!J32</f>
        <v>0</v>
      </c>
      <c r="AH65" s="129"/>
      <c r="AI65" s="129"/>
      <c r="AJ65" s="129"/>
      <c r="AK65" s="129"/>
      <c r="AL65" s="129"/>
      <c r="AM65" s="129"/>
      <c r="AN65" s="131">
        <f>SUM(AG65,AT65)</f>
        <v>0</v>
      </c>
      <c r="AO65" s="129"/>
      <c r="AP65" s="129"/>
      <c r="AQ65" s="132" t="s">
        <v>92</v>
      </c>
      <c r="AR65" s="69"/>
      <c r="AS65" s="133">
        <v>0</v>
      </c>
      <c r="AT65" s="134">
        <f>ROUND(SUM(AV65:AW65),2)</f>
        <v>0</v>
      </c>
      <c r="AU65" s="135">
        <f>'č. 1 - materiál 8. SK'!P85</f>
        <v>0</v>
      </c>
      <c r="AV65" s="134">
        <f>'č. 1 - materiál 8. SK'!J35</f>
        <v>0</v>
      </c>
      <c r="AW65" s="134">
        <f>'č. 1 - materiál 8. SK'!J36</f>
        <v>0</v>
      </c>
      <c r="AX65" s="134">
        <f>'č. 1 - materiál 8. SK'!J37</f>
        <v>0</v>
      </c>
      <c r="AY65" s="134">
        <f>'č. 1 - materiál 8. SK'!J38</f>
        <v>0</v>
      </c>
      <c r="AZ65" s="134">
        <f>'č. 1 - materiál 8. SK'!F35</f>
        <v>0</v>
      </c>
      <c r="BA65" s="134">
        <f>'č. 1 - materiál 8. SK'!F36</f>
        <v>0</v>
      </c>
      <c r="BB65" s="134">
        <f>'č. 1 - materiál 8. SK'!F37</f>
        <v>0</v>
      </c>
      <c r="BC65" s="134">
        <f>'č. 1 - materiál 8. SK'!F38</f>
        <v>0</v>
      </c>
      <c r="BD65" s="136">
        <f>'č. 1 - materiál 8. SK'!F39</f>
        <v>0</v>
      </c>
      <c r="BE65" s="4"/>
      <c r="BT65" s="137" t="s">
        <v>88</v>
      </c>
      <c r="BV65" s="137" t="s">
        <v>81</v>
      </c>
      <c r="BW65" s="137" t="s">
        <v>120</v>
      </c>
      <c r="BX65" s="137" t="s">
        <v>117</v>
      </c>
      <c r="CL65" s="137" t="s">
        <v>35</v>
      </c>
    </row>
    <row r="66" spans="1:90" s="4" customFormat="1" ht="16.5" customHeight="1">
      <c r="A66" s="128" t="s">
        <v>89</v>
      </c>
      <c r="B66" s="67"/>
      <c r="C66" s="129"/>
      <c r="D66" s="129"/>
      <c r="E66" s="130" t="s">
        <v>121</v>
      </c>
      <c r="F66" s="130"/>
      <c r="G66" s="130"/>
      <c r="H66" s="130"/>
      <c r="I66" s="130"/>
      <c r="J66" s="129"/>
      <c r="K66" s="130" t="s">
        <v>122</v>
      </c>
      <c r="L66" s="130"/>
      <c r="M66" s="130"/>
      <c r="N66" s="130"/>
      <c r="O66" s="130"/>
      <c r="P66" s="130"/>
      <c r="Q66" s="130"/>
      <c r="R66" s="130"/>
      <c r="S66" s="130"/>
      <c r="T66" s="130"/>
      <c r="U66" s="130"/>
      <c r="V66" s="130"/>
      <c r="W66" s="130"/>
      <c r="X66" s="130"/>
      <c r="Y66" s="130"/>
      <c r="Z66" s="130"/>
      <c r="AA66" s="130"/>
      <c r="AB66" s="130"/>
      <c r="AC66" s="130"/>
      <c r="AD66" s="130"/>
      <c r="AE66" s="130"/>
      <c r="AF66" s="130"/>
      <c r="AG66" s="131">
        <f>'č. 2 - materiál 10. SK'!J32</f>
        <v>0</v>
      </c>
      <c r="AH66" s="129"/>
      <c r="AI66" s="129"/>
      <c r="AJ66" s="129"/>
      <c r="AK66" s="129"/>
      <c r="AL66" s="129"/>
      <c r="AM66" s="129"/>
      <c r="AN66" s="131">
        <f>SUM(AG66,AT66)</f>
        <v>0</v>
      </c>
      <c r="AO66" s="129"/>
      <c r="AP66" s="129"/>
      <c r="AQ66" s="132" t="s">
        <v>92</v>
      </c>
      <c r="AR66" s="69"/>
      <c r="AS66" s="133">
        <v>0</v>
      </c>
      <c r="AT66" s="134">
        <f>ROUND(SUM(AV66:AW66),2)</f>
        <v>0</v>
      </c>
      <c r="AU66" s="135">
        <f>'č. 2 - materiál 10. SK'!P85</f>
        <v>0</v>
      </c>
      <c r="AV66" s="134">
        <f>'č. 2 - materiál 10. SK'!J35</f>
        <v>0</v>
      </c>
      <c r="AW66" s="134">
        <f>'č. 2 - materiál 10. SK'!J36</f>
        <v>0</v>
      </c>
      <c r="AX66" s="134">
        <f>'č. 2 - materiál 10. SK'!J37</f>
        <v>0</v>
      </c>
      <c r="AY66" s="134">
        <f>'č. 2 - materiál 10. SK'!J38</f>
        <v>0</v>
      </c>
      <c r="AZ66" s="134">
        <f>'č. 2 - materiál 10. SK'!F35</f>
        <v>0</v>
      </c>
      <c r="BA66" s="134">
        <f>'č. 2 - materiál 10. SK'!F36</f>
        <v>0</v>
      </c>
      <c r="BB66" s="134">
        <f>'č. 2 - materiál 10. SK'!F37</f>
        <v>0</v>
      </c>
      <c r="BC66" s="134">
        <f>'č. 2 - materiál 10. SK'!F38</f>
        <v>0</v>
      </c>
      <c r="BD66" s="136">
        <f>'č. 2 - materiál 10. SK'!F39</f>
        <v>0</v>
      </c>
      <c r="BE66" s="4"/>
      <c r="BT66" s="137" t="s">
        <v>88</v>
      </c>
      <c r="BV66" s="137" t="s">
        <v>81</v>
      </c>
      <c r="BW66" s="137" t="s">
        <v>123</v>
      </c>
      <c r="BX66" s="137" t="s">
        <v>117</v>
      </c>
      <c r="CL66" s="137" t="s">
        <v>35</v>
      </c>
    </row>
    <row r="67" spans="1:90" s="4" customFormat="1" ht="16.5" customHeight="1">
      <c r="A67" s="128" t="s">
        <v>89</v>
      </c>
      <c r="B67" s="67"/>
      <c r="C67" s="129"/>
      <c r="D67" s="129"/>
      <c r="E67" s="130" t="s">
        <v>124</v>
      </c>
      <c r="F67" s="130"/>
      <c r="G67" s="130"/>
      <c r="H67" s="130"/>
      <c r="I67" s="130"/>
      <c r="J67" s="129"/>
      <c r="K67" s="130" t="s">
        <v>125</v>
      </c>
      <c r="L67" s="130"/>
      <c r="M67" s="130"/>
      <c r="N67" s="130"/>
      <c r="O67" s="130"/>
      <c r="P67" s="130"/>
      <c r="Q67" s="130"/>
      <c r="R67" s="130"/>
      <c r="S67" s="130"/>
      <c r="T67" s="130"/>
      <c r="U67" s="130"/>
      <c r="V67" s="130"/>
      <c r="W67" s="130"/>
      <c r="X67" s="130"/>
      <c r="Y67" s="130"/>
      <c r="Z67" s="130"/>
      <c r="AA67" s="130"/>
      <c r="AB67" s="130"/>
      <c r="AC67" s="130"/>
      <c r="AD67" s="130"/>
      <c r="AE67" s="130"/>
      <c r="AF67" s="130"/>
      <c r="AG67" s="131">
        <f>'č. 3 - materiál 12C. SK'!J32</f>
        <v>0</v>
      </c>
      <c r="AH67" s="129"/>
      <c r="AI67" s="129"/>
      <c r="AJ67" s="129"/>
      <c r="AK67" s="129"/>
      <c r="AL67" s="129"/>
      <c r="AM67" s="129"/>
      <c r="AN67" s="131">
        <f>SUM(AG67,AT67)</f>
        <v>0</v>
      </c>
      <c r="AO67" s="129"/>
      <c r="AP67" s="129"/>
      <c r="AQ67" s="132" t="s">
        <v>92</v>
      </c>
      <c r="AR67" s="69"/>
      <c r="AS67" s="133">
        <v>0</v>
      </c>
      <c r="AT67" s="134">
        <f>ROUND(SUM(AV67:AW67),2)</f>
        <v>0</v>
      </c>
      <c r="AU67" s="135">
        <f>'č. 3 - materiál 12C. SK'!P85</f>
        <v>0</v>
      </c>
      <c r="AV67" s="134">
        <f>'č. 3 - materiál 12C. SK'!J35</f>
        <v>0</v>
      </c>
      <c r="AW67" s="134">
        <f>'č. 3 - materiál 12C. SK'!J36</f>
        <v>0</v>
      </c>
      <c r="AX67" s="134">
        <f>'č. 3 - materiál 12C. SK'!J37</f>
        <v>0</v>
      </c>
      <c r="AY67" s="134">
        <f>'č. 3 - materiál 12C. SK'!J38</f>
        <v>0</v>
      </c>
      <c r="AZ67" s="134">
        <f>'č. 3 - materiál 12C. SK'!F35</f>
        <v>0</v>
      </c>
      <c r="BA67" s="134">
        <f>'č. 3 - materiál 12C. SK'!F36</f>
        <v>0</v>
      </c>
      <c r="BB67" s="134">
        <f>'č. 3 - materiál 12C. SK'!F37</f>
        <v>0</v>
      </c>
      <c r="BC67" s="134">
        <f>'č. 3 - materiál 12C. SK'!F38</f>
        <v>0</v>
      </c>
      <c r="BD67" s="136">
        <f>'č. 3 - materiál 12C. SK'!F39</f>
        <v>0</v>
      </c>
      <c r="BE67" s="4"/>
      <c r="BT67" s="137" t="s">
        <v>88</v>
      </c>
      <c r="BV67" s="137" t="s">
        <v>81</v>
      </c>
      <c r="BW67" s="137" t="s">
        <v>126</v>
      </c>
      <c r="BX67" s="137" t="s">
        <v>117</v>
      </c>
      <c r="CL67" s="137" t="s">
        <v>35</v>
      </c>
    </row>
    <row r="68" spans="1:90" s="4" customFormat="1" ht="16.5" customHeight="1">
      <c r="A68" s="128" t="s">
        <v>89</v>
      </c>
      <c r="B68" s="67"/>
      <c r="C68" s="129"/>
      <c r="D68" s="129"/>
      <c r="E68" s="130" t="s">
        <v>127</v>
      </c>
      <c r="F68" s="130"/>
      <c r="G68" s="130"/>
      <c r="H68" s="130"/>
      <c r="I68" s="130"/>
      <c r="J68" s="129"/>
      <c r="K68" s="130" t="s">
        <v>128</v>
      </c>
      <c r="L68" s="130"/>
      <c r="M68" s="130"/>
      <c r="N68" s="130"/>
      <c r="O68" s="130"/>
      <c r="P68" s="130"/>
      <c r="Q68" s="130"/>
      <c r="R68" s="130"/>
      <c r="S68" s="130"/>
      <c r="T68" s="130"/>
      <c r="U68" s="130"/>
      <c r="V68" s="130"/>
      <c r="W68" s="130"/>
      <c r="X68" s="130"/>
      <c r="Y68" s="130"/>
      <c r="Z68" s="130"/>
      <c r="AA68" s="130"/>
      <c r="AB68" s="130"/>
      <c r="AC68" s="130"/>
      <c r="AD68" s="130"/>
      <c r="AE68" s="130"/>
      <c r="AF68" s="130"/>
      <c r="AG68" s="131">
        <f>'č. 4 - materiál 12. SK'!J32</f>
        <v>0</v>
      </c>
      <c r="AH68" s="129"/>
      <c r="AI68" s="129"/>
      <c r="AJ68" s="129"/>
      <c r="AK68" s="129"/>
      <c r="AL68" s="129"/>
      <c r="AM68" s="129"/>
      <c r="AN68" s="131">
        <f>SUM(AG68,AT68)</f>
        <v>0</v>
      </c>
      <c r="AO68" s="129"/>
      <c r="AP68" s="129"/>
      <c r="AQ68" s="132" t="s">
        <v>92</v>
      </c>
      <c r="AR68" s="69"/>
      <c r="AS68" s="133">
        <v>0</v>
      </c>
      <c r="AT68" s="134">
        <f>ROUND(SUM(AV68:AW68),2)</f>
        <v>0</v>
      </c>
      <c r="AU68" s="135">
        <f>'č. 4 - materiál 12. SK'!P85</f>
        <v>0</v>
      </c>
      <c r="AV68" s="134">
        <f>'č. 4 - materiál 12. SK'!J35</f>
        <v>0</v>
      </c>
      <c r="AW68" s="134">
        <f>'č. 4 - materiál 12. SK'!J36</f>
        <v>0</v>
      </c>
      <c r="AX68" s="134">
        <f>'č. 4 - materiál 12. SK'!J37</f>
        <v>0</v>
      </c>
      <c r="AY68" s="134">
        <f>'č. 4 - materiál 12. SK'!J38</f>
        <v>0</v>
      </c>
      <c r="AZ68" s="134">
        <f>'č. 4 - materiál 12. SK'!F35</f>
        <v>0</v>
      </c>
      <c r="BA68" s="134">
        <f>'č. 4 - materiál 12. SK'!F36</f>
        <v>0</v>
      </c>
      <c r="BB68" s="134">
        <f>'č. 4 - materiál 12. SK'!F37</f>
        <v>0</v>
      </c>
      <c r="BC68" s="134">
        <f>'č. 4 - materiál 12. SK'!F38</f>
        <v>0</v>
      </c>
      <c r="BD68" s="136">
        <f>'č. 4 - materiál 12. SK'!F39</f>
        <v>0</v>
      </c>
      <c r="BE68" s="4"/>
      <c r="BT68" s="137" t="s">
        <v>88</v>
      </c>
      <c r="BV68" s="137" t="s">
        <v>81</v>
      </c>
      <c r="BW68" s="137" t="s">
        <v>129</v>
      </c>
      <c r="BX68" s="137" t="s">
        <v>117</v>
      </c>
      <c r="CL68" s="137" t="s">
        <v>35</v>
      </c>
    </row>
    <row r="69" spans="1:90" s="4" customFormat="1" ht="35.25" customHeight="1">
      <c r="A69" s="128" t="s">
        <v>89</v>
      </c>
      <c r="B69" s="67"/>
      <c r="C69" s="129"/>
      <c r="D69" s="129"/>
      <c r="E69" s="130" t="s">
        <v>130</v>
      </c>
      <c r="F69" s="130"/>
      <c r="G69" s="130"/>
      <c r="H69" s="130"/>
      <c r="I69" s="130"/>
      <c r="J69" s="129"/>
      <c r="K69" s="130" t="s">
        <v>131</v>
      </c>
      <c r="L69" s="130"/>
      <c r="M69" s="130"/>
      <c r="N69" s="130"/>
      <c r="O69" s="130"/>
      <c r="P69" s="130"/>
      <c r="Q69" s="130"/>
      <c r="R69" s="130"/>
      <c r="S69" s="130"/>
      <c r="T69" s="130"/>
      <c r="U69" s="130"/>
      <c r="V69" s="130"/>
      <c r="W69" s="130"/>
      <c r="X69" s="130"/>
      <c r="Y69" s="130"/>
      <c r="Z69" s="130"/>
      <c r="AA69" s="130"/>
      <c r="AB69" s="130"/>
      <c r="AC69" s="130"/>
      <c r="AD69" s="130"/>
      <c r="AE69" s="130"/>
      <c r="AF69" s="130"/>
      <c r="AG69" s="131">
        <f>'č. 5_změna_1 - materiál v...'!J32</f>
        <v>0</v>
      </c>
      <c r="AH69" s="129"/>
      <c r="AI69" s="129"/>
      <c r="AJ69" s="129"/>
      <c r="AK69" s="129"/>
      <c r="AL69" s="129"/>
      <c r="AM69" s="129"/>
      <c r="AN69" s="131">
        <f>SUM(AG69,AT69)</f>
        <v>0</v>
      </c>
      <c r="AO69" s="129"/>
      <c r="AP69" s="129"/>
      <c r="AQ69" s="132" t="s">
        <v>92</v>
      </c>
      <c r="AR69" s="69"/>
      <c r="AS69" s="133">
        <v>0</v>
      </c>
      <c r="AT69" s="134">
        <f>ROUND(SUM(AV69:AW69),2)</f>
        <v>0</v>
      </c>
      <c r="AU69" s="135">
        <f>'č. 5_změna_1 - materiál v...'!P86</f>
        <v>0</v>
      </c>
      <c r="AV69" s="134">
        <f>'č. 5_změna_1 - materiál v...'!J35</f>
        <v>0</v>
      </c>
      <c r="AW69" s="134">
        <f>'č. 5_změna_1 - materiál v...'!J36</f>
        <v>0</v>
      </c>
      <c r="AX69" s="134">
        <f>'č. 5_změna_1 - materiál v...'!J37</f>
        <v>0</v>
      </c>
      <c r="AY69" s="134">
        <f>'č. 5_změna_1 - materiál v...'!J38</f>
        <v>0</v>
      </c>
      <c r="AZ69" s="134">
        <f>'č. 5_změna_1 - materiál v...'!F35</f>
        <v>0</v>
      </c>
      <c r="BA69" s="134">
        <f>'č. 5_změna_1 - materiál v...'!F36</f>
        <v>0</v>
      </c>
      <c r="BB69" s="134">
        <f>'č. 5_změna_1 - materiál v...'!F37</f>
        <v>0</v>
      </c>
      <c r="BC69" s="134">
        <f>'č. 5_změna_1 - materiál v...'!F38</f>
        <v>0</v>
      </c>
      <c r="BD69" s="136">
        <f>'č. 5_změna_1 - materiál v...'!F39</f>
        <v>0</v>
      </c>
      <c r="BE69" s="4"/>
      <c r="BT69" s="137" t="s">
        <v>88</v>
      </c>
      <c r="BV69" s="137" t="s">
        <v>81</v>
      </c>
      <c r="BW69" s="137" t="s">
        <v>132</v>
      </c>
      <c r="BX69" s="137" t="s">
        <v>117</v>
      </c>
      <c r="CL69" s="137" t="s">
        <v>35</v>
      </c>
    </row>
    <row r="70" spans="1:90" s="4" customFormat="1" ht="16.5" customHeight="1">
      <c r="A70" s="128" t="s">
        <v>89</v>
      </c>
      <c r="B70" s="67"/>
      <c r="C70" s="129"/>
      <c r="D70" s="129"/>
      <c r="E70" s="130" t="s">
        <v>133</v>
      </c>
      <c r="F70" s="130"/>
      <c r="G70" s="130"/>
      <c r="H70" s="130"/>
      <c r="I70" s="130"/>
      <c r="J70" s="129"/>
      <c r="K70" s="130" t="s">
        <v>134</v>
      </c>
      <c r="L70" s="130"/>
      <c r="M70" s="130"/>
      <c r="N70" s="130"/>
      <c r="O70" s="130"/>
      <c r="P70" s="130"/>
      <c r="Q70" s="130"/>
      <c r="R70" s="130"/>
      <c r="S70" s="130"/>
      <c r="T70" s="130"/>
      <c r="U70" s="130"/>
      <c r="V70" s="130"/>
      <c r="W70" s="130"/>
      <c r="X70" s="130"/>
      <c r="Y70" s="130"/>
      <c r="Z70" s="130"/>
      <c r="AA70" s="130"/>
      <c r="AB70" s="130"/>
      <c r="AC70" s="130"/>
      <c r="AD70" s="130"/>
      <c r="AE70" s="130"/>
      <c r="AF70" s="130"/>
      <c r="AG70" s="131">
        <f>'č. 6 - materiál 14. SK'!J32</f>
        <v>0</v>
      </c>
      <c r="AH70" s="129"/>
      <c r="AI70" s="129"/>
      <c r="AJ70" s="129"/>
      <c r="AK70" s="129"/>
      <c r="AL70" s="129"/>
      <c r="AM70" s="129"/>
      <c r="AN70" s="131">
        <f>SUM(AG70,AT70)</f>
        <v>0</v>
      </c>
      <c r="AO70" s="129"/>
      <c r="AP70" s="129"/>
      <c r="AQ70" s="132" t="s">
        <v>92</v>
      </c>
      <c r="AR70" s="69"/>
      <c r="AS70" s="133">
        <v>0</v>
      </c>
      <c r="AT70" s="134">
        <f>ROUND(SUM(AV70:AW70),2)</f>
        <v>0</v>
      </c>
      <c r="AU70" s="135">
        <f>'č. 6 - materiál 14. SK'!P85</f>
        <v>0</v>
      </c>
      <c r="AV70" s="134">
        <f>'č. 6 - materiál 14. SK'!J35</f>
        <v>0</v>
      </c>
      <c r="AW70" s="134">
        <f>'č. 6 - materiál 14. SK'!J36</f>
        <v>0</v>
      </c>
      <c r="AX70" s="134">
        <f>'č. 6 - materiál 14. SK'!J37</f>
        <v>0</v>
      </c>
      <c r="AY70" s="134">
        <f>'č. 6 - materiál 14. SK'!J38</f>
        <v>0</v>
      </c>
      <c r="AZ70" s="134">
        <f>'č. 6 - materiál 14. SK'!F35</f>
        <v>0</v>
      </c>
      <c r="BA70" s="134">
        <f>'č. 6 - materiál 14. SK'!F36</f>
        <v>0</v>
      </c>
      <c r="BB70" s="134">
        <f>'č. 6 - materiál 14. SK'!F37</f>
        <v>0</v>
      </c>
      <c r="BC70" s="134">
        <f>'č. 6 - materiál 14. SK'!F38</f>
        <v>0</v>
      </c>
      <c r="BD70" s="136">
        <f>'č. 6 - materiál 14. SK'!F39</f>
        <v>0</v>
      </c>
      <c r="BE70" s="4"/>
      <c r="BT70" s="137" t="s">
        <v>88</v>
      </c>
      <c r="BV70" s="137" t="s">
        <v>81</v>
      </c>
      <c r="BW70" s="137" t="s">
        <v>135</v>
      </c>
      <c r="BX70" s="137" t="s">
        <v>117</v>
      </c>
      <c r="CL70" s="137" t="s">
        <v>35</v>
      </c>
    </row>
    <row r="71" spans="1:91" s="7" customFormat="1" ht="24.75" customHeight="1">
      <c r="A71" s="7"/>
      <c r="B71" s="115"/>
      <c r="C71" s="116"/>
      <c r="D71" s="117" t="s">
        <v>136</v>
      </c>
      <c r="E71" s="117"/>
      <c r="F71" s="117"/>
      <c r="G71" s="117"/>
      <c r="H71" s="117"/>
      <c r="I71" s="118"/>
      <c r="J71" s="117" t="s">
        <v>137</v>
      </c>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9">
        <f>ROUND(AG72,2)</f>
        <v>0</v>
      </c>
      <c r="AH71" s="118"/>
      <c r="AI71" s="118"/>
      <c r="AJ71" s="118"/>
      <c r="AK71" s="118"/>
      <c r="AL71" s="118"/>
      <c r="AM71" s="118"/>
      <c r="AN71" s="120">
        <f>SUM(AG71,AT71)</f>
        <v>0</v>
      </c>
      <c r="AO71" s="118"/>
      <c r="AP71" s="118"/>
      <c r="AQ71" s="121" t="s">
        <v>85</v>
      </c>
      <c r="AR71" s="122"/>
      <c r="AS71" s="123">
        <f>ROUND(AS72,2)</f>
        <v>0</v>
      </c>
      <c r="AT71" s="124">
        <f>ROUND(SUM(AV71:AW71),2)</f>
        <v>0</v>
      </c>
      <c r="AU71" s="125">
        <f>ROUND(AU72,5)</f>
        <v>0</v>
      </c>
      <c r="AV71" s="124">
        <f>ROUND(AZ71*L29,2)</f>
        <v>0</v>
      </c>
      <c r="AW71" s="124">
        <f>ROUND(BA71*L30,2)</f>
        <v>0</v>
      </c>
      <c r="AX71" s="124">
        <f>ROUND(BB71*L29,2)</f>
        <v>0</v>
      </c>
      <c r="AY71" s="124">
        <f>ROUND(BC71*L30,2)</f>
        <v>0</v>
      </c>
      <c r="AZ71" s="124">
        <f>ROUND(AZ72,2)</f>
        <v>0</v>
      </c>
      <c r="BA71" s="124">
        <f>ROUND(BA72,2)</f>
        <v>0</v>
      </c>
      <c r="BB71" s="124">
        <f>ROUND(BB72,2)</f>
        <v>0</v>
      </c>
      <c r="BC71" s="124">
        <f>ROUND(BC72,2)</f>
        <v>0</v>
      </c>
      <c r="BD71" s="126">
        <f>ROUND(BD72,2)</f>
        <v>0</v>
      </c>
      <c r="BE71" s="7"/>
      <c r="BS71" s="127" t="s">
        <v>78</v>
      </c>
      <c r="BT71" s="127" t="s">
        <v>86</v>
      </c>
      <c r="BU71" s="127" t="s">
        <v>80</v>
      </c>
      <c r="BV71" s="127" t="s">
        <v>81</v>
      </c>
      <c r="BW71" s="127" t="s">
        <v>138</v>
      </c>
      <c r="BX71" s="127" t="s">
        <v>5</v>
      </c>
      <c r="CL71" s="127" t="s">
        <v>35</v>
      </c>
      <c r="CM71" s="127" t="s">
        <v>88</v>
      </c>
    </row>
    <row r="72" spans="1:90" s="4" customFormat="1" ht="23.25" customHeight="1">
      <c r="A72" s="128" t="s">
        <v>89</v>
      </c>
      <c r="B72" s="67"/>
      <c r="C72" s="129"/>
      <c r="D72" s="129"/>
      <c r="E72" s="130" t="s">
        <v>139</v>
      </c>
      <c r="F72" s="130"/>
      <c r="G72" s="130"/>
      <c r="H72" s="130"/>
      <c r="I72" s="130"/>
      <c r="J72" s="129"/>
      <c r="K72" s="130" t="s">
        <v>140</v>
      </c>
      <c r="L72" s="130"/>
      <c r="M72" s="130"/>
      <c r="N72" s="130"/>
      <c r="O72" s="130"/>
      <c r="P72" s="130"/>
      <c r="Q72" s="130"/>
      <c r="R72" s="130"/>
      <c r="S72" s="130"/>
      <c r="T72" s="130"/>
      <c r="U72" s="130"/>
      <c r="V72" s="130"/>
      <c r="W72" s="130"/>
      <c r="X72" s="130"/>
      <c r="Y72" s="130"/>
      <c r="Z72" s="130"/>
      <c r="AA72" s="130"/>
      <c r="AB72" s="130"/>
      <c r="AC72" s="130"/>
      <c r="AD72" s="130"/>
      <c r="AE72" s="130"/>
      <c r="AF72" s="130"/>
      <c r="AG72" s="131">
        <f>'VRN_změna_1 - Vedlejší ro...'!J32</f>
        <v>0</v>
      </c>
      <c r="AH72" s="129"/>
      <c r="AI72" s="129"/>
      <c r="AJ72" s="129"/>
      <c r="AK72" s="129"/>
      <c r="AL72" s="129"/>
      <c r="AM72" s="129"/>
      <c r="AN72" s="131">
        <f>SUM(AG72,AT72)</f>
        <v>0</v>
      </c>
      <c r="AO72" s="129"/>
      <c r="AP72" s="129"/>
      <c r="AQ72" s="132" t="s">
        <v>92</v>
      </c>
      <c r="AR72" s="69"/>
      <c r="AS72" s="138">
        <v>0</v>
      </c>
      <c r="AT72" s="139">
        <f>ROUND(SUM(AV72:AW72),2)</f>
        <v>0</v>
      </c>
      <c r="AU72" s="140">
        <f>'VRN_změna_1 - Vedlejší ro...'!P86</f>
        <v>0</v>
      </c>
      <c r="AV72" s="139">
        <f>'VRN_změna_1 - Vedlejší ro...'!J35</f>
        <v>0</v>
      </c>
      <c r="AW72" s="139">
        <f>'VRN_změna_1 - Vedlejší ro...'!J36</f>
        <v>0</v>
      </c>
      <c r="AX72" s="139">
        <f>'VRN_změna_1 - Vedlejší ro...'!J37</f>
        <v>0</v>
      </c>
      <c r="AY72" s="139">
        <f>'VRN_změna_1 - Vedlejší ro...'!J38</f>
        <v>0</v>
      </c>
      <c r="AZ72" s="139">
        <f>'VRN_změna_1 - Vedlejší ro...'!F35</f>
        <v>0</v>
      </c>
      <c r="BA72" s="139">
        <f>'VRN_změna_1 - Vedlejší ro...'!F36</f>
        <v>0</v>
      </c>
      <c r="BB72" s="139">
        <f>'VRN_změna_1 - Vedlejší ro...'!F37</f>
        <v>0</v>
      </c>
      <c r="BC72" s="139">
        <f>'VRN_změna_1 - Vedlejší ro...'!F38</f>
        <v>0</v>
      </c>
      <c r="BD72" s="141">
        <f>'VRN_změna_1 - Vedlejší ro...'!F39</f>
        <v>0</v>
      </c>
      <c r="BE72" s="4"/>
      <c r="BT72" s="137" t="s">
        <v>88</v>
      </c>
      <c r="BV72" s="137" t="s">
        <v>81</v>
      </c>
      <c r="BW72" s="137" t="s">
        <v>141</v>
      </c>
      <c r="BX72" s="137" t="s">
        <v>138</v>
      </c>
      <c r="CL72" s="137" t="s">
        <v>35</v>
      </c>
    </row>
    <row r="73" spans="1:57" s="2" customFormat="1" ht="30" customHeight="1">
      <c r="A73" s="41"/>
      <c r="B73" s="42"/>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7"/>
      <c r="AS73" s="41"/>
      <c r="AT73" s="41"/>
      <c r="AU73" s="41"/>
      <c r="AV73" s="41"/>
      <c r="AW73" s="41"/>
      <c r="AX73" s="41"/>
      <c r="AY73" s="41"/>
      <c r="AZ73" s="41"/>
      <c r="BA73" s="41"/>
      <c r="BB73" s="41"/>
      <c r="BC73" s="41"/>
      <c r="BD73" s="41"/>
      <c r="BE73" s="41"/>
    </row>
    <row r="74" spans="1:57" s="2" customFormat="1" ht="6.95" customHeight="1">
      <c r="A74" s="41"/>
      <c r="B74" s="63"/>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47"/>
      <c r="AS74" s="41"/>
      <c r="AT74" s="41"/>
      <c r="AU74" s="41"/>
      <c r="AV74" s="41"/>
      <c r="AW74" s="41"/>
      <c r="AX74" s="41"/>
      <c r="AY74" s="41"/>
      <c r="AZ74" s="41"/>
      <c r="BA74" s="41"/>
      <c r="BB74" s="41"/>
      <c r="BC74" s="41"/>
      <c r="BD74" s="41"/>
      <c r="BE74" s="41"/>
    </row>
  </sheetData>
  <sheetProtection password="CC35" sheet="1" objects="1" scenarios="1" formatColumns="0" formatRows="0"/>
  <mergeCells count="110">
    <mergeCell ref="C52:G52"/>
    <mergeCell ref="D64:H64"/>
    <mergeCell ref="D55:H55"/>
    <mergeCell ref="E61:I61"/>
    <mergeCell ref="E58:I58"/>
    <mergeCell ref="E57:I57"/>
    <mergeCell ref="E60:I60"/>
    <mergeCell ref="E56:I56"/>
    <mergeCell ref="E59:I59"/>
    <mergeCell ref="E62:I62"/>
    <mergeCell ref="E63:I63"/>
    <mergeCell ref="I52:AF52"/>
    <mergeCell ref="J64:AF64"/>
    <mergeCell ref="J55:AF55"/>
    <mergeCell ref="K62:AF62"/>
    <mergeCell ref="K61:AF61"/>
    <mergeCell ref="K58:AF58"/>
    <mergeCell ref="K59:AF59"/>
    <mergeCell ref="K56:AF56"/>
    <mergeCell ref="K60:AF60"/>
    <mergeCell ref="K63:AF63"/>
    <mergeCell ref="K57:AF57"/>
    <mergeCell ref="L45:AO45"/>
    <mergeCell ref="E65:I65"/>
    <mergeCell ref="K65:AF65"/>
    <mergeCell ref="E66:I66"/>
    <mergeCell ref="K66:AF66"/>
    <mergeCell ref="E67:I67"/>
    <mergeCell ref="K67:AF67"/>
    <mergeCell ref="E68:I68"/>
    <mergeCell ref="K68:AF68"/>
    <mergeCell ref="E69:I69"/>
    <mergeCell ref="K69:AF69"/>
    <mergeCell ref="E70:I70"/>
    <mergeCell ref="K70:AF70"/>
    <mergeCell ref="D71:H71"/>
    <mergeCell ref="J71:AF71"/>
    <mergeCell ref="E72:I72"/>
    <mergeCell ref="K72:AF72"/>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9:AM59"/>
    <mergeCell ref="AG62:AM62"/>
    <mergeCell ref="AG61:AM61"/>
    <mergeCell ref="AG63:AM63"/>
    <mergeCell ref="AG60:AM60"/>
    <mergeCell ref="AG58:AM58"/>
    <mergeCell ref="AG64:AM64"/>
    <mergeCell ref="AG57:AM57"/>
    <mergeCell ref="AG56:AM56"/>
    <mergeCell ref="AG55:AM55"/>
    <mergeCell ref="AG52:AM52"/>
    <mergeCell ref="AM47:AN47"/>
    <mergeCell ref="AM49:AP49"/>
    <mergeCell ref="AM50:AP50"/>
    <mergeCell ref="AN64:AP64"/>
    <mergeCell ref="AN63:AP63"/>
    <mergeCell ref="AN52:AP52"/>
    <mergeCell ref="AN59:AP59"/>
    <mergeCell ref="AN55:AP55"/>
    <mergeCell ref="AN61:AP61"/>
    <mergeCell ref="AN56:AP56"/>
    <mergeCell ref="AN60:AP60"/>
    <mergeCell ref="AN57:AP57"/>
    <mergeCell ref="AN62:AP62"/>
    <mergeCell ref="AN58:AP58"/>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54:AP54"/>
  </mergeCells>
  <hyperlinks>
    <hyperlink ref="A56" location="'SO 101 - 8. SK žst. Bílina'!C2" display="/"/>
    <hyperlink ref="A57" location="'SO 102 - 10. SK žst. Bílina'!C2" display="/"/>
    <hyperlink ref="A58" location="'SO 103 - 12C. SK žst. Bílina'!C2" display="/"/>
    <hyperlink ref="A59" location="'SO 104 - 12. SK žst. Bílina'!C2" display="/"/>
    <hyperlink ref="A60" location="'SO 105_změna_1 - v.č. 16,...'!C2" display="/"/>
    <hyperlink ref="A61" location="'SO 106 - 14. SK žst. Bílina'!C2" display="/"/>
    <hyperlink ref="A62" location="'SO 107 - Práce na zařízen...'!C2" display="/"/>
    <hyperlink ref="A63" location="'SO 108 - Práce na zařízen...'!C2" display="/"/>
    <hyperlink ref="A65" location="'č. 1 - materiál 8. SK'!C2" display="/"/>
    <hyperlink ref="A66" location="'č. 2 - materiál 10. SK'!C2" display="/"/>
    <hyperlink ref="A67" location="'č. 3 - materiál 12C. SK'!C2" display="/"/>
    <hyperlink ref="A68" location="'č. 4 - materiál 12. SK'!C2" display="/"/>
    <hyperlink ref="A69" location="'č. 5_změna_1 - materiál v...'!C2" display="/"/>
    <hyperlink ref="A70" location="'č. 6 - materiál 14. SK'!C2" display="/"/>
    <hyperlink ref="A72" location="'VRN_změna_1 - Vedlejší r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120</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1021</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1022</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ROUND(J85,2)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ROUND((SUM(BE85:BE93)),2)</f>
        <v>0</v>
      </c>
      <c r="G35" s="41"/>
      <c r="H35" s="41"/>
      <c r="I35" s="161">
        <v>0.21</v>
      </c>
      <c r="J35" s="160">
        <f>ROUND(((SUM(BE85:BE93))*I35),2)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ROUND((SUM(BF85:BF93)),2)</f>
        <v>0</v>
      </c>
      <c r="G36" s="41"/>
      <c r="H36" s="41"/>
      <c r="I36" s="161">
        <v>0.15</v>
      </c>
      <c r="J36" s="160">
        <f>ROUND(((SUM(BF85:BF93))*I36),2)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ROUND((SUM(BG85:BG93)),2)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ROUND((SUM(BH85:BH93)),2)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ROUND((SUM(BI85:BI93)),2)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1021</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č. 1 - materiál 8. SK</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J85</f>
        <v>0</v>
      </c>
      <c r="K63" s="43"/>
      <c r="L63" s="148"/>
      <c r="S63" s="41"/>
      <c r="T63" s="41"/>
      <c r="U63" s="41"/>
      <c r="V63" s="41"/>
      <c r="W63" s="41"/>
      <c r="X63" s="41"/>
      <c r="Y63" s="41"/>
      <c r="Z63" s="41"/>
      <c r="AA63" s="41"/>
      <c r="AB63" s="41"/>
      <c r="AC63" s="41"/>
      <c r="AD63" s="41"/>
      <c r="AE63" s="41"/>
      <c r="AU63" s="19" t="s">
        <v>151</v>
      </c>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3"/>
      <c r="C65" s="64"/>
      <c r="D65" s="64"/>
      <c r="E65" s="64"/>
      <c r="F65" s="64"/>
      <c r="G65" s="64"/>
      <c r="H65" s="64"/>
      <c r="I65" s="64"/>
      <c r="J65" s="64"/>
      <c r="K65" s="64"/>
      <c r="L65" s="148"/>
      <c r="S65" s="41"/>
      <c r="T65" s="41"/>
      <c r="U65" s="41"/>
      <c r="V65" s="41"/>
      <c r="W65" s="41"/>
      <c r="X65" s="41"/>
      <c r="Y65" s="41"/>
      <c r="Z65" s="41"/>
      <c r="AA65" s="41"/>
      <c r="AB65" s="41"/>
      <c r="AC65" s="41"/>
      <c r="AD65" s="41"/>
      <c r="AE65" s="41"/>
    </row>
    <row r="69" spans="1:31" s="2" customFormat="1" ht="6.95" customHeight="1">
      <c r="A69" s="41"/>
      <c r="B69" s="65"/>
      <c r="C69" s="66"/>
      <c r="D69" s="66"/>
      <c r="E69" s="66"/>
      <c r="F69" s="66"/>
      <c r="G69" s="66"/>
      <c r="H69" s="66"/>
      <c r="I69" s="66"/>
      <c r="J69" s="66"/>
      <c r="K69" s="66"/>
      <c r="L69" s="148"/>
      <c r="S69" s="41"/>
      <c r="T69" s="41"/>
      <c r="U69" s="41"/>
      <c r="V69" s="41"/>
      <c r="W69" s="41"/>
      <c r="X69" s="41"/>
      <c r="Y69" s="41"/>
      <c r="Z69" s="41"/>
      <c r="AA69" s="41"/>
      <c r="AB69" s="41"/>
      <c r="AC69" s="41"/>
      <c r="AD69" s="41"/>
      <c r="AE69" s="41"/>
    </row>
    <row r="70" spans="1:31" s="2" customFormat="1" ht="24.95" customHeight="1">
      <c r="A70" s="41"/>
      <c r="B70" s="42"/>
      <c r="C70" s="25" t="s">
        <v>155</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4"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16.5" customHeight="1">
      <c r="A73" s="41"/>
      <c r="B73" s="42"/>
      <c r="C73" s="43"/>
      <c r="D73" s="43"/>
      <c r="E73" s="173" t="str">
        <f>E7</f>
        <v>Oprava staničních kolejí v žst. Bílina_ZMĚNA Č. 1</v>
      </c>
      <c r="F73" s="34"/>
      <c r="G73" s="34"/>
      <c r="H73" s="34"/>
      <c r="I73" s="43"/>
      <c r="J73" s="43"/>
      <c r="K73" s="43"/>
      <c r="L73" s="148"/>
      <c r="S73" s="41"/>
      <c r="T73" s="41"/>
      <c r="U73" s="41"/>
      <c r="V73" s="41"/>
      <c r="W73" s="41"/>
      <c r="X73" s="41"/>
      <c r="Y73" s="41"/>
      <c r="Z73" s="41"/>
      <c r="AA73" s="41"/>
      <c r="AB73" s="41"/>
      <c r="AC73" s="41"/>
      <c r="AD73" s="41"/>
      <c r="AE73" s="41"/>
    </row>
    <row r="74" spans="2:12" s="1" customFormat="1" ht="12" customHeight="1">
      <c r="B74" s="23"/>
      <c r="C74" s="34" t="s">
        <v>143</v>
      </c>
      <c r="D74" s="24"/>
      <c r="E74" s="24"/>
      <c r="F74" s="24"/>
      <c r="G74" s="24"/>
      <c r="H74" s="24"/>
      <c r="I74" s="24"/>
      <c r="J74" s="24"/>
      <c r="K74" s="24"/>
      <c r="L74" s="22"/>
    </row>
    <row r="75" spans="1:31" s="2" customFormat="1" ht="16.5" customHeight="1">
      <c r="A75" s="41"/>
      <c r="B75" s="42"/>
      <c r="C75" s="43"/>
      <c r="D75" s="43"/>
      <c r="E75" s="173" t="s">
        <v>1021</v>
      </c>
      <c r="F75" s="43"/>
      <c r="G75" s="43"/>
      <c r="H75" s="43"/>
      <c r="I75" s="43"/>
      <c r="J75" s="43"/>
      <c r="K75" s="43"/>
      <c r="L75" s="148"/>
      <c r="S75" s="41"/>
      <c r="T75" s="41"/>
      <c r="U75" s="41"/>
      <c r="V75" s="41"/>
      <c r="W75" s="41"/>
      <c r="X75" s="41"/>
      <c r="Y75" s="41"/>
      <c r="Z75" s="41"/>
      <c r="AA75" s="41"/>
      <c r="AB75" s="41"/>
      <c r="AC75" s="41"/>
      <c r="AD75" s="41"/>
      <c r="AE75" s="41"/>
    </row>
    <row r="76" spans="1:31" s="2" customFormat="1" ht="12" customHeight="1">
      <c r="A76" s="41"/>
      <c r="B76" s="42"/>
      <c r="C76" s="34" t="s">
        <v>145</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6.5" customHeight="1">
      <c r="A77" s="41"/>
      <c r="B77" s="42"/>
      <c r="C77" s="43"/>
      <c r="D77" s="43"/>
      <c r="E77" s="73" t="str">
        <f>E11</f>
        <v>č. 1 - materiál 8. SK</v>
      </c>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22</v>
      </c>
      <c r="D79" s="43"/>
      <c r="E79" s="43"/>
      <c r="F79" s="29" t="str">
        <f>F14</f>
        <v>žst. Bílina</v>
      </c>
      <c r="G79" s="43"/>
      <c r="H79" s="43"/>
      <c r="I79" s="34" t="s">
        <v>24</v>
      </c>
      <c r="J79" s="76" t="str">
        <f>IF(J14="","",J14)</f>
        <v>19. 3. 2021</v>
      </c>
      <c r="K79" s="43"/>
      <c r="L79" s="148"/>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8"/>
      <c r="S80" s="41"/>
      <c r="T80" s="41"/>
      <c r="U80" s="41"/>
      <c r="V80" s="41"/>
      <c r="W80" s="41"/>
      <c r="X80" s="41"/>
      <c r="Y80" s="41"/>
      <c r="Z80" s="41"/>
      <c r="AA80" s="41"/>
      <c r="AB80" s="41"/>
      <c r="AC80" s="41"/>
      <c r="AD80" s="41"/>
      <c r="AE80" s="41"/>
    </row>
    <row r="81" spans="1:31" s="2" customFormat="1" ht="15.15" customHeight="1">
      <c r="A81" s="41"/>
      <c r="B81" s="42"/>
      <c r="C81" s="34" t="s">
        <v>30</v>
      </c>
      <c r="D81" s="43"/>
      <c r="E81" s="43"/>
      <c r="F81" s="29" t="str">
        <f>E17</f>
        <v>SŽ s.o., OŘ UNL, ST Most</v>
      </c>
      <c r="G81" s="43"/>
      <c r="H81" s="43"/>
      <c r="I81" s="34" t="s">
        <v>38</v>
      </c>
      <c r="J81" s="39" t="str">
        <f>E23</f>
        <v xml:space="preserve"> </v>
      </c>
      <c r="K81" s="43"/>
      <c r="L81" s="148"/>
      <c r="S81" s="41"/>
      <c r="T81" s="41"/>
      <c r="U81" s="41"/>
      <c r="V81" s="41"/>
      <c r="W81" s="41"/>
      <c r="X81" s="41"/>
      <c r="Y81" s="41"/>
      <c r="Z81" s="41"/>
      <c r="AA81" s="41"/>
      <c r="AB81" s="41"/>
      <c r="AC81" s="41"/>
      <c r="AD81" s="41"/>
      <c r="AE81" s="41"/>
    </row>
    <row r="82" spans="1:31" s="2" customFormat="1" ht="15.15" customHeight="1">
      <c r="A82" s="41"/>
      <c r="B82" s="42"/>
      <c r="C82" s="34" t="s">
        <v>36</v>
      </c>
      <c r="D82" s="43"/>
      <c r="E82" s="43"/>
      <c r="F82" s="29" t="str">
        <f>IF(E20="","",E20)</f>
        <v>Vyplň údaj</v>
      </c>
      <c r="G82" s="43"/>
      <c r="H82" s="43"/>
      <c r="I82" s="34" t="s">
        <v>41</v>
      </c>
      <c r="J82" s="39" t="str">
        <f>E26</f>
        <v>Ing. Střítezský P.</v>
      </c>
      <c r="K82" s="43"/>
      <c r="L82" s="148"/>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11" customFormat="1" ht="29.25" customHeight="1">
      <c r="A84" s="189"/>
      <c r="B84" s="190"/>
      <c r="C84" s="191" t="s">
        <v>156</v>
      </c>
      <c r="D84" s="192" t="s">
        <v>64</v>
      </c>
      <c r="E84" s="192" t="s">
        <v>60</v>
      </c>
      <c r="F84" s="192" t="s">
        <v>61</v>
      </c>
      <c r="G84" s="192" t="s">
        <v>157</v>
      </c>
      <c r="H84" s="192" t="s">
        <v>158</v>
      </c>
      <c r="I84" s="192" t="s">
        <v>159</v>
      </c>
      <c r="J84" s="192" t="s">
        <v>150</v>
      </c>
      <c r="K84" s="193" t="s">
        <v>160</v>
      </c>
      <c r="L84" s="194"/>
      <c r="M84" s="96" t="s">
        <v>35</v>
      </c>
      <c r="N84" s="97" t="s">
        <v>49</v>
      </c>
      <c r="O84" s="97" t="s">
        <v>161</v>
      </c>
      <c r="P84" s="97" t="s">
        <v>162</v>
      </c>
      <c r="Q84" s="97" t="s">
        <v>163</v>
      </c>
      <c r="R84" s="97" t="s">
        <v>164</v>
      </c>
      <c r="S84" s="97" t="s">
        <v>165</v>
      </c>
      <c r="T84" s="98" t="s">
        <v>166</v>
      </c>
      <c r="U84" s="189"/>
      <c r="V84" s="189"/>
      <c r="W84" s="189"/>
      <c r="X84" s="189"/>
      <c r="Y84" s="189"/>
      <c r="Z84" s="189"/>
      <c r="AA84" s="189"/>
      <c r="AB84" s="189"/>
      <c r="AC84" s="189"/>
      <c r="AD84" s="189"/>
      <c r="AE84" s="189"/>
    </row>
    <row r="85" spans="1:63" s="2" customFormat="1" ht="22.8" customHeight="1">
      <c r="A85" s="41"/>
      <c r="B85" s="42"/>
      <c r="C85" s="103" t="s">
        <v>167</v>
      </c>
      <c r="D85" s="43"/>
      <c r="E85" s="43"/>
      <c r="F85" s="43"/>
      <c r="G85" s="43"/>
      <c r="H85" s="43"/>
      <c r="I85" s="43"/>
      <c r="J85" s="195">
        <f>BK85</f>
        <v>0</v>
      </c>
      <c r="K85" s="43"/>
      <c r="L85" s="47"/>
      <c r="M85" s="99"/>
      <c r="N85" s="196"/>
      <c r="O85" s="100"/>
      <c r="P85" s="197">
        <f>SUM(P86:P93)</f>
        <v>0</v>
      </c>
      <c r="Q85" s="100"/>
      <c r="R85" s="197">
        <f>SUM(R86:R93)</f>
        <v>0</v>
      </c>
      <c r="S85" s="100"/>
      <c r="T85" s="198">
        <f>SUM(T86:T93)</f>
        <v>0</v>
      </c>
      <c r="U85" s="41"/>
      <c r="V85" s="41"/>
      <c r="W85" s="41"/>
      <c r="X85" s="41"/>
      <c r="Y85" s="41"/>
      <c r="Z85" s="41"/>
      <c r="AA85" s="41"/>
      <c r="AB85" s="41"/>
      <c r="AC85" s="41"/>
      <c r="AD85" s="41"/>
      <c r="AE85" s="41"/>
      <c r="AT85" s="19" t="s">
        <v>78</v>
      </c>
      <c r="AU85" s="19" t="s">
        <v>151</v>
      </c>
      <c r="BK85" s="199">
        <f>SUM(BK86:BK93)</f>
        <v>0</v>
      </c>
    </row>
    <row r="86" spans="1:65" s="2" customFormat="1" ht="16.5" customHeight="1">
      <c r="A86" s="41"/>
      <c r="B86" s="42"/>
      <c r="C86" s="266" t="s">
        <v>86</v>
      </c>
      <c r="D86" s="266" t="s">
        <v>441</v>
      </c>
      <c r="E86" s="267" t="s">
        <v>1023</v>
      </c>
      <c r="F86" s="268" t="s">
        <v>1024</v>
      </c>
      <c r="G86" s="269" t="s">
        <v>216</v>
      </c>
      <c r="H86" s="270">
        <v>242</v>
      </c>
      <c r="I86" s="271"/>
      <c r="J86" s="272">
        <f>ROUND(I86*H86,2)</f>
        <v>0</v>
      </c>
      <c r="K86" s="268" t="s">
        <v>1025</v>
      </c>
      <c r="L86" s="273"/>
      <c r="M86" s="274" t="s">
        <v>35</v>
      </c>
      <c r="N86" s="275" t="s">
        <v>52</v>
      </c>
      <c r="O86" s="88"/>
      <c r="P86" s="225">
        <f>O86*H86</f>
        <v>0</v>
      </c>
      <c r="Q86" s="225">
        <v>0</v>
      </c>
      <c r="R86" s="225">
        <f>Q86*H86</f>
        <v>0</v>
      </c>
      <c r="S86" s="225">
        <v>0</v>
      </c>
      <c r="T86" s="226">
        <f>S86*H86</f>
        <v>0</v>
      </c>
      <c r="U86" s="41"/>
      <c r="V86" s="41"/>
      <c r="W86" s="41"/>
      <c r="X86" s="41"/>
      <c r="Y86" s="41"/>
      <c r="Z86" s="41"/>
      <c r="AA86" s="41"/>
      <c r="AB86" s="41"/>
      <c r="AC86" s="41"/>
      <c r="AD86" s="41"/>
      <c r="AE86" s="41"/>
      <c r="AR86" s="227" t="s">
        <v>226</v>
      </c>
      <c r="AT86" s="227" t="s">
        <v>441</v>
      </c>
      <c r="AU86" s="227" t="s">
        <v>79</v>
      </c>
      <c r="AY86" s="19" t="s">
        <v>170</v>
      </c>
      <c r="BE86" s="228">
        <f>IF(N86="základní",J86,0)</f>
        <v>0</v>
      </c>
      <c r="BF86" s="228">
        <f>IF(N86="snížená",J86,0)</f>
        <v>0</v>
      </c>
      <c r="BG86" s="228">
        <f>IF(N86="zákl. přenesená",J86,0)</f>
        <v>0</v>
      </c>
      <c r="BH86" s="228">
        <f>IF(N86="sníž. přenesená",J86,0)</f>
        <v>0</v>
      </c>
      <c r="BI86" s="228">
        <f>IF(N86="nulová",J86,0)</f>
        <v>0</v>
      </c>
      <c r="BJ86" s="19" t="s">
        <v>178</v>
      </c>
      <c r="BK86" s="228">
        <f>ROUND(I86*H86,2)</f>
        <v>0</v>
      </c>
      <c r="BL86" s="19" t="s">
        <v>178</v>
      </c>
      <c r="BM86" s="227" t="s">
        <v>1026</v>
      </c>
    </row>
    <row r="87" spans="1:65" s="2" customFormat="1" ht="16.5" customHeight="1">
      <c r="A87" s="41"/>
      <c r="B87" s="42"/>
      <c r="C87" s="266" t="s">
        <v>88</v>
      </c>
      <c r="D87" s="266" t="s">
        <v>441</v>
      </c>
      <c r="E87" s="267" t="s">
        <v>1023</v>
      </c>
      <c r="F87" s="268" t="s">
        <v>1024</v>
      </c>
      <c r="G87" s="269" t="s">
        <v>216</v>
      </c>
      <c r="H87" s="270">
        <v>410</v>
      </c>
      <c r="I87" s="271"/>
      <c r="J87" s="272">
        <f>ROUND(I87*H87,2)</f>
        <v>0</v>
      </c>
      <c r="K87" s="268" t="s">
        <v>1025</v>
      </c>
      <c r="L87" s="273"/>
      <c r="M87" s="274" t="s">
        <v>35</v>
      </c>
      <c r="N87" s="275" t="s">
        <v>52</v>
      </c>
      <c r="O87" s="88"/>
      <c r="P87" s="225">
        <f>O87*H87</f>
        <v>0</v>
      </c>
      <c r="Q87" s="225">
        <v>0</v>
      </c>
      <c r="R87" s="225">
        <f>Q87*H87</f>
        <v>0</v>
      </c>
      <c r="S87" s="225">
        <v>0</v>
      </c>
      <c r="T87" s="226">
        <f>S87*H87</f>
        <v>0</v>
      </c>
      <c r="U87" s="41"/>
      <c r="V87" s="41"/>
      <c r="W87" s="41"/>
      <c r="X87" s="41"/>
      <c r="Y87" s="41"/>
      <c r="Z87" s="41"/>
      <c r="AA87" s="41"/>
      <c r="AB87" s="41"/>
      <c r="AC87" s="41"/>
      <c r="AD87" s="41"/>
      <c r="AE87" s="41"/>
      <c r="AR87" s="227" t="s">
        <v>226</v>
      </c>
      <c r="AT87" s="227" t="s">
        <v>441</v>
      </c>
      <c r="AU87" s="227" t="s">
        <v>79</v>
      </c>
      <c r="AY87" s="19" t="s">
        <v>170</v>
      </c>
      <c r="BE87" s="228">
        <f>IF(N87="základní",J87,0)</f>
        <v>0</v>
      </c>
      <c r="BF87" s="228">
        <f>IF(N87="snížená",J87,0)</f>
        <v>0</v>
      </c>
      <c r="BG87" s="228">
        <f>IF(N87="zákl. přenesená",J87,0)</f>
        <v>0</v>
      </c>
      <c r="BH87" s="228">
        <f>IF(N87="sníž. přenesená",J87,0)</f>
        <v>0</v>
      </c>
      <c r="BI87" s="228">
        <f>IF(N87="nulová",J87,0)</f>
        <v>0</v>
      </c>
      <c r="BJ87" s="19" t="s">
        <v>178</v>
      </c>
      <c r="BK87" s="228">
        <f>ROUND(I87*H87,2)</f>
        <v>0</v>
      </c>
      <c r="BL87" s="19" t="s">
        <v>178</v>
      </c>
      <c r="BM87" s="227" t="s">
        <v>1027</v>
      </c>
    </row>
    <row r="88" spans="1:65" s="2" customFormat="1" ht="16.5" customHeight="1">
      <c r="A88" s="41"/>
      <c r="B88" s="42"/>
      <c r="C88" s="266" t="s">
        <v>192</v>
      </c>
      <c r="D88" s="266" t="s">
        <v>441</v>
      </c>
      <c r="E88" s="267" t="s">
        <v>1028</v>
      </c>
      <c r="F88" s="268" t="s">
        <v>1029</v>
      </c>
      <c r="G88" s="269" t="s">
        <v>216</v>
      </c>
      <c r="H88" s="270">
        <v>636</v>
      </c>
      <c r="I88" s="271"/>
      <c r="J88" s="272">
        <f>ROUND(I88*H88,2)</f>
        <v>0</v>
      </c>
      <c r="K88" s="268" t="s">
        <v>1025</v>
      </c>
      <c r="L88" s="273"/>
      <c r="M88" s="274" t="s">
        <v>35</v>
      </c>
      <c r="N88" s="275" t="s">
        <v>52</v>
      </c>
      <c r="O88" s="88"/>
      <c r="P88" s="225">
        <f>O88*H88</f>
        <v>0</v>
      </c>
      <c r="Q88" s="225">
        <v>0</v>
      </c>
      <c r="R88" s="225">
        <f>Q88*H88</f>
        <v>0</v>
      </c>
      <c r="S88" s="225">
        <v>0</v>
      </c>
      <c r="T88" s="226">
        <f>S88*H88</f>
        <v>0</v>
      </c>
      <c r="U88" s="41"/>
      <c r="V88" s="41"/>
      <c r="W88" s="41"/>
      <c r="X88" s="41"/>
      <c r="Y88" s="41"/>
      <c r="Z88" s="41"/>
      <c r="AA88" s="41"/>
      <c r="AB88" s="41"/>
      <c r="AC88" s="41"/>
      <c r="AD88" s="41"/>
      <c r="AE88" s="41"/>
      <c r="AR88" s="227" t="s">
        <v>226</v>
      </c>
      <c r="AT88" s="227" t="s">
        <v>441</v>
      </c>
      <c r="AU88" s="227" t="s">
        <v>79</v>
      </c>
      <c r="AY88" s="19" t="s">
        <v>170</v>
      </c>
      <c r="BE88" s="228">
        <f>IF(N88="základní",J88,0)</f>
        <v>0</v>
      </c>
      <c r="BF88" s="228">
        <f>IF(N88="snížená",J88,0)</f>
        <v>0</v>
      </c>
      <c r="BG88" s="228">
        <f>IF(N88="zákl. přenesená",J88,0)</f>
        <v>0</v>
      </c>
      <c r="BH88" s="228">
        <f>IF(N88="sníž. přenesená",J88,0)</f>
        <v>0</v>
      </c>
      <c r="BI88" s="228">
        <f>IF(N88="nulová",J88,0)</f>
        <v>0</v>
      </c>
      <c r="BJ88" s="19" t="s">
        <v>178</v>
      </c>
      <c r="BK88" s="228">
        <f>ROUND(I88*H88,2)</f>
        <v>0</v>
      </c>
      <c r="BL88" s="19" t="s">
        <v>178</v>
      </c>
      <c r="BM88" s="227" t="s">
        <v>1030</v>
      </c>
    </row>
    <row r="89" spans="1:65" s="2" customFormat="1" ht="16.5" customHeight="1">
      <c r="A89" s="41"/>
      <c r="B89" s="42"/>
      <c r="C89" s="266" t="s">
        <v>178</v>
      </c>
      <c r="D89" s="266" t="s">
        <v>441</v>
      </c>
      <c r="E89" s="267" t="s">
        <v>1031</v>
      </c>
      <c r="F89" s="268" t="s">
        <v>1032</v>
      </c>
      <c r="G89" s="269" t="s">
        <v>240</v>
      </c>
      <c r="H89" s="270">
        <v>1552</v>
      </c>
      <c r="I89" s="271"/>
      <c r="J89" s="272">
        <f>ROUND(I89*H89,2)</f>
        <v>0</v>
      </c>
      <c r="K89" s="268" t="s">
        <v>1025</v>
      </c>
      <c r="L89" s="273"/>
      <c r="M89" s="274" t="s">
        <v>35</v>
      </c>
      <c r="N89" s="275" t="s">
        <v>52</v>
      </c>
      <c r="O89" s="88"/>
      <c r="P89" s="225">
        <f>O89*H89</f>
        <v>0</v>
      </c>
      <c r="Q89" s="225">
        <v>0</v>
      </c>
      <c r="R89" s="225">
        <f>Q89*H89</f>
        <v>0</v>
      </c>
      <c r="S89" s="225">
        <v>0</v>
      </c>
      <c r="T89" s="226">
        <f>S89*H89</f>
        <v>0</v>
      </c>
      <c r="U89" s="41"/>
      <c r="V89" s="41"/>
      <c r="W89" s="41"/>
      <c r="X89" s="41"/>
      <c r="Y89" s="41"/>
      <c r="Z89" s="41"/>
      <c r="AA89" s="41"/>
      <c r="AB89" s="41"/>
      <c r="AC89" s="41"/>
      <c r="AD89" s="41"/>
      <c r="AE89" s="41"/>
      <c r="AR89" s="227" t="s">
        <v>226</v>
      </c>
      <c r="AT89" s="227" t="s">
        <v>441</v>
      </c>
      <c r="AU89" s="227" t="s">
        <v>79</v>
      </c>
      <c r="AY89" s="19" t="s">
        <v>170</v>
      </c>
      <c r="BE89" s="228">
        <f>IF(N89="základní",J89,0)</f>
        <v>0</v>
      </c>
      <c r="BF89" s="228">
        <f>IF(N89="snížená",J89,0)</f>
        <v>0</v>
      </c>
      <c r="BG89" s="228">
        <f>IF(N89="zákl. přenesená",J89,0)</f>
        <v>0</v>
      </c>
      <c r="BH89" s="228">
        <f>IF(N89="sníž. přenesená",J89,0)</f>
        <v>0</v>
      </c>
      <c r="BI89" s="228">
        <f>IF(N89="nulová",J89,0)</f>
        <v>0</v>
      </c>
      <c r="BJ89" s="19" t="s">
        <v>178</v>
      </c>
      <c r="BK89" s="228">
        <f>ROUND(I89*H89,2)</f>
        <v>0</v>
      </c>
      <c r="BL89" s="19" t="s">
        <v>178</v>
      </c>
      <c r="BM89" s="227" t="s">
        <v>1033</v>
      </c>
    </row>
    <row r="90" spans="1:65" s="2" customFormat="1" ht="16.5" customHeight="1">
      <c r="A90" s="41"/>
      <c r="B90" s="42"/>
      <c r="C90" s="266" t="s">
        <v>171</v>
      </c>
      <c r="D90" s="266" t="s">
        <v>441</v>
      </c>
      <c r="E90" s="267" t="s">
        <v>938</v>
      </c>
      <c r="F90" s="268" t="s">
        <v>1034</v>
      </c>
      <c r="G90" s="269" t="s">
        <v>240</v>
      </c>
      <c r="H90" s="270">
        <v>74</v>
      </c>
      <c r="I90" s="271"/>
      <c r="J90" s="272">
        <f>ROUND(I90*H90,2)</f>
        <v>0</v>
      </c>
      <c r="K90" s="268" t="s">
        <v>1025</v>
      </c>
      <c r="L90" s="273"/>
      <c r="M90" s="274" t="s">
        <v>35</v>
      </c>
      <c r="N90" s="275" t="s">
        <v>52</v>
      </c>
      <c r="O90" s="88"/>
      <c r="P90" s="225">
        <f>O90*H90</f>
        <v>0</v>
      </c>
      <c r="Q90" s="225">
        <v>0</v>
      </c>
      <c r="R90" s="225">
        <f>Q90*H90</f>
        <v>0</v>
      </c>
      <c r="S90" s="225">
        <v>0</v>
      </c>
      <c r="T90" s="226">
        <f>S90*H90</f>
        <v>0</v>
      </c>
      <c r="U90" s="41"/>
      <c r="V90" s="41"/>
      <c r="W90" s="41"/>
      <c r="X90" s="41"/>
      <c r="Y90" s="41"/>
      <c r="Z90" s="41"/>
      <c r="AA90" s="41"/>
      <c r="AB90" s="41"/>
      <c r="AC90" s="41"/>
      <c r="AD90" s="41"/>
      <c r="AE90" s="41"/>
      <c r="AR90" s="227" t="s">
        <v>226</v>
      </c>
      <c r="AT90" s="227" t="s">
        <v>441</v>
      </c>
      <c r="AU90" s="227" t="s">
        <v>79</v>
      </c>
      <c r="AY90" s="19" t="s">
        <v>170</v>
      </c>
      <c r="BE90" s="228">
        <f>IF(N90="základní",J90,0)</f>
        <v>0</v>
      </c>
      <c r="BF90" s="228">
        <f>IF(N90="snížená",J90,0)</f>
        <v>0</v>
      </c>
      <c r="BG90" s="228">
        <f>IF(N90="zákl. přenesená",J90,0)</f>
        <v>0</v>
      </c>
      <c r="BH90" s="228">
        <f>IF(N90="sníž. přenesená",J90,0)</f>
        <v>0</v>
      </c>
      <c r="BI90" s="228">
        <f>IF(N90="nulová",J90,0)</f>
        <v>0</v>
      </c>
      <c r="BJ90" s="19" t="s">
        <v>178</v>
      </c>
      <c r="BK90" s="228">
        <f>ROUND(I90*H90,2)</f>
        <v>0</v>
      </c>
      <c r="BL90" s="19" t="s">
        <v>178</v>
      </c>
      <c r="BM90" s="227" t="s">
        <v>1035</v>
      </c>
    </row>
    <row r="91" spans="1:65" s="2" customFormat="1" ht="16.5" customHeight="1">
      <c r="A91" s="41"/>
      <c r="B91" s="42"/>
      <c r="C91" s="266" t="s">
        <v>213</v>
      </c>
      <c r="D91" s="266" t="s">
        <v>441</v>
      </c>
      <c r="E91" s="267" t="s">
        <v>1036</v>
      </c>
      <c r="F91" s="268" t="s">
        <v>1037</v>
      </c>
      <c r="G91" s="269" t="s">
        <v>216</v>
      </c>
      <c r="H91" s="270">
        <v>2544</v>
      </c>
      <c r="I91" s="271"/>
      <c r="J91" s="272">
        <f>ROUND(I91*H91,2)</f>
        <v>0</v>
      </c>
      <c r="K91" s="268" t="s">
        <v>1025</v>
      </c>
      <c r="L91" s="273"/>
      <c r="M91" s="274" t="s">
        <v>35</v>
      </c>
      <c r="N91" s="275" t="s">
        <v>52</v>
      </c>
      <c r="O91" s="88"/>
      <c r="P91" s="225">
        <f>O91*H91</f>
        <v>0</v>
      </c>
      <c r="Q91" s="225">
        <v>0</v>
      </c>
      <c r="R91" s="225">
        <f>Q91*H91</f>
        <v>0</v>
      </c>
      <c r="S91" s="225">
        <v>0</v>
      </c>
      <c r="T91" s="226">
        <f>S91*H91</f>
        <v>0</v>
      </c>
      <c r="U91" s="41"/>
      <c r="V91" s="41"/>
      <c r="W91" s="41"/>
      <c r="X91" s="41"/>
      <c r="Y91" s="41"/>
      <c r="Z91" s="41"/>
      <c r="AA91" s="41"/>
      <c r="AB91" s="41"/>
      <c r="AC91" s="41"/>
      <c r="AD91" s="41"/>
      <c r="AE91" s="41"/>
      <c r="AR91" s="227" t="s">
        <v>226</v>
      </c>
      <c r="AT91" s="227" t="s">
        <v>441</v>
      </c>
      <c r="AU91" s="227" t="s">
        <v>79</v>
      </c>
      <c r="AY91" s="19" t="s">
        <v>170</v>
      </c>
      <c r="BE91" s="228">
        <f>IF(N91="základní",J91,0)</f>
        <v>0</v>
      </c>
      <c r="BF91" s="228">
        <f>IF(N91="snížená",J91,0)</f>
        <v>0</v>
      </c>
      <c r="BG91" s="228">
        <f>IF(N91="zákl. přenesená",J91,0)</f>
        <v>0</v>
      </c>
      <c r="BH91" s="228">
        <f>IF(N91="sníž. přenesená",J91,0)</f>
        <v>0</v>
      </c>
      <c r="BI91" s="228">
        <f>IF(N91="nulová",J91,0)</f>
        <v>0</v>
      </c>
      <c r="BJ91" s="19" t="s">
        <v>178</v>
      </c>
      <c r="BK91" s="228">
        <f>ROUND(I91*H91,2)</f>
        <v>0</v>
      </c>
      <c r="BL91" s="19" t="s">
        <v>178</v>
      </c>
      <c r="BM91" s="227" t="s">
        <v>1038</v>
      </c>
    </row>
    <row r="92" spans="1:51" s="14" customFormat="1" ht="12">
      <c r="A92" s="14"/>
      <c r="B92" s="244"/>
      <c r="C92" s="245"/>
      <c r="D92" s="229" t="s">
        <v>182</v>
      </c>
      <c r="E92" s="246" t="s">
        <v>35</v>
      </c>
      <c r="F92" s="247" t="s">
        <v>1039</v>
      </c>
      <c r="G92" s="245"/>
      <c r="H92" s="248">
        <v>2544</v>
      </c>
      <c r="I92" s="249"/>
      <c r="J92" s="245"/>
      <c r="K92" s="245"/>
      <c r="L92" s="250"/>
      <c r="M92" s="251"/>
      <c r="N92" s="252"/>
      <c r="O92" s="252"/>
      <c r="P92" s="252"/>
      <c r="Q92" s="252"/>
      <c r="R92" s="252"/>
      <c r="S92" s="252"/>
      <c r="T92" s="253"/>
      <c r="U92" s="14"/>
      <c r="V92" s="14"/>
      <c r="W92" s="14"/>
      <c r="X92" s="14"/>
      <c r="Y92" s="14"/>
      <c r="Z92" s="14"/>
      <c r="AA92" s="14"/>
      <c r="AB92" s="14"/>
      <c r="AC92" s="14"/>
      <c r="AD92" s="14"/>
      <c r="AE92" s="14"/>
      <c r="AT92" s="254" t="s">
        <v>182</v>
      </c>
      <c r="AU92" s="254" t="s">
        <v>79</v>
      </c>
      <c r="AV92" s="14" t="s">
        <v>88</v>
      </c>
      <c r="AW92" s="14" t="s">
        <v>40</v>
      </c>
      <c r="AX92" s="14" t="s">
        <v>79</v>
      </c>
      <c r="AY92" s="254" t="s">
        <v>170</v>
      </c>
    </row>
    <row r="93" spans="1:51" s="15" customFormat="1" ht="12">
      <c r="A93" s="15"/>
      <c r="B93" s="255"/>
      <c r="C93" s="256"/>
      <c r="D93" s="229" t="s">
        <v>182</v>
      </c>
      <c r="E93" s="257" t="s">
        <v>35</v>
      </c>
      <c r="F93" s="258" t="s">
        <v>185</v>
      </c>
      <c r="G93" s="256"/>
      <c r="H93" s="259">
        <v>2544</v>
      </c>
      <c r="I93" s="260"/>
      <c r="J93" s="256"/>
      <c r="K93" s="256"/>
      <c r="L93" s="261"/>
      <c r="M93" s="280"/>
      <c r="N93" s="281"/>
      <c r="O93" s="281"/>
      <c r="P93" s="281"/>
      <c r="Q93" s="281"/>
      <c r="R93" s="281"/>
      <c r="S93" s="281"/>
      <c r="T93" s="282"/>
      <c r="U93" s="15"/>
      <c r="V93" s="15"/>
      <c r="W93" s="15"/>
      <c r="X93" s="15"/>
      <c r="Y93" s="15"/>
      <c r="Z93" s="15"/>
      <c r="AA93" s="15"/>
      <c r="AB93" s="15"/>
      <c r="AC93" s="15"/>
      <c r="AD93" s="15"/>
      <c r="AE93" s="15"/>
      <c r="AT93" s="265" t="s">
        <v>182</v>
      </c>
      <c r="AU93" s="265" t="s">
        <v>79</v>
      </c>
      <c r="AV93" s="15" t="s">
        <v>178</v>
      </c>
      <c r="AW93" s="15" t="s">
        <v>40</v>
      </c>
      <c r="AX93" s="15" t="s">
        <v>86</v>
      </c>
      <c r="AY93" s="265" t="s">
        <v>170</v>
      </c>
    </row>
    <row r="94" spans="1:31" s="2" customFormat="1" ht="6.95" customHeight="1">
      <c r="A94" s="41"/>
      <c r="B94" s="63"/>
      <c r="C94" s="64"/>
      <c r="D94" s="64"/>
      <c r="E94" s="64"/>
      <c r="F94" s="64"/>
      <c r="G94" s="64"/>
      <c r="H94" s="64"/>
      <c r="I94" s="64"/>
      <c r="J94" s="64"/>
      <c r="K94" s="64"/>
      <c r="L94" s="47"/>
      <c r="M94" s="41"/>
      <c r="O94" s="41"/>
      <c r="P94" s="41"/>
      <c r="Q94" s="41"/>
      <c r="R94" s="41"/>
      <c r="S94" s="41"/>
      <c r="T94" s="41"/>
      <c r="U94" s="41"/>
      <c r="V94" s="41"/>
      <c r="W94" s="41"/>
      <c r="X94" s="41"/>
      <c r="Y94" s="41"/>
      <c r="Z94" s="41"/>
      <c r="AA94" s="41"/>
      <c r="AB94" s="41"/>
      <c r="AC94" s="41"/>
      <c r="AD94" s="41"/>
      <c r="AE94" s="41"/>
    </row>
  </sheetData>
  <sheetProtection password="CC35" sheet="1" objects="1" scenarios="1" formatColumns="0" formatRows="0" autoFilter="0"/>
  <autoFilter ref="C84:K9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123</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1021</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1040</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ROUND(J85,2)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ROUND((SUM(BE85:BE90)),2)</f>
        <v>0</v>
      </c>
      <c r="G35" s="41"/>
      <c r="H35" s="41"/>
      <c r="I35" s="161">
        <v>0.21</v>
      </c>
      <c r="J35" s="160">
        <f>ROUND(((SUM(BE85:BE90))*I35),2)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ROUND((SUM(BF85:BF90)),2)</f>
        <v>0</v>
      </c>
      <c r="G36" s="41"/>
      <c r="H36" s="41"/>
      <c r="I36" s="161">
        <v>0.15</v>
      </c>
      <c r="J36" s="160">
        <f>ROUND(((SUM(BF85:BF90))*I36),2)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ROUND((SUM(BG85:BG90)),2)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ROUND((SUM(BH85:BH90)),2)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ROUND((SUM(BI85:BI90)),2)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1021</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č. 2 - materiál 10. SK</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J85</f>
        <v>0</v>
      </c>
      <c r="K63" s="43"/>
      <c r="L63" s="148"/>
      <c r="S63" s="41"/>
      <c r="T63" s="41"/>
      <c r="U63" s="41"/>
      <c r="V63" s="41"/>
      <c r="W63" s="41"/>
      <c r="X63" s="41"/>
      <c r="Y63" s="41"/>
      <c r="Z63" s="41"/>
      <c r="AA63" s="41"/>
      <c r="AB63" s="41"/>
      <c r="AC63" s="41"/>
      <c r="AD63" s="41"/>
      <c r="AE63" s="41"/>
      <c r="AU63" s="19" t="s">
        <v>151</v>
      </c>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3"/>
      <c r="C65" s="64"/>
      <c r="D65" s="64"/>
      <c r="E65" s="64"/>
      <c r="F65" s="64"/>
      <c r="G65" s="64"/>
      <c r="H65" s="64"/>
      <c r="I65" s="64"/>
      <c r="J65" s="64"/>
      <c r="K65" s="64"/>
      <c r="L65" s="148"/>
      <c r="S65" s="41"/>
      <c r="T65" s="41"/>
      <c r="U65" s="41"/>
      <c r="V65" s="41"/>
      <c r="W65" s="41"/>
      <c r="X65" s="41"/>
      <c r="Y65" s="41"/>
      <c r="Z65" s="41"/>
      <c r="AA65" s="41"/>
      <c r="AB65" s="41"/>
      <c r="AC65" s="41"/>
      <c r="AD65" s="41"/>
      <c r="AE65" s="41"/>
    </row>
    <row r="69" spans="1:31" s="2" customFormat="1" ht="6.95" customHeight="1">
      <c r="A69" s="41"/>
      <c r="B69" s="65"/>
      <c r="C69" s="66"/>
      <c r="D69" s="66"/>
      <c r="E69" s="66"/>
      <c r="F69" s="66"/>
      <c r="G69" s="66"/>
      <c r="H69" s="66"/>
      <c r="I69" s="66"/>
      <c r="J69" s="66"/>
      <c r="K69" s="66"/>
      <c r="L69" s="148"/>
      <c r="S69" s="41"/>
      <c r="T69" s="41"/>
      <c r="U69" s="41"/>
      <c r="V69" s="41"/>
      <c r="W69" s="41"/>
      <c r="X69" s="41"/>
      <c r="Y69" s="41"/>
      <c r="Z69" s="41"/>
      <c r="AA69" s="41"/>
      <c r="AB69" s="41"/>
      <c r="AC69" s="41"/>
      <c r="AD69" s="41"/>
      <c r="AE69" s="41"/>
    </row>
    <row r="70" spans="1:31" s="2" customFormat="1" ht="24.95" customHeight="1">
      <c r="A70" s="41"/>
      <c r="B70" s="42"/>
      <c r="C70" s="25" t="s">
        <v>155</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4"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16.5" customHeight="1">
      <c r="A73" s="41"/>
      <c r="B73" s="42"/>
      <c r="C73" s="43"/>
      <c r="D73" s="43"/>
      <c r="E73" s="173" t="str">
        <f>E7</f>
        <v>Oprava staničních kolejí v žst. Bílina_ZMĚNA Č. 1</v>
      </c>
      <c r="F73" s="34"/>
      <c r="G73" s="34"/>
      <c r="H73" s="34"/>
      <c r="I73" s="43"/>
      <c r="J73" s="43"/>
      <c r="K73" s="43"/>
      <c r="L73" s="148"/>
      <c r="S73" s="41"/>
      <c r="T73" s="41"/>
      <c r="U73" s="41"/>
      <c r="V73" s="41"/>
      <c r="W73" s="41"/>
      <c r="X73" s="41"/>
      <c r="Y73" s="41"/>
      <c r="Z73" s="41"/>
      <c r="AA73" s="41"/>
      <c r="AB73" s="41"/>
      <c r="AC73" s="41"/>
      <c r="AD73" s="41"/>
      <c r="AE73" s="41"/>
    </row>
    <row r="74" spans="2:12" s="1" customFormat="1" ht="12" customHeight="1">
      <c r="B74" s="23"/>
      <c r="C74" s="34" t="s">
        <v>143</v>
      </c>
      <c r="D74" s="24"/>
      <c r="E74" s="24"/>
      <c r="F74" s="24"/>
      <c r="G74" s="24"/>
      <c r="H74" s="24"/>
      <c r="I74" s="24"/>
      <c r="J74" s="24"/>
      <c r="K74" s="24"/>
      <c r="L74" s="22"/>
    </row>
    <row r="75" spans="1:31" s="2" customFormat="1" ht="16.5" customHeight="1">
      <c r="A75" s="41"/>
      <c r="B75" s="42"/>
      <c r="C75" s="43"/>
      <c r="D75" s="43"/>
      <c r="E75" s="173" t="s">
        <v>1021</v>
      </c>
      <c r="F75" s="43"/>
      <c r="G75" s="43"/>
      <c r="H75" s="43"/>
      <c r="I75" s="43"/>
      <c r="J75" s="43"/>
      <c r="K75" s="43"/>
      <c r="L75" s="148"/>
      <c r="S75" s="41"/>
      <c r="T75" s="41"/>
      <c r="U75" s="41"/>
      <c r="V75" s="41"/>
      <c r="W75" s="41"/>
      <c r="X75" s="41"/>
      <c r="Y75" s="41"/>
      <c r="Z75" s="41"/>
      <c r="AA75" s="41"/>
      <c r="AB75" s="41"/>
      <c r="AC75" s="41"/>
      <c r="AD75" s="41"/>
      <c r="AE75" s="41"/>
    </row>
    <row r="76" spans="1:31" s="2" customFormat="1" ht="12" customHeight="1">
      <c r="A76" s="41"/>
      <c r="B76" s="42"/>
      <c r="C76" s="34" t="s">
        <v>145</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6.5" customHeight="1">
      <c r="A77" s="41"/>
      <c r="B77" s="42"/>
      <c r="C77" s="43"/>
      <c r="D77" s="43"/>
      <c r="E77" s="73" t="str">
        <f>E11</f>
        <v>č. 2 - materiál 10. SK</v>
      </c>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22</v>
      </c>
      <c r="D79" s="43"/>
      <c r="E79" s="43"/>
      <c r="F79" s="29" t="str">
        <f>F14</f>
        <v>žst. Bílina</v>
      </c>
      <c r="G79" s="43"/>
      <c r="H79" s="43"/>
      <c r="I79" s="34" t="s">
        <v>24</v>
      </c>
      <c r="J79" s="76" t="str">
        <f>IF(J14="","",J14)</f>
        <v>19. 3. 2021</v>
      </c>
      <c r="K79" s="43"/>
      <c r="L79" s="148"/>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8"/>
      <c r="S80" s="41"/>
      <c r="T80" s="41"/>
      <c r="U80" s="41"/>
      <c r="V80" s="41"/>
      <c r="W80" s="41"/>
      <c r="X80" s="41"/>
      <c r="Y80" s="41"/>
      <c r="Z80" s="41"/>
      <c r="AA80" s="41"/>
      <c r="AB80" s="41"/>
      <c r="AC80" s="41"/>
      <c r="AD80" s="41"/>
      <c r="AE80" s="41"/>
    </row>
    <row r="81" spans="1:31" s="2" customFormat="1" ht="15.15" customHeight="1">
      <c r="A81" s="41"/>
      <c r="B81" s="42"/>
      <c r="C81" s="34" t="s">
        <v>30</v>
      </c>
      <c r="D81" s="43"/>
      <c r="E81" s="43"/>
      <c r="F81" s="29" t="str">
        <f>E17</f>
        <v>SŽ s.o., OŘ UNL, ST Most</v>
      </c>
      <c r="G81" s="43"/>
      <c r="H81" s="43"/>
      <c r="I81" s="34" t="s">
        <v>38</v>
      </c>
      <c r="J81" s="39" t="str">
        <f>E23</f>
        <v xml:space="preserve"> </v>
      </c>
      <c r="K81" s="43"/>
      <c r="L81" s="148"/>
      <c r="S81" s="41"/>
      <c r="T81" s="41"/>
      <c r="U81" s="41"/>
      <c r="V81" s="41"/>
      <c r="W81" s="41"/>
      <c r="X81" s="41"/>
      <c r="Y81" s="41"/>
      <c r="Z81" s="41"/>
      <c r="AA81" s="41"/>
      <c r="AB81" s="41"/>
      <c r="AC81" s="41"/>
      <c r="AD81" s="41"/>
      <c r="AE81" s="41"/>
    </row>
    <row r="82" spans="1:31" s="2" customFormat="1" ht="15.15" customHeight="1">
      <c r="A82" s="41"/>
      <c r="B82" s="42"/>
      <c r="C82" s="34" t="s">
        <v>36</v>
      </c>
      <c r="D82" s="43"/>
      <c r="E82" s="43"/>
      <c r="F82" s="29" t="str">
        <f>IF(E20="","",E20)</f>
        <v>Vyplň údaj</v>
      </c>
      <c r="G82" s="43"/>
      <c r="H82" s="43"/>
      <c r="I82" s="34" t="s">
        <v>41</v>
      </c>
      <c r="J82" s="39" t="str">
        <f>E26</f>
        <v>Ing. Střítezský P.</v>
      </c>
      <c r="K82" s="43"/>
      <c r="L82" s="148"/>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11" customFormat="1" ht="29.25" customHeight="1">
      <c r="A84" s="189"/>
      <c r="B84" s="190"/>
      <c r="C84" s="191" t="s">
        <v>156</v>
      </c>
      <c r="D84" s="192" t="s">
        <v>64</v>
      </c>
      <c r="E84" s="192" t="s">
        <v>60</v>
      </c>
      <c r="F84" s="192" t="s">
        <v>61</v>
      </c>
      <c r="G84" s="192" t="s">
        <v>157</v>
      </c>
      <c r="H84" s="192" t="s">
        <v>158</v>
      </c>
      <c r="I84" s="192" t="s">
        <v>159</v>
      </c>
      <c r="J84" s="192" t="s">
        <v>150</v>
      </c>
      <c r="K84" s="193" t="s">
        <v>160</v>
      </c>
      <c r="L84" s="194"/>
      <c r="M84" s="96" t="s">
        <v>35</v>
      </c>
      <c r="N84" s="97" t="s">
        <v>49</v>
      </c>
      <c r="O84" s="97" t="s">
        <v>161</v>
      </c>
      <c r="P84" s="97" t="s">
        <v>162</v>
      </c>
      <c r="Q84" s="97" t="s">
        <v>163</v>
      </c>
      <c r="R84" s="97" t="s">
        <v>164</v>
      </c>
      <c r="S84" s="97" t="s">
        <v>165</v>
      </c>
      <c r="T84" s="98" t="s">
        <v>166</v>
      </c>
      <c r="U84" s="189"/>
      <c r="V84" s="189"/>
      <c r="W84" s="189"/>
      <c r="X84" s="189"/>
      <c r="Y84" s="189"/>
      <c r="Z84" s="189"/>
      <c r="AA84" s="189"/>
      <c r="AB84" s="189"/>
      <c r="AC84" s="189"/>
      <c r="AD84" s="189"/>
      <c r="AE84" s="189"/>
    </row>
    <row r="85" spans="1:63" s="2" customFormat="1" ht="22.8" customHeight="1">
      <c r="A85" s="41"/>
      <c r="B85" s="42"/>
      <c r="C85" s="103" t="s">
        <v>167</v>
      </c>
      <c r="D85" s="43"/>
      <c r="E85" s="43"/>
      <c r="F85" s="43"/>
      <c r="G85" s="43"/>
      <c r="H85" s="43"/>
      <c r="I85" s="43"/>
      <c r="J85" s="195">
        <f>BK85</f>
        <v>0</v>
      </c>
      <c r="K85" s="43"/>
      <c r="L85" s="47"/>
      <c r="M85" s="99"/>
      <c r="N85" s="196"/>
      <c r="O85" s="100"/>
      <c r="P85" s="197">
        <f>SUM(P86:P90)</f>
        <v>0</v>
      </c>
      <c r="Q85" s="100"/>
      <c r="R85" s="197">
        <f>SUM(R86:R90)</f>
        <v>0</v>
      </c>
      <c r="S85" s="100"/>
      <c r="T85" s="198">
        <f>SUM(T86:T90)</f>
        <v>0</v>
      </c>
      <c r="U85" s="41"/>
      <c r="V85" s="41"/>
      <c r="W85" s="41"/>
      <c r="X85" s="41"/>
      <c r="Y85" s="41"/>
      <c r="Z85" s="41"/>
      <c r="AA85" s="41"/>
      <c r="AB85" s="41"/>
      <c r="AC85" s="41"/>
      <c r="AD85" s="41"/>
      <c r="AE85" s="41"/>
      <c r="AT85" s="19" t="s">
        <v>78</v>
      </c>
      <c r="AU85" s="19" t="s">
        <v>151</v>
      </c>
      <c r="BK85" s="199">
        <f>SUM(BK86:BK90)</f>
        <v>0</v>
      </c>
    </row>
    <row r="86" spans="1:65" s="2" customFormat="1" ht="16.5" customHeight="1">
      <c r="A86" s="41"/>
      <c r="B86" s="42"/>
      <c r="C86" s="266" t="s">
        <v>86</v>
      </c>
      <c r="D86" s="266" t="s">
        <v>441</v>
      </c>
      <c r="E86" s="267" t="s">
        <v>1028</v>
      </c>
      <c r="F86" s="268" t="s">
        <v>1029</v>
      </c>
      <c r="G86" s="269" t="s">
        <v>216</v>
      </c>
      <c r="H86" s="270">
        <v>1156</v>
      </c>
      <c r="I86" s="271"/>
      <c r="J86" s="272">
        <f>ROUND(I86*H86,2)</f>
        <v>0</v>
      </c>
      <c r="K86" s="268" t="s">
        <v>1025</v>
      </c>
      <c r="L86" s="273"/>
      <c r="M86" s="274" t="s">
        <v>35</v>
      </c>
      <c r="N86" s="275" t="s">
        <v>52</v>
      </c>
      <c r="O86" s="88"/>
      <c r="P86" s="225">
        <f>O86*H86</f>
        <v>0</v>
      </c>
      <c r="Q86" s="225">
        <v>0</v>
      </c>
      <c r="R86" s="225">
        <f>Q86*H86</f>
        <v>0</v>
      </c>
      <c r="S86" s="225">
        <v>0</v>
      </c>
      <c r="T86" s="226">
        <f>S86*H86</f>
        <v>0</v>
      </c>
      <c r="U86" s="41"/>
      <c r="V86" s="41"/>
      <c r="W86" s="41"/>
      <c r="X86" s="41"/>
      <c r="Y86" s="41"/>
      <c r="Z86" s="41"/>
      <c r="AA86" s="41"/>
      <c r="AB86" s="41"/>
      <c r="AC86" s="41"/>
      <c r="AD86" s="41"/>
      <c r="AE86" s="41"/>
      <c r="AR86" s="227" t="s">
        <v>226</v>
      </c>
      <c r="AT86" s="227" t="s">
        <v>441</v>
      </c>
      <c r="AU86" s="227" t="s">
        <v>79</v>
      </c>
      <c r="AY86" s="19" t="s">
        <v>170</v>
      </c>
      <c r="BE86" s="228">
        <f>IF(N86="základní",J86,0)</f>
        <v>0</v>
      </c>
      <c r="BF86" s="228">
        <f>IF(N86="snížená",J86,0)</f>
        <v>0</v>
      </c>
      <c r="BG86" s="228">
        <f>IF(N86="zákl. přenesená",J86,0)</f>
        <v>0</v>
      </c>
      <c r="BH86" s="228">
        <f>IF(N86="sníž. přenesená",J86,0)</f>
        <v>0</v>
      </c>
      <c r="BI86" s="228">
        <f>IF(N86="nulová",J86,0)</f>
        <v>0</v>
      </c>
      <c r="BJ86" s="19" t="s">
        <v>178</v>
      </c>
      <c r="BK86" s="228">
        <f>ROUND(I86*H86,2)</f>
        <v>0</v>
      </c>
      <c r="BL86" s="19" t="s">
        <v>178</v>
      </c>
      <c r="BM86" s="227" t="s">
        <v>1041</v>
      </c>
    </row>
    <row r="87" spans="1:65" s="2" customFormat="1" ht="16.5" customHeight="1">
      <c r="A87" s="41"/>
      <c r="B87" s="42"/>
      <c r="C87" s="266" t="s">
        <v>88</v>
      </c>
      <c r="D87" s="266" t="s">
        <v>441</v>
      </c>
      <c r="E87" s="267" t="s">
        <v>1031</v>
      </c>
      <c r="F87" s="268" t="s">
        <v>1032</v>
      </c>
      <c r="G87" s="269" t="s">
        <v>240</v>
      </c>
      <c r="H87" s="270">
        <v>1398</v>
      </c>
      <c r="I87" s="271"/>
      <c r="J87" s="272">
        <f>ROUND(I87*H87,2)</f>
        <v>0</v>
      </c>
      <c r="K87" s="268" t="s">
        <v>1025</v>
      </c>
      <c r="L87" s="273"/>
      <c r="M87" s="274" t="s">
        <v>35</v>
      </c>
      <c r="N87" s="275" t="s">
        <v>52</v>
      </c>
      <c r="O87" s="88"/>
      <c r="P87" s="225">
        <f>O87*H87</f>
        <v>0</v>
      </c>
      <c r="Q87" s="225">
        <v>0</v>
      </c>
      <c r="R87" s="225">
        <f>Q87*H87</f>
        <v>0</v>
      </c>
      <c r="S87" s="225">
        <v>0</v>
      </c>
      <c r="T87" s="226">
        <f>S87*H87</f>
        <v>0</v>
      </c>
      <c r="U87" s="41"/>
      <c r="V87" s="41"/>
      <c r="W87" s="41"/>
      <c r="X87" s="41"/>
      <c r="Y87" s="41"/>
      <c r="Z87" s="41"/>
      <c r="AA87" s="41"/>
      <c r="AB87" s="41"/>
      <c r="AC87" s="41"/>
      <c r="AD87" s="41"/>
      <c r="AE87" s="41"/>
      <c r="AR87" s="227" t="s">
        <v>226</v>
      </c>
      <c r="AT87" s="227" t="s">
        <v>441</v>
      </c>
      <c r="AU87" s="227" t="s">
        <v>79</v>
      </c>
      <c r="AY87" s="19" t="s">
        <v>170</v>
      </c>
      <c r="BE87" s="228">
        <f>IF(N87="základní",J87,0)</f>
        <v>0</v>
      </c>
      <c r="BF87" s="228">
        <f>IF(N87="snížená",J87,0)</f>
        <v>0</v>
      </c>
      <c r="BG87" s="228">
        <f>IF(N87="zákl. přenesená",J87,0)</f>
        <v>0</v>
      </c>
      <c r="BH87" s="228">
        <f>IF(N87="sníž. přenesená",J87,0)</f>
        <v>0</v>
      </c>
      <c r="BI87" s="228">
        <f>IF(N87="nulová",J87,0)</f>
        <v>0</v>
      </c>
      <c r="BJ87" s="19" t="s">
        <v>178</v>
      </c>
      <c r="BK87" s="228">
        <f>ROUND(I87*H87,2)</f>
        <v>0</v>
      </c>
      <c r="BL87" s="19" t="s">
        <v>178</v>
      </c>
      <c r="BM87" s="227" t="s">
        <v>1033</v>
      </c>
    </row>
    <row r="88" spans="1:65" s="2" customFormat="1" ht="16.5" customHeight="1">
      <c r="A88" s="41"/>
      <c r="B88" s="42"/>
      <c r="C88" s="266" t="s">
        <v>192</v>
      </c>
      <c r="D88" s="266" t="s">
        <v>441</v>
      </c>
      <c r="E88" s="267" t="s">
        <v>1036</v>
      </c>
      <c r="F88" s="268" t="s">
        <v>1037</v>
      </c>
      <c r="G88" s="269" t="s">
        <v>216</v>
      </c>
      <c r="H88" s="270">
        <v>3992</v>
      </c>
      <c r="I88" s="271"/>
      <c r="J88" s="272">
        <f>ROUND(I88*H88,2)</f>
        <v>0</v>
      </c>
      <c r="K88" s="268" t="s">
        <v>1025</v>
      </c>
      <c r="L88" s="273"/>
      <c r="M88" s="274" t="s">
        <v>35</v>
      </c>
      <c r="N88" s="275" t="s">
        <v>52</v>
      </c>
      <c r="O88" s="88"/>
      <c r="P88" s="225">
        <f>O88*H88</f>
        <v>0</v>
      </c>
      <c r="Q88" s="225">
        <v>0</v>
      </c>
      <c r="R88" s="225">
        <f>Q88*H88</f>
        <v>0</v>
      </c>
      <c r="S88" s="225">
        <v>0</v>
      </c>
      <c r="T88" s="226">
        <f>S88*H88</f>
        <v>0</v>
      </c>
      <c r="U88" s="41"/>
      <c r="V88" s="41"/>
      <c r="W88" s="41"/>
      <c r="X88" s="41"/>
      <c r="Y88" s="41"/>
      <c r="Z88" s="41"/>
      <c r="AA88" s="41"/>
      <c r="AB88" s="41"/>
      <c r="AC88" s="41"/>
      <c r="AD88" s="41"/>
      <c r="AE88" s="41"/>
      <c r="AR88" s="227" t="s">
        <v>226</v>
      </c>
      <c r="AT88" s="227" t="s">
        <v>441</v>
      </c>
      <c r="AU88" s="227" t="s">
        <v>79</v>
      </c>
      <c r="AY88" s="19" t="s">
        <v>170</v>
      </c>
      <c r="BE88" s="228">
        <f>IF(N88="základní",J88,0)</f>
        <v>0</v>
      </c>
      <c r="BF88" s="228">
        <f>IF(N88="snížená",J88,0)</f>
        <v>0</v>
      </c>
      <c r="BG88" s="228">
        <f>IF(N88="zákl. přenesená",J88,0)</f>
        <v>0</v>
      </c>
      <c r="BH88" s="228">
        <f>IF(N88="sníž. přenesená",J88,0)</f>
        <v>0</v>
      </c>
      <c r="BI88" s="228">
        <f>IF(N88="nulová",J88,0)</f>
        <v>0</v>
      </c>
      <c r="BJ88" s="19" t="s">
        <v>178</v>
      </c>
      <c r="BK88" s="228">
        <f>ROUND(I88*H88,2)</f>
        <v>0</v>
      </c>
      <c r="BL88" s="19" t="s">
        <v>178</v>
      </c>
      <c r="BM88" s="227" t="s">
        <v>1038</v>
      </c>
    </row>
    <row r="89" spans="1:51" s="14" customFormat="1" ht="12">
      <c r="A89" s="14"/>
      <c r="B89" s="244"/>
      <c r="C89" s="245"/>
      <c r="D89" s="229" t="s">
        <v>182</v>
      </c>
      <c r="E89" s="246" t="s">
        <v>35</v>
      </c>
      <c r="F89" s="247" t="s">
        <v>1042</v>
      </c>
      <c r="G89" s="245"/>
      <c r="H89" s="248">
        <v>3992</v>
      </c>
      <c r="I89" s="249"/>
      <c r="J89" s="245"/>
      <c r="K89" s="245"/>
      <c r="L89" s="250"/>
      <c r="M89" s="251"/>
      <c r="N89" s="252"/>
      <c r="O89" s="252"/>
      <c r="P89" s="252"/>
      <c r="Q89" s="252"/>
      <c r="R89" s="252"/>
      <c r="S89" s="252"/>
      <c r="T89" s="253"/>
      <c r="U89" s="14"/>
      <c r="V89" s="14"/>
      <c r="W89" s="14"/>
      <c r="X89" s="14"/>
      <c r="Y89" s="14"/>
      <c r="Z89" s="14"/>
      <c r="AA89" s="14"/>
      <c r="AB89" s="14"/>
      <c r="AC89" s="14"/>
      <c r="AD89" s="14"/>
      <c r="AE89" s="14"/>
      <c r="AT89" s="254" t="s">
        <v>182</v>
      </c>
      <c r="AU89" s="254" t="s">
        <v>79</v>
      </c>
      <c r="AV89" s="14" t="s">
        <v>88</v>
      </c>
      <c r="AW89" s="14" t="s">
        <v>40</v>
      </c>
      <c r="AX89" s="14" t="s">
        <v>79</v>
      </c>
      <c r="AY89" s="254" t="s">
        <v>170</v>
      </c>
    </row>
    <row r="90" spans="1:51" s="15" customFormat="1" ht="12">
      <c r="A90" s="15"/>
      <c r="B90" s="255"/>
      <c r="C90" s="256"/>
      <c r="D90" s="229" t="s">
        <v>182</v>
      </c>
      <c r="E90" s="257" t="s">
        <v>35</v>
      </c>
      <c r="F90" s="258" t="s">
        <v>185</v>
      </c>
      <c r="G90" s="256"/>
      <c r="H90" s="259">
        <v>3992</v>
      </c>
      <c r="I90" s="260"/>
      <c r="J90" s="256"/>
      <c r="K90" s="256"/>
      <c r="L90" s="261"/>
      <c r="M90" s="280"/>
      <c r="N90" s="281"/>
      <c r="O90" s="281"/>
      <c r="P90" s="281"/>
      <c r="Q90" s="281"/>
      <c r="R90" s="281"/>
      <c r="S90" s="281"/>
      <c r="T90" s="282"/>
      <c r="U90" s="15"/>
      <c r="V90" s="15"/>
      <c r="W90" s="15"/>
      <c r="X90" s="15"/>
      <c r="Y90" s="15"/>
      <c r="Z90" s="15"/>
      <c r="AA90" s="15"/>
      <c r="AB90" s="15"/>
      <c r="AC90" s="15"/>
      <c r="AD90" s="15"/>
      <c r="AE90" s="15"/>
      <c r="AT90" s="265" t="s">
        <v>182</v>
      </c>
      <c r="AU90" s="265" t="s">
        <v>79</v>
      </c>
      <c r="AV90" s="15" t="s">
        <v>178</v>
      </c>
      <c r="AW90" s="15" t="s">
        <v>40</v>
      </c>
      <c r="AX90" s="15" t="s">
        <v>86</v>
      </c>
      <c r="AY90" s="265" t="s">
        <v>170</v>
      </c>
    </row>
    <row r="91" spans="1:31" s="2" customFormat="1" ht="6.95" customHeight="1">
      <c r="A91" s="41"/>
      <c r="B91" s="63"/>
      <c r="C91" s="64"/>
      <c r="D91" s="64"/>
      <c r="E91" s="64"/>
      <c r="F91" s="64"/>
      <c r="G91" s="64"/>
      <c r="H91" s="64"/>
      <c r="I91" s="64"/>
      <c r="J91" s="64"/>
      <c r="K91" s="64"/>
      <c r="L91" s="47"/>
      <c r="M91" s="41"/>
      <c r="O91" s="41"/>
      <c r="P91" s="41"/>
      <c r="Q91" s="41"/>
      <c r="R91" s="41"/>
      <c r="S91" s="41"/>
      <c r="T91" s="41"/>
      <c r="U91" s="41"/>
      <c r="V91" s="41"/>
      <c r="W91" s="41"/>
      <c r="X91" s="41"/>
      <c r="Y91" s="41"/>
      <c r="Z91" s="41"/>
      <c r="AA91" s="41"/>
      <c r="AB91" s="41"/>
      <c r="AC91" s="41"/>
      <c r="AD91" s="41"/>
      <c r="AE91" s="41"/>
    </row>
  </sheetData>
  <sheetProtection password="CC35" sheet="1" objects="1" scenarios="1" formatColumns="0" formatRows="0" autoFilter="0"/>
  <autoFilter ref="C84:K90"/>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126</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1021</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1043</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ROUND(J85,2)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ROUND((SUM(BE85:BE88)),2)</f>
        <v>0</v>
      </c>
      <c r="G35" s="41"/>
      <c r="H35" s="41"/>
      <c r="I35" s="161">
        <v>0.21</v>
      </c>
      <c r="J35" s="160">
        <f>ROUND(((SUM(BE85:BE88))*I35),2)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ROUND((SUM(BF85:BF88)),2)</f>
        <v>0</v>
      </c>
      <c r="G36" s="41"/>
      <c r="H36" s="41"/>
      <c r="I36" s="161">
        <v>0.15</v>
      </c>
      <c r="J36" s="160">
        <f>ROUND(((SUM(BF85:BF88))*I36),2)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ROUND((SUM(BG85:BG88)),2)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ROUND((SUM(BH85:BH88)),2)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ROUND((SUM(BI85:BI88)),2)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1021</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č. 3 - materiál 12C. SK</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J85</f>
        <v>0</v>
      </c>
      <c r="K63" s="43"/>
      <c r="L63" s="148"/>
      <c r="S63" s="41"/>
      <c r="T63" s="41"/>
      <c r="U63" s="41"/>
      <c r="V63" s="41"/>
      <c r="W63" s="41"/>
      <c r="X63" s="41"/>
      <c r="Y63" s="41"/>
      <c r="Z63" s="41"/>
      <c r="AA63" s="41"/>
      <c r="AB63" s="41"/>
      <c r="AC63" s="41"/>
      <c r="AD63" s="41"/>
      <c r="AE63" s="41"/>
      <c r="AU63" s="19" t="s">
        <v>151</v>
      </c>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3"/>
      <c r="C65" s="64"/>
      <c r="D65" s="64"/>
      <c r="E65" s="64"/>
      <c r="F65" s="64"/>
      <c r="G65" s="64"/>
      <c r="H65" s="64"/>
      <c r="I65" s="64"/>
      <c r="J65" s="64"/>
      <c r="K65" s="64"/>
      <c r="L65" s="148"/>
      <c r="S65" s="41"/>
      <c r="T65" s="41"/>
      <c r="U65" s="41"/>
      <c r="V65" s="41"/>
      <c r="W65" s="41"/>
      <c r="X65" s="41"/>
      <c r="Y65" s="41"/>
      <c r="Z65" s="41"/>
      <c r="AA65" s="41"/>
      <c r="AB65" s="41"/>
      <c r="AC65" s="41"/>
      <c r="AD65" s="41"/>
      <c r="AE65" s="41"/>
    </row>
    <row r="69" spans="1:31" s="2" customFormat="1" ht="6.95" customHeight="1">
      <c r="A69" s="41"/>
      <c r="B69" s="65"/>
      <c r="C69" s="66"/>
      <c r="D69" s="66"/>
      <c r="E69" s="66"/>
      <c r="F69" s="66"/>
      <c r="G69" s="66"/>
      <c r="H69" s="66"/>
      <c r="I69" s="66"/>
      <c r="J69" s="66"/>
      <c r="K69" s="66"/>
      <c r="L69" s="148"/>
      <c r="S69" s="41"/>
      <c r="T69" s="41"/>
      <c r="U69" s="41"/>
      <c r="V69" s="41"/>
      <c r="W69" s="41"/>
      <c r="X69" s="41"/>
      <c r="Y69" s="41"/>
      <c r="Z69" s="41"/>
      <c r="AA69" s="41"/>
      <c r="AB69" s="41"/>
      <c r="AC69" s="41"/>
      <c r="AD69" s="41"/>
      <c r="AE69" s="41"/>
    </row>
    <row r="70" spans="1:31" s="2" customFormat="1" ht="24.95" customHeight="1">
      <c r="A70" s="41"/>
      <c r="B70" s="42"/>
      <c r="C70" s="25" t="s">
        <v>155</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4"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16.5" customHeight="1">
      <c r="A73" s="41"/>
      <c r="B73" s="42"/>
      <c r="C73" s="43"/>
      <c r="D73" s="43"/>
      <c r="E73" s="173" t="str">
        <f>E7</f>
        <v>Oprava staničních kolejí v žst. Bílina_ZMĚNA Č. 1</v>
      </c>
      <c r="F73" s="34"/>
      <c r="G73" s="34"/>
      <c r="H73" s="34"/>
      <c r="I73" s="43"/>
      <c r="J73" s="43"/>
      <c r="K73" s="43"/>
      <c r="L73" s="148"/>
      <c r="S73" s="41"/>
      <c r="T73" s="41"/>
      <c r="U73" s="41"/>
      <c r="V73" s="41"/>
      <c r="W73" s="41"/>
      <c r="X73" s="41"/>
      <c r="Y73" s="41"/>
      <c r="Z73" s="41"/>
      <c r="AA73" s="41"/>
      <c r="AB73" s="41"/>
      <c r="AC73" s="41"/>
      <c r="AD73" s="41"/>
      <c r="AE73" s="41"/>
    </row>
    <row r="74" spans="2:12" s="1" customFormat="1" ht="12" customHeight="1">
      <c r="B74" s="23"/>
      <c r="C74" s="34" t="s">
        <v>143</v>
      </c>
      <c r="D74" s="24"/>
      <c r="E74" s="24"/>
      <c r="F74" s="24"/>
      <c r="G74" s="24"/>
      <c r="H74" s="24"/>
      <c r="I74" s="24"/>
      <c r="J74" s="24"/>
      <c r="K74" s="24"/>
      <c r="L74" s="22"/>
    </row>
    <row r="75" spans="1:31" s="2" customFormat="1" ht="16.5" customHeight="1">
      <c r="A75" s="41"/>
      <c r="B75" s="42"/>
      <c r="C75" s="43"/>
      <c r="D75" s="43"/>
      <c r="E75" s="173" t="s">
        <v>1021</v>
      </c>
      <c r="F75" s="43"/>
      <c r="G75" s="43"/>
      <c r="H75" s="43"/>
      <c r="I75" s="43"/>
      <c r="J75" s="43"/>
      <c r="K75" s="43"/>
      <c r="L75" s="148"/>
      <c r="S75" s="41"/>
      <c r="T75" s="41"/>
      <c r="U75" s="41"/>
      <c r="V75" s="41"/>
      <c r="W75" s="41"/>
      <c r="X75" s="41"/>
      <c r="Y75" s="41"/>
      <c r="Z75" s="41"/>
      <c r="AA75" s="41"/>
      <c r="AB75" s="41"/>
      <c r="AC75" s="41"/>
      <c r="AD75" s="41"/>
      <c r="AE75" s="41"/>
    </row>
    <row r="76" spans="1:31" s="2" customFormat="1" ht="12" customHeight="1">
      <c r="A76" s="41"/>
      <c r="B76" s="42"/>
      <c r="C76" s="34" t="s">
        <v>145</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6.5" customHeight="1">
      <c r="A77" s="41"/>
      <c r="B77" s="42"/>
      <c r="C77" s="43"/>
      <c r="D77" s="43"/>
      <c r="E77" s="73" t="str">
        <f>E11</f>
        <v>č. 3 - materiál 12C. SK</v>
      </c>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22</v>
      </c>
      <c r="D79" s="43"/>
      <c r="E79" s="43"/>
      <c r="F79" s="29" t="str">
        <f>F14</f>
        <v>žst. Bílina</v>
      </c>
      <c r="G79" s="43"/>
      <c r="H79" s="43"/>
      <c r="I79" s="34" t="s">
        <v>24</v>
      </c>
      <c r="J79" s="76" t="str">
        <f>IF(J14="","",J14)</f>
        <v>19. 3. 2021</v>
      </c>
      <c r="K79" s="43"/>
      <c r="L79" s="148"/>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8"/>
      <c r="S80" s="41"/>
      <c r="T80" s="41"/>
      <c r="U80" s="41"/>
      <c r="V80" s="41"/>
      <c r="W80" s="41"/>
      <c r="X80" s="41"/>
      <c r="Y80" s="41"/>
      <c r="Z80" s="41"/>
      <c r="AA80" s="41"/>
      <c r="AB80" s="41"/>
      <c r="AC80" s="41"/>
      <c r="AD80" s="41"/>
      <c r="AE80" s="41"/>
    </row>
    <row r="81" spans="1:31" s="2" customFormat="1" ht="15.15" customHeight="1">
      <c r="A81" s="41"/>
      <c r="B81" s="42"/>
      <c r="C81" s="34" t="s">
        <v>30</v>
      </c>
      <c r="D81" s="43"/>
      <c r="E81" s="43"/>
      <c r="F81" s="29" t="str">
        <f>E17</f>
        <v>SŽ s.o., OŘ UNL, ST Most</v>
      </c>
      <c r="G81" s="43"/>
      <c r="H81" s="43"/>
      <c r="I81" s="34" t="s">
        <v>38</v>
      </c>
      <c r="J81" s="39" t="str">
        <f>E23</f>
        <v xml:space="preserve"> </v>
      </c>
      <c r="K81" s="43"/>
      <c r="L81" s="148"/>
      <c r="S81" s="41"/>
      <c r="T81" s="41"/>
      <c r="U81" s="41"/>
      <c r="V81" s="41"/>
      <c r="W81" s="41"/>
      <c r="X81" s="41"/>
      <c r="Y81" s="41"/>
      <c r="Z81" s="41"/>
      <c r="AA81" s="41"/>
      <c r="AB81" s="41"/>
      <c r="AC81" s="41"/>
      <c r="AD81" s="41"/>
      <c r="AE81" s="41"/>
    </row>
    <row r="82" spans="1:31" s="2" customFormat="1" ht="15.15" customHeight="1">
      <c r="A82" s="41"/>
      <c r="B82" s="42"/>
      <c r="C82" s="34" t="s">
        <v>36</v>
      </c>
      <c r="D82" s="43"/>
      <c r="E82" s="43"/>
      <c r="F82" s="29" t="str">
        <f>IF(E20="","",E20)</f>
        <v>Vyplň údaj</v>
      </c>
      <c r="G82" s="43"/>
      <c r="H82" s="43"/>
      <c r="I82" s="34" t="s">
        <v>41</v>
      </c>
      <c r="J82" s="39" t="str">
        <f>E26</f>
        <v>Ing. Střítezský P.</v>
      </c>
      <c r="K82" s="43"/>
      <c r="L82" s="148"/>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11" customFormat="1" ht="29.25" customHeight="1">
      <c r="A84" s="189"/>
      <c r="B84" s="190"/>
      <c r="C84" s="191" t="s">
        <v>156</v>
      </c>
      <c r="D84" s="192" t="s">
        <v>64</v>
      </c>
      <c r="E84" s="192" t="s">
        <v>60</v>
      </c>
      <c r="F84" s="192" t="s">
        <v>61</v>
      </c>
      <c r="G84" s="192" t="s">
        <v>157</v>
      </c>
      <c r="H84" s="192" t="s">
        <v>158</v>
      </c>
      <c r="I84" s="192" t="s">
        <v>159</v>
      </c>
      <c r="J84" s="192" t="s">
        <v>150</v>
      </c>
      <c r="K84" s="193" t="s">
        <v>160</v>
      </c>
      <c r="L84" s="194"/>
      <c r="M84" s="96" t="s">
        <v>35</v>
      </c>
      <c r="N84" s="97" t="s">
        <v>49</v>
      </c>
      <c r="O84" s="97" t="s">
        <v>161</v>
      </c>
      <c r="P84" s="97" t="s">
        <v>162</v>
      </c>
      <c r="Q84" s="97" t="s">
        <v>163</v>
      </c>
      <c r="R84" s="97" t="s">
        <v>164</v>
      </c>
      <c r="S84" s="97" t="s">
        <v>165</v>
      </c>
      <c r="T84" s="98" t="s">
        <v>166</v>
      </c>
      <c r="U84" s="189"/>
      <c r="V84" s="189"/>
      <c r="W84" s="189"/>
      <c r="X84" s="189"/>
      <c r="Y84" s="189"/>
      <c r="Z84" s="189"/>
      <c r="AA84" s="189"/>
      <c r="AB84" s="189"/>
      <c r="AC84" s="189"/>
      <c r="AD84" s="189"/>
      <c r="AE84" s="189"/>
    </row>
    <row r="85" spans="1:63" s="2" customFormat="1" ht="22.8" customHeight="1">
      <c r="A85" s="41"/>
      <c r="B85" s="42"/>
      <c r="C85" s="103" t="s">
        <v>167</v>
      </c>
      <c r="D85" s="43"/>
      <c r="E85" s="43"/>
      <c r="F85" s="43"/>
      <c r="G85" s="43"/>
      <c r="H85" s="43"/>
      <c r="I85" s="43"/>
      <c r="J85" s="195">
        <f>BK85</f>
        <v>0</v>
      </c>
      <c r="K85" s="43"/>
      <c r="L85" s="47"/>
      <c r="M85" s="99"/>
      <c r="N85" s="196"/>
      <c r="O85" s="100"/>
      <c r="P85" s="197">
        <f>SUM(P86:P88)</f>
        <v>0</v>
      </c>
      <c r="Q85" s="100"/>
      <c r="R85" s="197">
        <f>SUM(R86:R88)</f>
        <v>0</v>
      </c>
      <c r="S85" s="100"/>
      <c r="T85" s="198">
        <f>SUM(T86:T88)</f>
        <v>0</v>
      </c>
      <c r="U85" s="41"/>
      <c r="V85" s="41"/>
      <c r="W85" s="41"/>
      <c r="X85" s="41"/>
      <c r="Y85" s="41"/>
      <c r="Z85" s="41"/>
      <c r="AA85" s="41"/>
      <c r="AB85" s="41"/>
      <c r="AC85" s="41"/>
      <c r="AD85" s="41"/>
      <c r="AE85" s="41"/>
      <c r="AT85" s="19" t="s">
        <v>78</v>
      </c>
      <c r="AU85" s="19" t="s">
        <v>151</v>
      </c>
      <c r="BK85" s="199">
        <f>SUM(BK86:BK88)</f>
        <v>0</v>
      </c>
    </row>
    <row r="86" spans="1:65" s="2" customFormat="1" ht="16.5" customHeight="1">
      <c r="A86" s="41"/>
      <c r="B86" s="42"/>
      <c r="C86" s="266" t="s">
        <v>86</v>
      </c>
      <c r="D86" s="266" t="s">
        <v>441</v>
      </c>
      <c r="E86" s="267" t="s">
        <v>1028</v>
      </c>
      <c r="F86" s="268" t="s">
        <v>1029</v>
      </c>
      <c r="G86" s="269" t="s">
        <v>216</v>
      </c>
      <c r="H86" s="270">
        <v>565</v>
      </c>
      <c r="I86" s="271"/>
      <c r="J86" s="272">
        <f>ROUND(I86*H86,2)</f>
        <v>0</v>
      </c>
      <c r="K86" s="268" t="s">
        <v>1025</v>
      </c>
      <c r="L86" s="273"/>
      <c r="M86" s="274" t="s">
        <v>35</v>
      </c>
      <c r="N86" s="275" t="s">
        <v>52</v>
      </c>
      <c r="O86" s="88"/>
      <c r="P86" s="225">
        <f>O86*H86</f>
        <v>0</v>
      </c>
      <c r="Q86" s="225">
        <v>0</v>
      </c>
      <c r="R86" s="225">
        <f>Q86*H86</f>
        <v>0</v>
      </c>
      <c r="S86" s="225">
        <v>0</v>
      </c>
      <c r="T86" s="226">
        <f>S86*H86</f>
        <v>0</v>
      </c>
      <c r="U86" s="41"/>
      <c r="V86" s="41"/>
      <c r="W86" s="41"/>
      <c r="X86" s="41"/>
      <c r="Y86" s="41"/>
      <c r="Z86" s="41"/>
      <c r="AA86" s="41"/>
      <c r="AB86" s="41"/>
      <c r="AC86" s="41"/>
      <c r="AD86" s="41"/>
      <c r="AE86" s="41"/>
      <c r="AR86" s="227" t="s">
        <v>226</v>
      </c>
      <c r="AT86" s="227" t="s">
        <v>441</v>
      </c>
      <c r="AU86" s="227" t="s">
        <v>79</v>
      </c>
      <c r="AY86" s="19" t="s">
        <v>170</v>
      </c>
      <c r="BE86" s="228">
        <f>IF(N86="základní",J86,0)</f>
        <v>0</v>
      </c>
      <c r="BF86" s="228">
        <f>IF(N86="snížená",J86,0)</f>
        <v>0</v>
      </c>
      <c r="BG86" s="228">
        <f>IF(N86="zákl. přenesená",J86,0)</f>
        <v>0</v>
      </c>
      <c r="BH86" s="228">
        <f>IF(N86="sníž. přenesená",J86,0)</f>
        <v>0</v>
      </c>
      <c r="BI86" s="228">
        <f>IF(N86="nulová",J86,0)</f>
        <v>0</v>
      </c>
      <c r="BJ86" s="19" t="s">
        <v>178</v>
      </c>
      <c r="BK86" s="228">
        <f>ROUND(I86*H86,2)</f>
        <v>0</v>
      </c>
      <c r="BL86" s="19" t="s">
        <v>178</v>
      </c>
      <c r="BM86" s="227" t="s">
        <v>1041</v>
      </c>
    </row>
    <row r="87" spans="1:65" s="2" customFormat="1" ht="16.5" customHeight="1">
      <c r="A87" s="41"/>
      <c r="B87" s="42"/>
      <c r="C87" s="266" t="s">
        <v>88</v>
      </c>
      <c r="D87" s="266" t="s">
        <v>441</v>
      </c>
      <c r="E87" s="267" t="s">
        <v>938</v>
      </c>
      <c r="F87" s="268" t="s">
        <v>1034</v>
      </c>
      <c r="G87" s="269" t="s">
        <v>240</v>
      </c>
      <c r="H87" s="270">
        <v>678</v>
      </c>
      <c r="I87" s="271"/>
      <c r="J87" s="272">
        <f>ROUND(I87*H87,2)</f>
        <v>0</v>
      </c>
      <c r="K87" s="268" t="s">
        <v>1025</v>
      </c>
      <c r="L87" s="273"/>
      <c r="M87" s="274" t="s">
        <v>35</v>
      </c>
      <c r="N87" s="275" t="s">
        <v>52</v>
      </c>
      <c r="O87" s="88"/>
      <c r="P87" s="225">
        <f>O87*H87</f>
        <v>0</v>
      </c>
      <c r="Q87" s="225">
        <v>0</v>
      </c>
      <c r="R87" s="225">
        <f>Q87*H87</f>
        <v>0</v>
      </c>
      <c r="S87" s="225">
        <v>0</v>
      </c>
      <c r="T87" s="226">
        <f>S87*H87</f>
        <v>0</v>
      </c>
      <c r="U87" s="41"/>
      <c r="V87" s="41"/>
      <c r="W87" s="41"/>
      <c r="X87" s="41"/>
      <c r="Y87" s="41"/>
      <c r="Z87" s="41"/>
      <c r="AA87" s="41"/>
      <c r="AB87" s="41"/>
      <c r="AC87" s="41"/>
      <c r="AD87" s="41"/>
      <c r="AE87" s="41"/>
      <c r="AR87" s="227" t="s">
        <v>226</v>
      </c>
      <c r="AT87" s="227" t="s">
        <v>441</v>
      </c>
      <c r="AU87" s="227" t="s">
        <v>79</v>
      </c>
      <c r="AY87" s="19" t="s">
        <v>170</v>
      </c>
      <c r="BE87" s="228">
        <f>IF(N87="základní",J87,0)</f>
        <v>0</v>
      </c>
      <c r="BF87" s="228">
        <f>IF(N87="snížená",J87,0)</f>
        <v>0</v>
      </c>
      <c r="BG87" s="228">
        <f>IF(N87="zákl. přenesená",J87,0)</f>
        <v>0</v>
      </c>
      <c r="BH87" s="228">
        <f>IF(N87="sníž. přenesená",J87,0)</f>
        <v>0</v>
      </c>
      <c r="BI87" s="228">
        <f>IF(N87="nulová",J87,0)</f>
        <v>0</v>
      </c>
      <c r="BJ87" s="19" t="s">
        <v>178</v>
      </c>
      <c r="BK87" s="228">
        <f>ROUND(I87*H87,2)</f>
        <v>0</v>
      </c>
      <c r="BL87" s="19" t="s">
        <v>178</v>
      </c>
      <c r="BM87" s="227" t="s">
        <v>1044</v>
      </c>
    </row>
    <row r="88" spans="1:65" s="2" customFormat="1" ht="16.5" customHeight="1">
      <c r="A88" s="41"/>
      <c r="B88" s="42"/>
      <c r="C88" s="266" t="s">
        <v>192</v>
      </c>
      <c r="D88" s="266" t="s">
        <v>441</v>
      </c>
      <c r="E88" s="267" t="s">
        <v>1036</v>
      </c>
      <c r="F88" s="268" t="s">
        <v>1037</v>
      </c>
      <c r="G88" s="269" t="s">
        <v>216</v>
      </c>
      <c r="H88" s="270">
        <v>2260</v>
      </c>
      <c r="I88" s="271"/>
      <c r="J88" s="272">
        <f>ROUND(I88*H88,2)</f>
        <v>0</v>
      </c>
      <c r="K88" s="268" t="s">
        <v>1025</v>
      </c>
      <c r="L88" s="273"/>
      <c r="M88" s="283" t="s">
        <v>35</v>
      </c>
      <c r="N88" s="284" t="s">
        <v>52</v>
      </c>
      <c r="O88" s="278"/>
      <c r="P88" s="285">
        <f>O88*H88</f>
        <v>0</v>
      </c>
      <c r="Q88" s="285">
        <v>0</v>
      </c>
      <c r="R88" s="285">
        <f>Q88*H88</f>
        <v>0</v>
      </c>
      <c r="S88" s="285">
        <v>0</v>
      </c>
      <c r="T88" s="286">
        <f>S88*H88</f>
        <v>0</v>
      </c>
      <c r="U88" s="41"/>
      <c r="V88" s="41"/>
      <c r="W88" s="41"/>
      <c r="X88" s="41"/>
      <c r="Y88" s="41"/>
      <c r="Z88" s="41"/>
      <c r="AA88" s="41"/>
      <c r="AB88" s="41"/>
      <c r="AC88" s="41"/>
      <c r="AD88" s="41"/>
      <c r="AE88" s="41"/>
      <c r="AR88" s="227" t="s">
        <v>226</v>
      </c>
      <c r="AT88" s="227" t="s">
        <v>441</v>
      </c>
      <c r="AU88" s="227" t="s">
        <v>79</v>
      </c>
      <c r="AY88" s="19" t="s">
        <v>170</v>
      </c>
      <c r="BE88" s="228">
        <f>IF(N88="základní",J88,0)</f>
        <v>0</v>
      </c>
      <c r="BF88" s="228">
        <f>IF(N88="snížená",J88,0)</f>
        <v>0</v>
      </c>
      <c r="BG88" s="228">
        <f>IF(N88="zákl. přenesená",J88,0)</f>
        <v>0</v>
      </c>
      <c r="BH88" s="228">
        <f>IF(N88="sníž. přenesená",J88,0)</f>
        <v>0</v>
      </c>
      <c r="BI88" s="228">
        <f>IF(N88="nulová",J88,0)</f>
        <v>0</v>
      </c>
      <c r="BJ88" s="19" t="s">
        <v>178</v>
      </c>
      <c r="BK88" s="228">
        <f>ROUND(I88*H88,2)</f>
        <v>0</v>
      </c>
      <c r="BL88" s="19" t="s">
        <v>178</v>
      </c>
      <c r="BM88" s="227" t="s">
        <v>1045</v>
      </c>
    </row>
    <row r="89" spans="1:31" s="2" customFormat="1" ht="6.95" customHeight="1">
      <c r="A89" s="41"/>
      <c r="B89" s="63"/>
      <c r="C89" s="64"/>
      <c r="D89" s="64"/>
      <c r="E89" s="64"/>
      <c r="F89" s="64"/>
      <c r="G89" s="64"/>
      <c r="H89" s="64"/>
      <c r="I89" s="64"/>
      <c r="J89" s="64"/>
      <c r="K89" s="64"/>
      <c r="L89" s="47"/>
      <c r="M89" s="41"/>
      <c r="O89" s="41"/>
      <c r="P89" s="41"/>
      <c r="Q89" s="41"/>
      <c r="R89" s="41"/>
      <c r="S89" s="41"/>
      <c r="T89" s="41"/>
      <c r="U89" s="41"/>
      <c r="V89" s="41"/>
      <c r="W89" s="41"/>
      <c r="X89" s="41"/>
      <c r="Y89" s="41"/>
      <c r="Z89" s="41"/>
      <c r="AA89" s="41"/>
      <c r="AB89" s="41"/>
      <c r="AC89" s="41"/>
      <c r="AD89" s="41"/>
      <c r="AE89" s="41"/>
    </row>
  </sheetData>
  <sheetProtection password="CC35" sheet="1" objects="1" scenarios="1" formatColumns="0" formatRows="0" autoFilter="0"/>
  <autoFilter ref="C84:K88"/>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129</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1021</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1046</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ROUND(J85,2)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ROUND((SUM(BE85:BE90)),2)</f>
        <v>0</v>
      </c>
      <c r="G35" s="41"/>
      <c r="H35" s="41"/>
      <c r="I35" s="161">
        <v>0.21</v>
      </c>
      <c r="J35" s="160">
        <f>ROUND(((SUM(BE85:BE90))*I35),2)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ROUND((SUM(BF85:BF90)),2)</f>
        <v>0</v>
      </c>
      <c r="G36" s="41"/>
      <c r="H36" s="41"/>
      <c r="I36" s="161">
        <v>0.15</v>
      </c>
      <c r="J36" s="160">
        <f>ROUND(((SUM(BF85:BF90))*I36),2)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ROUND((SUM(BG85:BG90)),2)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ROUND((SUM(BH85:BH90)),2)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ROUND((SUM(BI85:BI90)),2)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1021</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č. 4 - materiál 12. SK</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J85</f>
        <v>0</v>
      </c>
      <c r="K63" s="43"/>
      <c r="L63" s="148"/>
      <c r="S63" s="41"/>
      <c r="T63" s="41"/>
      <c r="U63" s="41"/>
      <c r="V63" s="41"/>
      <c r="W63" s="41"/>
      <c r="X63" s="41"/>
      <c r="Y63" s="41"/>
      <c r="Z63" s="41"/>
      <c r="AA63" s="41"/>
      <c r="AB63" s="41"/>
      <c r="AC63" s="41"/>
      <c r="AD63" s="41"/>
      <c r="AE63" s="41"/>
      <c r="AU63" s="19" t="s">
        <v>151</v>
      </c>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3"/>
      <c r="C65" s="64"/>
      <c r="D65" s="64"/>
      <c r="E65" s="64"/>
      <c r="F65" s="64"/>
      <c r="G65" s="64"/>
      <c r="H65" s="64"/>
      <c r="I65" s="64"/>
      <c r="J65" s="64"/>
      <c r="K65" s="64"/>
      <c r="L65" s="148"/>
      <c r="S65" s="41"/>
      <c r="T65" s="41"/>
      <c r="U65" s="41"/>
      <c r="V65" s="41"/>
      <c r="W65" s="41"/>
      <c r="X65" s="41"/>
      <c r="Y65" s="41"/>
      <c r="Z65" s="41"/>
      <c r="AA65" s="41"/>
      <c r="AB65" s="41"/>
      <c r="AC65" s="41"/>
      <c r="AD65" s="41"/>
      <c r="AE65" s="41"/>
    </row>
    <row r="69" spans="1:31" s="2" customFormat="1" ht="6.95" customHeight="1">
      <c r="A69" s="41"/>
      <c r="B69" s="65"/>
      <c r="C69" s="66"/>
      <c r="D69" s="66"/>
      <c r="E69" s="66"/>
      <c r="F69" s="66"/>
      <c r="G69" s="66"/>
      <c r="H69" s="66"/>
      <c r="I69" s="66"/>
      <c r="J69" s="66"/>
      <c r="K69" s="66"/>
      <c r="L69" s="148"/>
      <c r="S69" s="41"/>
      <c r="T69" s="41"/>
      <c r="U69" s="41"/>
      <c r="V69" s="41"/>
      <c r="W69" s="41"/>
      <c r="X69" s="41"/>
      <c r="Y69" s="41"/>
      <c r="Z69" s="41"/>
      <c r="AA69" s="41"/>
      <c r="AB69" s="41"/>
      <c r="AC69" s="41"/>
      <c r="AD69" s="41"/>
      <c r="AE69" s="41"/>
    </row>
    <row r="70" spans="1:31" s="2" customFormat="1" ht="24.95" customHeight="1">
      <c r="A70" s="41"/>
      <c r="B70" s="42"/>
      <c r="C70" s="25" t="s">
        <v>155</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4"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16.5" customHeight="1">
      <c r="A73" s="41"/>
      <c r="B73" s="42"/>
      <c r="C73" s="43"/>
      <c r="D73" s="43"/>
      <c r="E73" s="173" t="str">
        <f>E7</f>
        <v>Oprava staničních kolejí v žst. Bílina_ZMĚNA Č. 1</v>
      </c>
      <c r="F73" s="34"/>
      <c r="G73" s="34"/>
      <c r="H73" s="34"/>
      <c r="I73" s="43"/>
      <c r="J73" s="43"/>
      <c r="K73" s="43"/>
      <c r="L73" s="148"/>
      <c r="S73" s="41"/>
      <c r="T73" s="41"/>
      <c r="U73" s="41"/>
      <c r="V73" s="41"/>
      <c r="W73" s="41"/>
      <c r="X73" s="41"/>
      <c r="Y73" s="41"/>
      <c r="Z73" s="41"/>
      <c r="AA73" s="41"/>
      <c r="AB73" s="41"/>
      <c r="AC73" s="41"/>
      <c r="AD73" s="41"/>
      <c r="AE73" s="41"/>
    </row>
    <row r="74" spans="2:12" s="1" customFormat="1" ht="12" customHeight="1">
      <c r="B74" s="23"/>
      <c r="C74" s="34" t="s">
        <v>143</v>
      </c>
      <c r="D74" s="24"/>
      <c r="E74" s="24"/>
      <c r="F74" s="24"/>
      <c r="G74" s="24"/>
      <c r="H74" s="24"/>
      <c r="I74" s="24"/>
      <c r="J74" s="24"/>
      <c r="K74" s="24"/>
      <c r="L74" s="22"/>
    </row>
    <row r="75" spans="1:31" s="2" customFormat="1" ht="16.5" customHeight="1">
      <c r="A75" s="41"/>
      <c r="B75" s="42"/>
      <c r="C75" s="43"/>
      <c r="D75" s="43"/>
      <c r="E75" s="173" t="s">
        <v>1021</v>
      </c>
      <c r="F75" s="43"/>
      <c r="G75" s="43"/>
      <c r="H75" s="43"/>
      <c r="I75" s="43"/>
      <c r="J75" s="43"/>
      <c r="K75" s="43"/>
      <c r="L75" s="148"/>
      <c r="S75" s="41"/>
      <c r="T75" s="41"/>
      <c r="U75" s="41"/>
      <c r="V75" s="41"/>
      <c r="W75" s="41"/>
      <c r="X75" s="41"/>
      <c r="Y75" s="41"/>
      <c r="Z75" s="41"/>
      <c r="AA75" s="41"/>
      <c r="AB75" s="41"/>
      <c r="AC75" s="41"/>
      <c r="AD75" s="41"/>
      <c r="AE75" s="41"/>
    </row>
    <row r="76" spans="1:31" s="2" customFormat="1" ht="12" customHeight="1">
      <c r="A76" s="41"/>
      <c r="B76" s="42"/>
      <c r="C76" s="34" t="s">
        <v>145</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6.5" customHeight="1">
      <c r="A77" s="41"/>
      <c r="B77" s="42"/>
      <c r="C77" s="43"/>
      <c r="D77" s="43"/>
      <c r="E77" s="73" t="str">
        <f>E11</f>
        <v>č. 4 - materiál 12. SK</v>
      </c>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22</v>
      </c>
      <c r="D79" s="43"/>
      <c r="E79" s="43"/>
      <c r="F79" s="29" t="str">
        <f>F14</f>
        <v>žst. Bílina</v>
      </c>
      <c r="G79" s="43"/>
      <c r="H79" s="43"/>
      <c r="I79" s="34" t="s">
        <v>24</v>
      </c>
      <c r="J79" s="76" t="str">
        <f>IF(J14="","",J14)</f>
        <v>19. 3. 2021</v>
      </c>
      <c r="K79" s="43"/>
      <c r="L79" s="148"/>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8"/>
      <c r="S80" s="41"/>
      <c r="T80" s="41"/>
      <c r="U80" s="41"/>
      <c r="V80" s="41"/>
      <c r="W80" s="41"/>
      <c r="X80" s="41"/>
      <c r="Y80" s="41"/>
      <c r="Z80" s="41"/>
      <c r="AA80" s="41"/>
      <c r="AB80" s="41"/>
      <c r="AC80" s="41"/>
      <c r="AD80" s="41"/>
      <c r="AE80" s="41"/>
    </row>
    <row r="81" spans="1:31" s="2" customFormat="1" ht="15.15" customHeight="1">
      <c r="A81" s="41"/>
      <c r="B81" s="42"/>
      <c r="C81" s="34" t="s">
        <v>30</v>
      </c>
      <c r="D81" s="43"/>
      <c r="E81" s="43"/>
      <c r="F81" s="29" t="str">
        <f>E17</f>
        <v>SŽ s.o., OŘ UNL, ST Most</v>
      </c>
      <c r="G81" s="43"/>
      <c r="H81" s="43"/>
      <c r="I81" s="34" t="s">
        <v>38</v>
      </c>
      <c r="J81" s="39" t="str">
        <f>E23</f>
        <v xml:space="preserve"> </v>
      </c>
      <c r="K81" s="43"/>
      <c r="L81" s="148"/>
      <c r="S81" s="41"/>
      <c r="T81" s="41"/>
      <c r="U81" s="41"/>
      <c r="V81" s="41"/>
      <c r="W81" s="41"/>
      <c r="X81" s="41"/>
      <c r="Y81" s="41"/>
      <c r="Z81" s="41"/>
      <c r="AA81" s="41"/>
      <c r="AB81" s="41"/>
      <c r="AC81" s="41"/>
      <c r="AD81" s="41"/>
      <c r="AE81" s="41"/>
    </row>
    <row r="82" spans="1:31" s="2" customFormat="1" ht="15.15" customHeight="1">
      <c r="A82" s="41"/>
      <c r="B82" s="42"/>
      <c r="C82" s="34" t="s">
        <v>36</v>
      </c>
      <c r="D82" s="43"/>
      <c r="E82" s="43"/>
      <c r="F82" s="29" t="str">
        <f>IF(E20="","",E20)</f>
        <v>Vyplň údaj</v>
      </c>
      <c r="G82" s="43"/>
      <c r="H82" s="43"/>
      <c r="I82" s="34" t="s">
        <v>41</v>
      </c>
      <c r="J82" s="39" t="str">
        <f>E26</f>
        <v>Ing. Střítezský P.</v>
      </c>
      <c r="K82" s="43"/>
      <c r="L82" s="148"/>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11" customFormat="1" ht="29.25" customHeight="1">
      <c r="A84" s="189"/>
      <c r="B84" s="190"/>
      <c r="C84" s="191" t="s">
        <v>156</v>
      </c>
      <c r="D84" s="192" t="s">
        <v>64</v>
      </c>
      <c r="E84" s="192" t="s">
        <v>60</v>
      </c>
      <c r="F84" s="192" t="s">
        <v>61</v>
      </c>
      <c r="G84" s="192" t="s">
        <v>157</v>
      </c>
      <c r="H84" s="192" t="s">
        <v>158</v>
      </c>
      <c r="I84" s="192" t="s">
        <v>159</v>
      </c>
      <c r="J84" s="192" t="s">
        <v>150</v>
      </c>
      <c r="K84" s="193" t="s">
        <v>160</v>
      </c>
      <c r="L84" s="194"/>
      <c r="M84" s="96" t="s">
        <v>35</v>
      </c>
      <c r="N84" s="97" t="s">
        <v>49</v>
      </c>
      <c r="O84" s="97" t="s">
        <v>161</v>
      </c>
      <c r="P84" s="97" t="s">
        <v>162</v>
      </c>
      <c r="Q84" s="97" t="s">
        <v>163</v>
      </c>
      <c r="R84" s="97" t="s">
        <v>164</v>
      </c>
      <c r="S84" s="97" t="s">
        <v>165</v>
      </c>
      <c r="T84" s="98" t="s">
        <v>166</v>
      </c>
      <c r="U84" s="189"/>
      <c r="V84" s="189"/>
      <c r="W84" s="189"/>
      <c r="X84" s="189"/>
      <c r="Y84" s="189"/>
      <c r="Z84" s="189"/>
      <c r="AA84" s="189"/>
      <c r="AB84" s="189"/>
      <c r="AC84" s="189"/>
      <c r="AD84" s="189"/>
      <c r="AE84" s="189"/>
    </row>
    <row r="85" spans="1:63" s="2" customFormat="1" ht="22.8" customHeight="1">
      <c r="A85" s="41"/>
      <c r="B85" s="42"/>
      <c r="C85" s="103" t="s">
        <v>167</v>
      </c>
      <c r="D85" s="43"/>
      <c r="E85" s="43"/>
      <c r="F85" s="43"/>
      <c r="G85" s="43"/>
      <c r="H85" s="43"/>
      <c r="I85" s="43"/>
      <c r="J85" s="195">
        <f>BK85</f>
        <v>0</v>
      </c>
      <c r="K85" s="43"/>
      <c r="L85" s="47"/>
      <c r="M85" s="99"/>
      <c r="N85" s="196"/>
      <c r="O85" s="100"/>
      <c r="P85" s="197">
        <f>SUM(P86:P90)</f>
        <v>0</v>
      </c>
      <c r="Q85" s="100"/>
      <c r="R85" s="197">
        <f>SUM(R86:R90)</f>
        <v>0</v>
      </c>
      <c r="S85" s="100"/>
      <c r="T85" s="198">
        <f>SUM(T86:T90)</f>
        <v>0</v>
      </c>
      <c r="U85" s="41"/>
      <c r="V85" s="41"/>
      <c r="W85" s="41"/>
      <c r="X85" s="41"/>
      <c r="Y85" s="41"/>
      <c r="Z85" s="41"/>
      <c r="AA85" s="41"/>
      <c r="AB85" s="41"/>
      <c r="AC85" s="41"/>
      <c r="AD85" s="41"/>
      <c r="AE85" s="41"/>
      <c r="AT85" s="19" t="s">
        <v>78</v>
      </c>
      <c r="AU85" s="19" t="s">
        <v>151</v>
      </c>
      <c r="BK85" s="199">
        <f>SUM(BK86:BK90)</f>
        <v>0</v>
      </c>
    </row>
    <row r="86" spans="1:65" s="2" customFormat="1" ht="16.5" customHeight="1">
      <c r="A86" s="41"/>
      <c r="B86" s="42"/>
      <c r="C86" s="266" t="s">
        <v>86</v>
      </c>
      <c r="D86" s="266" t="s">
        <v>441</v>
      </c>
      <c r="E86" s="267" t="s">
        <v>1028</v>
      </c>
      <c r="F86" s="268" t="s">
        <v>1029</v>
      </c>
      <c r="G86" s="269" t="s">
        <v>216</v>
      </c>
      <c r="H86" s="270">
        <v>403</v>
      </c>
      <c r="I86" s="271"/>
      <c r="J86" s="272">
        <f>ROUND(I86*H86,2)</f>
        <v>0</v>
      </c>
      <c r="K86" s="268" t="s">
        <v>1025</v>
      </c>
      <c r="L86" s="273"/>
      <c r="M86" s="274" t="s">
        <v>35</v>
      </c>
      <c r="N86" s="275" t="s">
        <v>52</v>
      </c>
      <c r="O86" s="88"/>
      <c r="P86" s="225">
        <f>O86*H86</f>
        <v>0</v>
      </c>
      <c r="Q86" s="225">
        <v>0</v>
      </c>
      <c r="R86" s="225">
        <f>Q86*H86</f>
        <v>0</v>
      </c>
      <c r="S86" s="225">
        <v>0</v>
      </c>
      <c r="T86" s="226">
        <f>S86*H86</f>
        <v>0</v>
      </c>
      <c r="U86" s="41"/>
      <c r="V86" s="41"/>
      <c r="W86" s="41"/>
      <c r="X86" s="41"/>
      <c r="Y86" s="41"/>
      <c r="Z86" s="41"/>
      <c r="AA86" s="41"/>
      <c r="AB86" s="41"/>
      <c r="AC86" s="41"/>
      <c r="AD86" s="41"/>
      <c r="AE86" s="41"/>
      <c r="AR86" s="227" t="s">
        <v>226</v>
      </c>
      <c r="AT86" s="227" t="s">
        <v>441</v>
      </c>
      <c r="AU86" s="227" t="s">
        <v>79</v>
      </c>
      <c r="AY86" s="19" t="s">
        <v>170</v>
      </c>
      <c r="BE86" s="228">
        <f>IF(N86="základní",J86,0)</f>
        <v>0</v>
      </c>
      <c r="BF86" s="228">
        <f>IF(N86="snížená",J86,0)</f>
        <v>0</v>
      </c>
      <c r="BG86" s="228">
        <f>IF(N86="zákl. přenesená",J86,0)</f>
        <v>0</v>
      </c>
      <c r="BH86" s="228">
        <f>IF(N86="sníž. přenesená",J86,0)</f>
        <v>0</v>
      </c>
      <c r="BI86" s="228">
        <f>IF(N86="nulová",J86,0)</f>
        <v>0</v>
      </c>
      <c r="BJ86" s="19" t="s">
        <v>178</v>
      </c>
      <c r="BK86" s="228">
        <f>ROUND(I86*H86,2)</f>
        <v>0</v>
      </c>
      <c r="BL86" s="19" t="s">
        <v>178</v>
      </c>
      <c r="BM86" s="227" t="s">
        <v>1041</v>
      </c>
    </row>
    <row r="87" spans="1:65" s="2" customFormat="1" ht="16.5" customHeight="1">
      <c r="A87" s="41"/>
      <c r="B87" s="42"/>
      <c r="C87" s="266" t="s">
        <v>88</v>
      </c>
      <c r="D87" s="266" t="s">
        <v>441</v>
      </c>
      <c r="E87" s="267" t="s">
        <v>938</v>
      </c>
      <c r="F87" s="268" t="s">
        <v>1034</v>
      </c>
      <c r="G87" s="269" t="s">
        <v>240</v>
      </c>
      <c r="H87" s="270">
        <v>532</v>
      </c>
      <c r="I87" s="271"/>
      <c r="J87" s="272">
        <f>ROUND(I87*H87,2)</f>
        <v>0</v>
      </c>
      <c r="K87" s="268" t="s">
        <v>1025</v>
      </c>
      <c r="L87" s="273"/>
      <c r="M87" s="274" t="s">
        <v>35</v>
      </c>
      <c r="N87" s="275" t="s">
        <v>52</v>
      </c>
      <c r="O87" s="88"/>
      <c r="P87" s="225">
        <f>O87*H87</f>
        <v>0</v>
      </c>
      <c r="Q87" s="225">
        <v>0</v>
      </c>
      <c r="R87" s="225">
        <f>Q87*H87</f>
        <v>0</v>
      </c>
      <c r="S87" s="225">
        <v>0</v>
      </c>
      <c r="T87" s="226">
        <f>S87*H87</f>
        <v>0</v>
      </c>
      <c r="U87" s="41"/>
      <c r="V87" s="41"/>
      <c r="W87" s="41"/>
      <c r="X87" s="41"/>
      <c r="Y87" s="41"/>
      <c r="Z87" s="41"/>
      <c r="AA87" s="41"/>
      <c r="AB87" s="41"/>
      <c r="AC87" s="41"/>
      <c r="AD87" s="41"/>
      <c r="AE87" s="41"/>
      <c r="AR87" s="227" t="s">
        <v>226</v>
      </c>
      <c r="AT87" s="227" t="s">
        <v>441</v>
      </c>
      <c r="AU87" s="227" t="s">
        <v>79</v>
      </c>
      <c r="AY87" s="19" t="s">
        <v>170</v>
      </c>
      <c r="BE87" s="228">
        <f>IF(N87="základní",J87,0)</f>
        <v>0</v>
      </c>
      <c r="BF87" s="228">
        <f>IF(N87="snížená",J87,0)</f>
        <v>0</v>
      </c>
      <c r="BG87" s="228">
        <f>IF(N87="zákl. přenesená",J87,0)</f>
        <v>0</v>
      </c>
      <c r="BH87" s="228">
        <f>IF(N87="sníž. přenesená",J87,0)</f>
        <v>0</v>
      </c>
      <c r="BI87" s="228">
        <f>IF(N87="nulová",J87,0)</f>
        <v>0</v>
      </c>
      <c r="BJ87" s="19" t="s">
        <v>178</v>
      </c>
      <c r="BK87" s="228">
        <f>ROUND(I87*H87,2)</f>
        <v>0</v>
      </c>
      <c r="BL87" s="19" t="s">
        <v>178</v>
      </c>
      <c r="BM87" s="227" t="s">
        <v>1044</v>
      </c>
    </row>
    <row r="88" spans="1:65" s="2" customFormat="1" ht="16.5" customHeight="1">
      <c r="A88" s="41"/>
      <c r="B88" s="42"/>
      <c r="C88" s="266" t="s">
        <v>192</v>
      </c>
      <c r="D88" s="266" t="s">
        <v>441</v>
      </c>
      <c r="E88" s="267" t="s">
        <v>1036</v>
      </c>
      <c r="F88" s="268" t="s">
        <v>1037</v>
      </c>
      <c r="G88" s="269" t="s">
        <v>216</v>
      </c>
      <c r="H88" s="270">
        <v>1612</v>
      </c>
      <c r="I88" s="271"/>
      <c r="J88" s="272">
        <f>ROUND(I88*H88,2)</f>
        <v>0</v>
      </c>
      <c r="K88" s="268" t="s">
        <v>1025</v>
      </c>
      <c r="L88" s="273"/>
      <c r="M88" s="274" t="s">
        <v>35</v>
      </c>
      <c r="N88" s="275" t="s">
        <v>52</v>
      </c>
      <c r="O88" s="88"/>
      <c r="P88" s="225">
        <f>O88*H88</f>
        <v>0</v>
      </c>
      <c r="Q88" s="225">
        <v>0</v>
      </c>
      <c r="R88" s="225">
        <f>Q88*H88</f>
        <v>0</v>
      </c>
      <c r="S88" s="225">
        <v>0</v>
      </c>
      <c r="T88" s="226">
        <f>S88*H88</f>
        <v>0</v>
      </c>
      <c r="U88" s="41"/>
      <c r="V88" s="41"/>
      <c r="W88" s="41"/>
      <c r="X88" s="41"/>
      <c r="Y88" s="41"/>
      <c r="Z88" s="41"/>
      <c r="AA88" s="41"/>
      <c r="AB88" s="41"/>
      <c r="AC88" s="41"/>
      <c r="AD88" s="41"/>
      <c r="AE88" s="41"/>
      <c r="AR88" s="227" t="s">
        <v>226</v>
      </c>
      <c r="AT88" s="227" t="s">
        <v>441</v>
      </c>
      <c r="AU88" s="227" t="s">
        <v>79</v>
      </c>
      <c r="AY88" s="19" t="s">
        <v>170</v>
      </c>
      <c r="BE88" s="228">
        <f>IF(N88="základní",J88,0)</f>
        <v>0</v>
      </c>
      <c r="BF88" s="228">
        <f>IF(N88="snížená",J88,0)</f>
        <v>0</v>
      </c>
      <c r="BG88" s="228">
        <f>IF(N88="zákl. přenesená",J88,0)</f>
        <v>0</v>
      </c>
      <c r="BH88" s="228">
        <f>IF(N88="sníž. přenesená",J88,0)</f>
        <v>0</v>
      </c>
      <c r="BI88" s="228">
        <f>IF(N88="nulová",J88,0)</f>
        <v>0</v>
      </c>
      <c r="BJ88" s="19" t="s">
        <v>178</v>
      </c>
      <c r="BK88" s="228">
        <f>ROUND(I88*H88,2)</f>
        <v>0</v>
      </c>
      <c r="BL88" s="19" t="s">
        <v>178</v>
      </c>
      <c r="BM88" s="227" t="s">
        <v>1038</v>
      </c>
    </row>
    <row r="89" spans="1:51" s="14" customFormat="1" ht="12">
      <c r="A89" s="14"/>
      <c r="B89" s="244"/>
      <c r="C89" s="245"/>
      <c r="D89" s="229" t="s">
        <v>182</v>
      </c>
      <c r="E89" s="246" t="s">
        <v>35</v>
      </c>
      <c r="F89" s="247" t="s">
        <v>1047</v>
      </c>
      <c r="G89" s="245"/>
      <c r="H89" s="248">
        <v>1612</v>
      </c>
      <c r="I89" s="249"/>
      <c r="J89" s="245"/>
      <c r="K89" s="245"/>
      <c r="L89" s="250"/>
      <c r="M89" s="251"/>
      <c r="N89" s="252"/>
      <c r="O89" s="252"/>
      <c r="P89" s="252"/>
      <c r="Q89" s="252"/>
      <c r="R89" s="252"/>
      <c r="S89" s="252"/>
      <c r="T89" s="253"/>
      <c r="U89" s="14"/>
      <c r="V89" s="14"/>
      <c r="W89" s="14"/>
      <c r="X89" s="14"/>
      <c r="Y89" s="14"/>
      <c r="Z89" s="14"/>
      <c r="AA89" s="14"/>
      <c r="AB89" s="14"/>
      <c r="AC89" s="14"/>
      <c r="AD89" s="14"/>
      <c r="AE89" s="14"/>
      <c r="AT89" s="254" t="s">
        <v>182</v>
      </c>
      <c r="AU89" s="254" t="s">
        <v>79</v>
      </c>
      <c r="AV89" s="14" t="s">
        <v>88</v>
      </c>
      <c r="AW89" s="14" t="s">
        <v>40</v>
      </c>
      <c r="AX89" s="14" t="s">
        <v>79</v>
      </c>
      <c r="AY89" s="254" t="s">
        <v>170</v>
      </c>
    </row>
    <row r="90" spans="1:51" s="15" customFormat="1" ht="12">
      <c r="A90" s="15"/>
      <c r="B90" s="255"/>
      <c r="C90" s="256"/>
      <c r="D90" s="229" t="s">
        <v>182</v>
      </c>
      <c r="E90" s="257" t="s">
        <v>35</v>
      </c>
      <c r="F90" s="258" t="s">
        <v>185</v>
      </c>
      <c r="G90" s="256"/>
      <c r="H90" s="259">
        <v>1612</v>
      </c>
      <c r="I90" s="260"/>
      <c r="J90" s="256"/>
      <c r="K90" s="256"/>
      <c r="L90" s="261"/>
      <c r="M90" s="280"/>
      <c r="N90" s="281"/>
      <c r="O90" s="281"/>
      <c r="P90" s="281"/>
      <c r="Q90" s="281"/>
      <c r="R90" s="281"/>
      <c r="S90" s="281"/>
      <c r="T90" s="282"/>
      <c r="U90" s="15"/>
      <c r="V90" s="15"/>
      <c r="W90" s="15"/>
      <c r="X90" s="15"/>
      <c r="Y90" s="15"/>
      <c r="Z90" s="15"/>
      <c r="AA90" s="15"/>
      <c r="AB90" s="15"/>
      <c r="AC90" s="15"/>
      <c r="AD90" s="15"/>
      <c r="AE90" s="15"/>
      <c r="AT90" s="265" t="s">
        <v>182</v>
      </c>
      <c r="AU90" s="265" t="s">
        <v>79</v>
      </c>
      <c r="AV90" s="15" t="s">
        <v>178</v>
      </c>
      <c r="AW90" s="15" t="s">
        <v>40</v>
      </c>
      <c r="AX90" s="15" t="s">
        <v>86</v>
      </c>
      <c r="AY90" s="265" t="s">
        <v>170</v>
      </c>
    </row>
    <row r="91" spans="1:31" s="2" customFormat="1" ht="6.95" customHeight="1">
      <c r="A91" s="41"/>
      <c r="B91" s="63"/>
      <c r="C91" s="64"/>
      <c r="D91" s="64"/>
      <c r="E91" s="64"/>
      <c r="F91" s="64"/>
      <c r="G91" s="64"/>
      <c r="H91" s="64"/>
      <c r="I91" s="64"/>
      <c r="J91" s="64"/>
      <c r="K91" s="64"/>
      <c r="L91" s="47"/>
      <c r="M91" s="41"/>
      <c r="O91" s="41"/>
      <c r="P91" s="41"/>
      <c r="Q91" s="41"/>
      <c r="R91" s="41"/>
      <c r="S91" s="41"/>
      <c r="T91" s="41"/>
      <c r="U91" s="41"/>
      <c r="V91" s="41"/>
      <c r="W91" s="41"/>
      <c r="X91" s="41"/>
      <c r="Y91" s="41"/>
      <c r="Z91" s="41"/>
      <c r="AA91" s="41"/>
      <c r="AB91" s="41"/>
      <c r="AC91" s="41"/>
      <c r="AD91" s="41"/>
      <c r="AE91" s="41"/>
    </row>
  </sheetData>
  <sheetProtection password="CC35" sheet="1" objects="1" scenarios="1" formatColumns="0" formatRows="0" autoFilter="0"/>
  <autoFilter ref="C84:K90"/>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132</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1021</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1048</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16.5" customHeight="1">
      <c r="A29" s="151"/>
      <c r="B29" s="152"/>
      <c r="C29" s="151"/>
      <c r="D29" s="151"/>
      <c r="E29" s="153" t="s">
        <v>35</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ROUND(J86,2)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ROUND((SUM(BE86:BE105)),2)</f>
        <v>0</v>
      </c>
      <c r="G35" s="41"/>
      <c r="H35" s="41"/>
      <c r="I35" s="161">
        <v>0.21</v>
      </c>
      <c r="J35" s="160">
        <f>ROUND(((SUM(BE86:BE105))*I35),2)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ROUND((SUM(BF86:BF105)),2)</f>
        <v>0</v>
      </c>
      <c r="G36" s="41"/>
      <c r="H36" s="41"/>
      <c r="I36" s="161">
        <v>0.15</v>
      </c>
      <c r="J36" s="160">
        <f>ROUND(((SUM(BF86:BF105))*I36),2)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ROUND((SUM(BG86:BG105)),2)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ROUND((SUM(BH86:BH105)),2)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ROUND((SUM(BI86:BI105)),2)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1021</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č. 5_změna_1 - materiál výh.16,17,18</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J86</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154</v>
      </c>
      <c r="E64" s="181"/>
      <c r="F64" s="181"/>
      <c r="G64" s="181"/>
      <c r="H64" s="181"/>
      <c r="I64" s="181"/>
      <c r="J64" s="182">
        <f>J87</f>
        <v>0</v>
      </c>
      <c r="K64" s="179"/>
      <c r="L64" s="183"/>
      <c r="S64" s="9"/>
      <c r="T64" s="9"/>
      <c r="U64" s="9"/>
      <c r="V64" s="9"/>
      <c r="W64" s="9"/>
      <c r="X64" s="9"/>
      <c r="Y64" s="9"/>
      <c r="Z64" s="9"/>
      <c r="AA64" s="9"/>
      <c r="AB64" s="9"/>
      <c r="AC64" s="9"/>
      <c r="AD64" s="9"/>
      <c r="AE64" s="9"/>
    </row>
    <row r="65" spans="1:31" s="2" customFormat="1" ht="21.8" customHeight="1">
      <c r="A65" s="41"/>
      <c r="B65" s="42"/>
      <c r="C65" s="43"/>
      <c r="D65" s="43"/>
      <c r="E65" s="43"/>
      <c r="F65" s="43"/>
      <c r="G65" s="43"/>
      <c r="H65" s="43"/>
      <c r="I65" s="43"/>
      <c r="J65" s="43"/>
      <c r="K65" s="43"/>
      <c r="L65" s="148"/>
      <c r="S65" s="41"/>
      <c r="T65" s="41"/>
      <c r="U65" s="41"/>
      <c r="V65" s="41"/>
      <c r="W65" s="41"/>
      <c r="X65" s="41"/>
      <c r="Y65" s="41"/>
      <c r="Z65" s="41"/>
      <c r="AA65" s="41"/>
      <c r="AB65" s="41"/>
      <c r="AC65" s="41"/>
      <c r="AD65" s="41"/>
      <c r="AE65" s="41"/>
    </row>
    <row r="66" spans="1:31" s="2" customFormat="1" ht="6.95" customHeight="1">
      <c r="A66" s="41"/>
      <c r="B66" s="63"/>
      <c r="C66" s="64"/>
      <c r="D66" s="64"/>
      <c r="E66" s="64"/>
      <c r="F66" s="64"/>
      <c r="G66" s="64"/>
      <c r="H66" s="64"/>
      <c r="I66" s="64"/>
      <c r="J66" s="64"/>
      <c r="K66" s="64"/>
      <c r="L66" s="148"/>
      <c r="S66" s="41"/>
      <c r="T66" s="41"/>
      <c r="U66" s="41"/>
      <c r="V66" s="41"/>
      <c r="W66" s="41"/>
      <c r="X66" s="41"/>
      <c r="Y66" s="41"/>
      <c r="Z66" s="41"/>
      <c r="AA66" s="41"/>
      <c r="AB66" s="41"/>
      <c r="AC66" s="41"/>
      <c r="AD66" s="41"/>
      <c r="AE66" s="41"/>
    </row>
    <row r="70" spans="1:31" s="2" customFormat="1" ht="6.95" customHeight="1">
      <c r="A70" s="41"/>
      <c r="B70" s="65"/>
      <c r="C70" s="66"/>
      <c r="D70" s="66"/>
      <c r="E70" s="66"/>
      <c r="F70" s="66"/>
      <c r="G70" s="66"/>
      <c r="H70" s="66"/>
      <c r="I70" s="66"/>
      <c r="J70" s="66"/>
      <c r="K70" s="66"/>
      <c r="L70" s="148"/>
      <c r="S70" s="41"/>
      <c r="T70" s="41"/>
      <c r="U70" s="41"/>
      <c r="V70" s="41"/>
      <c r="W70" s="41"/>
      <c r="X70" s="41"/>
      <c r="Y70" s="41"/>
      <c r="Z70" s="41"/>
      <c r="AA70" s="41"/>
      <c r="AB70" s="41"/>
      <c r="AC70" s="41"/>
      <c r="AD70" s="41"/>
      <c r="AE70" s="41"/>
    </row>
    <row r="71" spans="1:31" s="2" customFormat="1" ht="24.95" customHeight="1">
      <c r="A71" s="41"/>
      <c r="B71" s="42"/>
      <c r="C71" s="25" t="s">
        <v>155</v>
      </c>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12" customHeight="1">
      <c r="A73" s="41"/>
      <c r="B73" s="42"/>
      <c r="C73" s="34" t="s">
        <v>16</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16.5" customHeight="1">
      <c r="A74" s="41"/>
      <c r="B74" s="42"/>
      <c r="C74" s="43"/>
      <c r="D74" s="43"/>
      <c r="E74" s="173" t="str">
        <f>E7</f>
        <v>Oprava staničních kolejí v žst. Bílina_ZMĚNA Č. 1</v>
      </c>
      <c r="F74" s="34"/>
      <c r="G74" s="34"/>
      <c r="H74" s="34"/>
      <c r="I74" s="43"/>
      <c r="J74" s="43"/>
      <c r="K74" s="43"/>
      <c r="L74" s="148"/>
      <c r="S74" s="41"/>
      <c r="T74" s="41"/>
      <c r="U74" s="41"/>
      <c r="V74" s="41"/>
      <c r="W74" s="41"/>
      <c r="X74" s="41"/>
      <c r="Y74" s="41"/>
      <c r="Z74" s="41"/>
      <c r="AA74" s="41"/>
      <c r="AB74" s="41"/>
      <c r="AC74" s="41"/>
      <c r="AD74" s="41"/>
      <c r="AE74" s="41"/>
    </row>
    <row r="75" spans="2:12" s="1" customFormat="1" ht="12" customHeight="1">
      <c r="B75" s="23"/>
      <c r="C75" s="34" t="s">
        <v>143</v>
      </c>
      <c r="D75" s="24"/>
      <c r="E75" s="24"/>
      <c r="F75" s="24"/>
      <c r="G75" s="24"/>
      <c r="H75" s="24"/>
      <c r="I75" s="24"/>
      <c r="J75" s="24"/>
      <c r="K75" s="24"/>
      <c r="L75" s="22"/>
    </row>
    <row r="76" spans="1:31" s="2" customFormat="1" ht="16.5" customHeight="1">
      <c r="A76" s="41"/>
      <c r="B76" s="42"/>
      <c r="C76" s="43"/>
      <c r="D76" s="43"/>
      <c r="E76" s="173" t="s">
        <v>1021</v>
      </c>
      <c r="F76" s="43"/>
      <c r="G76" s="43"/>
      <c r="H76" s="43"/>
      <c r="I76" s="43"/>
      <c r="J76" s="43"/>
      <c r="K76" s="43"/>
      <c r="L76" s="148"/>
      <c r="S76" s="41"/>
      <c r="T76" s="41"/>
      <c r="U76" s="41"/>
      <c r="V76" s="41"/>
      <c r="W76" s="41"/>
      <c r="X76" s="41"/>
      <c r="Y76" s="41"/>
      <c r="Z76" s="41"/>
      <c r="AA76" s="41"/>
      <c r="AB76" s="41"/>
      <c r="AC76" s="41"/>
      <c r="AD76" s="41"/>
      <c r="AE76" s="41"/>
    </row>
    <row r="77" spans="1:31" s="2" customFormat="1" ht="12" customHeight="1">
      <c r="A77" s="41"/>
      <c r="B77" s="42"/>
      <c r="C77" s="34" t="s">
        <v>145</v>
      </c>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16.5" customHeight="1">
      <c r="A78" s="41"/>
      <c r="B78" s="42"/>
      <c r="C78" s="43"/>
      <c r="D78" s="43"/>
      <c r="E78" s="73" t="str">
        <f>E11</f>
        <v>č. 5_změna_1 - materiál výh.16,17,18</v>
      </c>
      <c r="F78" s="43"/>
      <c r="G78" s="43"/>
      <c r="H78" s="43"/>
      <c r="I78" s="43"/>
      <c r="J78" s="43"/>
      <c r="K78" s="43"/>
      <c r="L78" s="148"/>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2" customHeight="1">
      <c r="A80" s="41"/>
      <c r="B80" s="42"/>
      <c r="C80" s="34" t="s">
        <v>22</v>
      </c>
      <c r="D80" s="43"/>
      <c r="E80" s="43"/>
      <c r="F80" s="29" t="str">
        <f>F14</f>
        <v>žst. Bílina</v>
      </c>
      <c r="G80" s="43"/>
      <c r="H80" s="43"/>
      <c r="I80" s="34" t="s">
        <v>24</v>
      </c>
      <c r="J80" s="76" t="str">
        <f>IF(J14="","",J14)</f>
        <v>19. 3. 2021</v>
      </c>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5.15" customHeight="1">
      <c r="A82" s="41"/>
      <c r="B82" s="42"/>
      <c r="C82" s="34" t="s">
        <v>30</v>
      </c>
      <c r="D82" s="43"/>
      <c r="E82" s="43"/>
      <c r="F82" s="29" t="str">
        <f>E17</f>
        <v>SŽ s.o., OŘ UNL, ST Most</v>
      </c>
      <c r="G82" s="43"/>
      <c r="H82" s="43"/>
      <c r="I82" s="34" t="s">
        <v>38</v>
      </c>
      <c r="J82" s="39" t="str">
        <f>E23</f>
        <v xml:space="preserve"> </v>
      </c>
      <c r="K82" s="43"/>
      <c r="L82" s="148"/>
      <c r="S82" s="41"/>
      <c r="T82" s="41"/>
      <c r="U82" s="41"/>
      <c r="V82" s="41"/>
      <c r="W82" s="41"/>
      <c r="X82" s="41"/>
      <c r="Y82" s="41"/>
      <c r="Z82" s="41"/>
      <c r="AA82" s="41"/>
      <c r="AB82" s="41"/>
      <c r="AC82" s="41"/>
      <c r="AD82" s="41"/>
      <c r="AE82" s="41"/>
    </row>
    <row r="83" spans="1:31" s="2" customFormat="1" ht="15.15" customHeight="1">
      <c r="A83" s="41"/>
      <c r="B83" s="42"/>
      <c r="C83" s="34" t="s">
        <v>36</v>
      </c>
      <c r="D83" s="43"/>
      <c r="E83" s="43"/>
      <c r="F83" s="29" t="str">
        <f>IF(E20="","",E20)</f>
        <v>Vyplň údaj</v>
      </c>
      <c r="G83" s="43"/>
      <c r="H83" s="43"/>
      <c r="I83" s="34" t="s">
        <v>41</v>
      </c>
      <c r="J83" s="39" t="str">
        <f>E26</f>
        <v>Ing. Střítezský P.</v>
      </c>
      <c r="K83" s="43"/>
      <c r="L83" s="148"/>
      <c r="S83" s="41"/>
      <c r="T83" s="41"/>
      <c r="U83" s="41"/>
      <c r="V83" s="41"/>
      <c r="W83" s="41"/>
      <c r="X83" s="41"/>
      <c r="Y83" s="41"/>
      <c r="Z83" s="41"/>
      <c r="AA83" s="41"/>
      <c r="AB83" s="41"/>
      <c r="AC83" s="41"/>
      <c r="AD83" s="41"/>
      <c r="AE83" s="41"/>
    </row>
    <row r="84" spans="1:31" s="2" customFormat="1" ht="10.3" customHeight="1">
      <c r="A84" s="41"/>
      <c r="B84" s="42"/>
      <c r="C84" s="43"/>
      <c r="D84" s="43"/>
      <c r="E84" s="43"/>
      <c r="F84" s="43"/>
      <c r="G84" s="43"/>
      <c r="H84" s="43"/>
      <c r="I84" s="43"/>
      <c r="J84" s="43"/>
      <c r="K84" s="43"/>
      <c r="L84" s="148"/>
      <c r="S84" s="41"/>
      <c r="T84" s="41"/>
      <c r="U84" s="41"/>
      <c r="V84" s="41"/>
      <c r="W84" s="41"/>
      <c r="X84" s="41"/>
      <c r="Y84" s="41"/>
      <c r="Z84" s="41"/>
      <c r="AA84" s="41"/>
      <c r="AB84" s="41"/>
      <c r="AC84" s="41"/>
      <c r="AD84" s="41"/>
      <c r="AE84" s="41"/>
    </row>
    <row r="85" spans="1:31" s="11" customFormat="1" ht="29.25" customHeight="1">
      <c r="A85" s="189"/>
      <c r="B85" s="190"/>
      <c r="C85" s="191" t="s">
        <v>156</v>
      </c>
      <c r="D85" s="192" t="s">
        <v>64</v>
      </c>
      <c r="E85" s="192" t="s">
        <v>60</v>
      </c>
      <c r="F85" s="192" t="s">
        <v>61</v>
      </c>
      <c r="G85" s="192" t="s">
        <v>157</v>
      </c>
      <c r="H85" s="192" t="s">
        <v>158</v>
      </c>
      <c r="I85" s="192" t="s">
        <v>159</v>
      </c>
      <c r="J85" s="192" t="s">
        <v>150</v>
      </c>
      <c r="K85" s="193" t="s">
        <v>160</v>
      </c>
      <c r="L85" s="194"/>
      <c r="M85" s="96" t="s">
        <v>35</v>
      </c>
      <c r="N85" s="97" t="s">
        <v>49</v>
      </c>
      <c r="O85" s="97" t="s">
        <v>161</v>
      </c>
      <c r="P85" s="97" t="s">
        <v>162</v>
      </c>
      <c r="Q85" s="97" t="s">
        <v>163</v>
      </c>
      <c r="R85" s="97" t="s">
        <v>164</v>
      </c>
      <c r="S85" s="97" t="s">
        <v>165</v>
      </c>
      <c r="T85" s="98" t="s">
        <v>166</v>
      </c>
      <c r="U85" s="189"/>
      <c r="V85" s="189"/>
      <c r="W85" s="189"/>
      <c r="X85" s="189"/>
      <c r="Y85" s="189"/>
      <c r="Z85" s="189"/>
      <c r="AA85" s="189"/>
      <c r="AB85" s="189"/>
      <c r="AC85" s="189"/>
      <c r="AD85" s="189"/>
      <c r="AE85" s="189"/>
    </row>
    <row r="86" spans="1:63" s="2" customFormat="1" ht="22.8" customHeight="1">
      <c r="A86" s="41"/>
      <c r="B86" s="42"/>
      <c r="C86" s="103" t="s">
        <v>167</v>
      </c>
      <c r="D86" s="43"/>
      <c r="E86" s="43"/>
      <c r="F86" s="43"/>
      <c r="G86" s="43"/>
      <c r="H86" s="43"/>
      <c r="I86" s="43"/>
      <c r="J86" s="195">
        <f>BK86</f>
        <v>0</v>
      </c>
      <c r="K86" s="43"/>
      <c r="L86" s="47"/>
      <c r="M86" s="99"/>
      <c r="N86" s="196"/>
      <c r="O86" s="100"/>
      <c r="P86" s="197">
        <f>P87</f>
        <v>0</v>
      </c>
      <c r="Q86" s="100"/>
      <c r="R86" s="197">
        <f>R87</f>
        <v>29.417</v>
      </c>
      <c r="S86" s="100"/>
      <c r="T86" s="198">
        <f>T87</f>
        <v>0</v>
      </c>
      <c r="U86" s="41"/>
      <c r="V86" s="41"/>
      <c r="W86" s="41"/>
      <c r="X86" s="41"/>
      <c r="Y86" s="41"/>
      <c r="Z86" s="41"/>
      <c r="AA86" s="41"/>
      <c r="AB86" s="41"/>
      <c r="AC86" s="41"/>
      <c r="AD86" s="41"/>
      <c r="AE86" s="41"/>
      <c r="AT86" s="19" t="s">
        <v>78</v>
      </c>
      <c r="AU86" s="19" t="s">
        <v>151</v>
      </c>
      <c r="BK86" s="199">
        <f>BK87</f>
        <v>0</v>
      </c>
    </row>
    <row r="87" spans="1:63" s="12" customFormat="1" ht="25.9" customHeight="1">
      <c r="A87" s="12"/>
      <c r="B87" s="200"/>
      <c r="C87" s="201"/>
      <c r="D87" s="202" t="s">
        <v>78</v>
      </c>
      <c r="E87" s="203" t="s">
        <v>367</v>
      </c>
      <c r="F87" s="203" t="s">
        <v>368</v>
      </c>
      <c r="G87" s="201"/>
      <c r="H87" s="201"/>
      <c r="I87" s="204"/>
      <c r="J87" s="205">
        <f>BK87</f>
        <v>0</v>
      </c>
      <c r="K87" s="201"/>
      <c r="L87" s="206"/>
      <c r="M87" s="207"/>
      <c r="N87" s="208"/>
      <c r="O87" s="208"/>
      <c r="P87" s="209">
        <f>SUM(P88:P105)</f>
        <v>0</v>
      </c>
      <c r="Q87" s="208"/>
      <c r="R87" s="209">
        <f>SUM(R88:R105)</f>
        <v>29.417</v>
      </c>
      <c r="S87" s="208"/>
      <c r="T87" s="210">
        <f>SUM(T88:T105)</f>
        <v>0</v>
      </c>
      <c r="U87" s="12"/>
      <c r="V87" s="12"/>
      <c r="W87" s="12"/>
      <c r="X87" s="12"/>
      <c r="Y87" s="12"/>
      <c r="Z87" s="12"/>
      <c r="AA87" s="12"/>
      <c r="AB87" s="12"/>
      <c r="AC87" s="12"/>
      <c r="AD87" s="12"/>
      <c r="AE87" s="12"/>
      <c r="AR87" s="211" t="s">
        <v>178</v>
      </c>
      <c r="AT87" s="212" t="s">
        <v>78</v>
      </c>
      <c r="AU87" s="212" t="s">
        <v>79</v>
      </c>
      <c r="AY87" s="211" t="s">
        <v>170</v>
      </c>
      <c r="BK87" s="213">
        <f>SUM(BK88:BK105)</f>
        <v>0</v>
      </c>
    </row>
    <row r="88" spans="1:65" s="2" customFormat="1" ht="16.5" customHeight="1">
      <c r="A88" s="41"/>
      <c r="B88" s="42"/>
      <c r="C88" s="266" t="s">
        <v>86</v>
      </c>
      <c r="D88" s="266" t="s">
        <v>441</v>
      </c>
      <c r="E88" s="267" t="s">
        <v>938</v>
      </c>
      <c r="F88" s="268" t="s">
        <v>1034</v>
      </c>
      <c r="G88" s="269" t="s">
        <v>240</v>
      </c>
      <c r="H88" s="270">
        <v>200</v>
      </c>
      <c r="I88" s="271"/>
      <c r="J88" s="272">
        <f>ROUND(I88*H88,2)</f>
        <v>0</v>
      </c>
      <c r="K88" s="268" t="s">
        <v>177</v>
      </c>
      <c r="L88" s="273"/>
      <c r="M88" s="274" t="s">
        <v>35</v>
      </c>
      <c r="N88" s="275" t="s">
        <v>52</v>
      </c>
      <c r="O88" s="88"/>
      <c r="P88" s="225">
        <f>O88*H88</f>
        <v>0</v>
      </c>
      <c r="Q88" s="225">
        <v>0</v>
      </c>
      <c r="R88" s="225">
        <f>Q88*H88</f>
        <v>0</v>
      </c>
      <c r="S88" s="225">
        <v>0</v>
      </c>
      <c r="T88" s="226">
        <f>S88*H88</f>
        <v>0</v>
      </c>
      <c r="U88" s="41"/>
      <c r="V88" s="41"/>
      <c r="W88" s="41"/>
      <c r="X88" s="41"/>
      <c r="Y88" s="41"/>
      <c r="Z88" s="41"/>
      <c r="AA88" s="41"/>
      <c r="AB88" s="41"/>
      <c r="AC88" s="41"/>
      <c r="AD88" s="41"/>
      <c r="AE88" s="41"/>
      <c r="AR88" s="227" t="s">
        <v>372</v>
      </c>
      <c r="AT88" s="227" t="s">
        <v>441</v>
      </c>
      <c r="AU88" s="227" t="s">
        <v>86</v>
      </c>
      <c r="AY88" s="19" t="s">
        <v>170</v>
      </c>
      <c r="BE88" s="228">
        <f>IF(N88="základní",J88,0)</f>
        <v>0</v>
      </c>
      <c r="BF88" s="228">
        <f>IF(N88="snížená",J88,0)</f>
        <v>0</v>
      </c>
      <c r="BG88" s="228">
        <f>IF(N88="zákl. přenesená",J88,0)</f>
        <v>0</v>
      </c>
      <c r="BH88" s="228">
        <f>IF(N88="sníž. přenesená",J88,0)</f>
        <v>0</v>
      </c>
      <c r="BI88" s="228">
        <f>IF(N88="nulová",J88,0)</f>
        <v>0</v>
      </c>
      <c r="BJ88" s="19" t="s">
        <v>178</v>
      </c>
      <c r="BK88" s="228">
        <f>ROUND(I88*H88,2)</f>
        <v>0</v>
      </c>
      <c r="BL88" s="19" t="s">
        <v>372</v>
      </c>
      <c r="BM88" s="227" t="s">
        <v>1049</v>
      </c>
    </row>
    <row r="89" spans="1:51" s="14" customFormat="1" ht="12">
      <c r="A89" s="14"/>
      <c r="B89" s="244"/>
      <c r="C89" s="245"/>
      <c r="D89" s="229" t="s">
        <v>182</v>
      </c>
      <c r="E89" s="246" t="s">
        <v>35</v>
      </c>
      <c r="F89" s="247" t="s">
        <v>942</v>
      </c>
      <c r="G89" s="245"/>
      <c r="H89" s="248">
        <v>88</v>
      </c>
      <c r="I89" s="249"/>
      <c r="J89" s="245"/>
      <c r="K89" s="245"/>
      <c r="L89" s="250"/>
      <c r="M89" s="251"/>
      <c r="N89" s="252"/>
      <c r="O89" s="252"/>
      <c r="P89" s="252"/>
      <c r="Q89" s="252"/>
      <c r="R89" s="252"/>
      <c r="S89" s="252"/>
      <c r="T89" s="253"/>
      <c r="U89" s="14"/>
      <c r="V89" s="14"/>
      <c r="W89" s="14"/>
      <c r="X89" s="14"/>
      <c r="Y89" s="14"/>
      <c r="Z89" s="14"/>
      <c r="AA89" s="14"/>
      <c r="AB89" s="14"/>
      <c r="AC89" s="14"/>
      <c r="AD89" s="14"/>
      <c r="AE89" s="14"/>
      <c r="AT89" s="254" t="s">
        <v>182</v>
      </c>
      <c r="AU89" s="254" t="s">
        <v>86</v>
      </c>
      <c r="AV89" s="14" t="s">
        <v>88</v>
      </c>
      <c r="AW89" s="14" t="s">
        <v>40</v>
      </c>
      <c r="AX89" s="14" t="s">
        <v>79</v>
      </c>
      <c r="AY89" s="254" t="s">
        <v>170</v>
      </c>
    </row>
    <row r="90" spans="1:51" s="14" customFormat="1" ht="12">
      <c r="A90" s="14"/>
      <c r="B90" s="244"/>
      <c r="C90" s="245"/>
      <c r="D90" s="229" t="s">
        <v>182</v>
      </c>
      <c r="E90" s="246" t="s">
        <v>35</v>
      </c>
      <c r="F90" s="247" t="s">
        <v>943</v>
      </c>
      <c r="G90" s="245"/>
      <c r="H90" s="248">
        <v>52</v>
      </c>
      <c r="I90" s="249"/>
      <c r="J90" s="245"/>
      <c r="K90" s="245"/>
      <c r="L90" s="250"/>
      <c r="M90" s="251"/>
      <c r="N90" s="252"/>
      <c r="O90" s="252"/>
      <c r="P90" s="252"/>
      <c r="Q90" s="252"/>
      <c r="R90" s="252"/>
      <c r="S90" s="252"/>
      <c r="T90" s="253"/>
      <c r="U90" s="14"/>
      <c r="V90" s="14"/>
      <c r="W90" s="14"/>
      <c r="X90" s="14"/>
      <c r="Y90" s="14"/>
      <c r="Z90" s="14"/>
      <c r="AA90" s="14"/>
      <c r="AB90" s="14"/>
      <c r="AC90" s="14"/>
      <c r="AD90" s="14"/>
      <c r="AE90" s="14"/>
      <c r="AT90" s="254" t="s">
        <v>182</v>
      </c>
      <c r="AU90" s="254" t="s">
        <v>86</v>
      </c>
      <c r="AV90" s="14" t="s">
        <v>88</v>
      </c>
      <c r="AW90" s="14" t="s">
        <v>40</v>
      </c>
      <c r="AX90" s="14" t="s">
        <v>79</v>
      </c>
      <c r="AY90" s="254" t="s">
        <v>170</v>
      </c>
    </row>
    <row r="91" spans="1:51" s="14" customFormat="1" ht="12">
      <c r="A91" s="14"/>
      <c r="B91" s="244"/>
      <c r="C91" s="245"/>
      <c r="D91" s="229" t="s">
        <v>182</v>
      </c>
      <c r="E91" s="246" t="s">
        <v>35</v>
      </c>
      <c r="F91" s="247" t="s">
        <v>944</v>
      </c>
      <c r="G91" s="245"/>
      <c r="H91" s="248">
        <v>60</v>
      </c>
      <c r="I91" s="249"/>
      <c r="J91" s="245"/>
      <c r="K91" s="245"/>
      <c r="L91" s="250"/>
      <c r="M91" s="251"/>
      <c r="N91" s="252"/>
      <c r="O91" s="252"/>
      <c r="P91" s="252"/>
      <c r="Q91" s="252"/>
      <c r="R91" s="252"/>
      <c r="S91" s="252"/>
      <c r="T91" s="253"/>
      <c r="U91" s="14"/>
      <c r="V91" s="14"/>
      <c r="W91" s="14"/>
      <c r="X91" s="14"/>
      <c r="Y91" s="14"/>
      <c r="Z91" s="14"/>
      <c r="AA91" s="14"/>
      <c r="AB91" s="14"/>
      <c r="AC91" s="14"/>
      <c r="AD91" s="14"/>
      <c r="AE91" s="14"/>
      <c r="AT91" s="254" t="s">
        <v>182</v>
      </c>
      <c r="AU91" s="254" t="s">
        <v>86</v>
      </c>
      <c r="AV91" s="14" t="s">
        <v>88</v>
      </c>
      <c r="AW91" s="14" t="s">
        <v>40</v>
      </c>
      <c r="AX91" s="14" t="s">
        <v>79</v>
      </c>
      <c r="AY91" s="254" t="s">
        <v>170</v>
      </c>
    </row>
    <row r="92" spans="1:51" s="15" customFormat="1" ht="12">
      <c r="A92" s="15"/>
      <c r="B92" s="255"/>
      <c r="C92" s="256"/>
      <c r="D92" s="229" t="s">
        <v>182</v>
      </c>
      <c r="E92" s="257" t="s">
        <v>35</v>
      </c>
      <c r="F92" s="258" t="s">
        <v>185</v>
      </c>
      <c r="G92" s="256"/>
      <c r="H92" s="259">
        <v>200</v>
      </c>
      <c r="I92" s="260"/>
      <c r="J92" s="256"/>
      <c r="K92" s="256"/>
      <c r="L92" s="261"/>
      <c r="M92" s="262"/>
      <c r="N92" s="263"/>
      <c r="O92" s="263"/>
      <c r="P92" s="263"/>
      <c r="Q92" s="263"/>
      <c r="R92" s="263"/>
      <c r="S92" s="263"/>
      <c r="T92" s="264"/>
      <c r="U92" s="15"/>
      <c r="V92" s="15"/>
      <c r="W92" s="15"/>
      <c r="X92" s="15"/>
      <c r="Y92" s="15"/>
      <c r="Z92" s="15"/>
      <c r="AA92" s="15"/>
      <c r="AB92" s="15"/>
      <c r="AC92" s="15"/>
      <c r="AD92" s="15"/>
      <c r="AE92" s="15"/>
      <c r="AT92" s="265" t="s">
        <v>182</v>
      </c>
      <c r="AU92" s="265" t="s">
        <v>86</v>
      </c>
      <c r="AV92" s="15" t="s">
        <v>178</v>
      </c>
      <c r="AW92" s="15" t="s">
        <v>40</v>
      </c>
      <c r="AX92" s="15" t="s">
        <v>86</v>
      </c>
      <c r="AY92" s="265" t="s">
        <v>170</v>
      </c>
    </row>
    <row r="93" spans="1:65" s="2" customFormat="1" ht="16.5" customHeight="1">
      <c r="A93" s="41"/>
      <c r="B93" s="42"/>
      <c r="C93" s="266" t="s">
        <v>88</v>
      </c>
      <c r="D93" s="266" t="s">
        <v>441</v>
      </c>
      <c r="E93" s="267" t="s">
        <v>946</v>
      </c>
      <c r="F93" s="268" t="s">
        <v>1050</v>
      </c>
      <c r="G93" s="269" t="s">
        <v>216</v>
      </c>
      <c r="H93" s="270">
        <v>44</v>
      </c>
      <c r="I93" s="271"/>
      <c r="J93" s="272">
        <f>ROUND(I93*H93,2)</f>
        <v>0</v>
      </c>
      <c r="K93" s="268" t="s">
        <v>177</v>
      </c>
      <c r="L93" s="273"/>
      <c r="M93" s="274" t="s">
        <v>35</v>
      </c>
      <c r="N93" s="275" t="s">
        <v>52</v>
      </c>
      <c r="O93" s="88"/>
      <c r="P93" s="225">
        <f>O93*H93</f>
        <v>0</v>
      </c>
      <c r="Q93" s="225">
        <v>0</v>
      </c>
      <c r="R93" s="225">
        <f>Q93*H93</f>
        <v>0</v>
      </c>
      <c r="S93" s="225">
        <v>0</v>
      </c>
      <c r="T93" s="226">
        <f>S93*H93</f>
        <v>0</v>
      </c>
      <c r="U93" s="41"/>
      <c r="V93" s="41"/>
      <c r="W93" s="41"/>
      <c r="X93" s="41"/>
      <c r="Y93" s="41"/>
      <c r="Z93" s="41"/>
      <c r="AA93" s="41"/>
      <c r="AB93" s="41"/>
      <c r="AC93" s="41"/>
      <c r="AD93" s="41"/>
      <c r="AE93" s="41"/>
      <c r="AR93" s="227" t="s">
        <v>372</v>
      </c>
      <c r="AT93" s="227" t="s">
        <v>441</v>
      </c>
      <c r="AU93" s="227" t="s">
        <v>86</v>
      </c>
      <c r="AY93" s="19" t="s">
        <v>170</v>
      </c>
      <c r="BE93" s="228">
        <f>IF(N93="základní",J93,0)</f>
        <v>0</v>
      </c>
      <c r="BF93" s="228">
        <f>IF(N93="snížená",J93,0)</f>
        <v>0</v>
      </c>
      <c r="BG93" s="228">
        <f>IF(N93="zákl. přenesená",J93,0)</f>
        <v>0</v>
      </c>
      <c r="BH93" s="228">
        <f>IF(N93="sníž. přenesená",J93,0)</f>
        <v>0</v>
      </c>
      <c r="BI93" s="228">
        <f>IF(N93="nulová",J93,0)</f>
        <v>0</v>
      </c>
      <c r="BJ93" s="19" t="s">
        <v>178</v>
      </c>
      <c r="BK93" s="228">
        <f>ROUND(I93*H93,2)</f>
        <v>0</v>
      </c>
      <c r="BL93" s="19" t="s">
        <v>372</v>
      </c>
      <c r="BM93" s="227" t="s">
        <v>1051</v>
      </c>
    </row>
    <row r="94" spans="1:51" s="14" customFormat="1" ht="12">
      <c r="A94" s="14"/>
      <c r="B94" s="244"/>
      <c r="C94" s="245"/>
      <c r="D94" s="229" t="s">
        <v>182</v>
      </c>
      <c r="E94" s="246" t="s">
        <v>35</v>
      </c>
      <c r="F94" s="247" t="s">
        <v>916</v>
      </c>
      <c r="G94" s="245"/>
      <c r="H94" s="248">
        <v>44</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86</v>
      </c>
      <c r="AV94" s="14" t="s">
        <v>88</v>
      </c>
      <c r="AW94" s="14" t="s">
        <v>40</v>
      </c>
      <c r="AX94" s="14" t="s">
        <v>79</v>
      </c>
      <c r="AY94" s="254" t="s">
        <v>170</v>
      </c>
    </row>
    <row r="95" spans="1:51" s="15" customFormat="1" ht="12">
      <c r="A95" s="15"/>
      <c r="B95" s="255"/>
      <c r="C95" s="256"/>
      <c r="D95" s="229" t="s">
        <v>182</v>
      </c>
      <c r="E95" s="257" t="s">
        <v>35</v>
      </c>
      <c r="F95" s="258" t="s">
        <v>185</v>
      </c>
      <c r="G95" s="256"/>
      <c r="H95" s="259">
        <v>44</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182</v>
      </c>
      <c r="AU95" s="265" t="s">
        <v>86</v>
      </c>
      <c r="AV95" s="15" t="s">
        <v>178</v>
      </c>
      <c r="AW95" s="15" t="s">
        <v>40</v>
      </c>
      <c r="AX95" s="15" t="s">
        <v>86</v>
      </c>
      <c r="AY95" s="265" t="s">
        <v>170</v>
      </c>
    </row>
    <row r="96" spans="1:65" s="2" customFormat="1" ht="16.5" customHeight="1">
      <c r="A96" s="41"/>
      <c r="B96" s="42"/>
      <c r="C96" s="266" t="s">
        <v>192</v>
      </c>
      <c r="D96" s="266" t="s">
        <v>441</v>
      </c>
      <c r="E96" s="267" t="s">
        <v>950</v>
      </c>
      <c r="F96" s="268" t="s">
        <v>1052</v>
      </c>
      <c r="G96" s="269" t="s">
        <v>216</v>
      </c>
      <c r="H96" s="270">
        <v>2</v>
      </c>
      <c r="I96" s="271"/>
      <c r="J96" s="272">
        <f>ROUND(I96*H96,2)</f>
        <v>0</v>
      </c>
      <c r="K96" s="268" t="s">
        <v>177</v>
      </c>
      <c r="L96" s="273"/>
      <c r="M96" s="274" t="s">
        <v>35</v>
      </c>
      <c r="N96" s="275" t="s">
        <v>52</v>
      </c>
      <c r="O96" s="88"/>
      <c r="P96" s="225">
        <f>O96*H96</f>
        <v>0</v>
      </c>
      <c r="Q96" s="225">
        <v>9.263</v>
      </c>
      <c r="R96" s="225">
        <f>Q96*H96</f>
        <v>18.526</v>
      </c>
      <c r="S96" s="225">
        <v>0</v>
      </c>
      <c r="T96" s="226">
        <f>S96*H96</f>
        <v>0</v>
      </c>
      <c r="U96" s="41"/>
      <c r="V96" s="41"/>
      <c r="W96" s="41"/>
      <c r="X96" s="41"/>
      <c r="Y96" s="41"/>
      <c r="Z96" s="41"/>
      <c r="AA96" s="41"/>
      <c r="AB96" s="41"/>
      <c r="AC96" s="41"/>
      <c r="AD96" s="41"/>
      <c r="AE96" s="41"/>
      <c r="AR96" s="227" t="s">
        <v>372</v>
      </c>
      <c r="AT96" s="227" t="s">
        <v>441</v>
      </c>
      <c r="AU96" s="227" t="s">
        <v>86</v>
      </c>
      <c r="AY96" s="19" t="s">
        <v>170</v>
      </c>
      <c r="BE96" s="228">
        <f>IF(N96="základní",J96,0)</f>
        <v>0</v>
      </c>
      <c r="BF96" s="228">
        <f>IF(N96="snížená",J96,0)</f>
        <v>0</v>
      </c>
      <c r="BG96" s="228">
        <f>IF(N96="zákl. přenesená",J96,0)</f>
        <v>0</v>
      </c>
      <c r="BH96" s="228">
        <f>IF(N96="sníž. přenesená",J96,0)</f>
        <v>0</v>
      </c>
      <c r="BI96" s="228">
        <f>IF(N96="nulová",J96,0)</f>
        <v>0</v>
      </c>
      <c r="BJ96" s="19" t="s">
        <v>178</v>
      </c>
      <c r="BK96" s="228">
        <f>ROUND(I96*H96,2)</f>
        <v>0</v>
      </c>
      <c r="BL96" s="19" t="s">
        <v>372</v>
      </c>
      <c r="BM96" s="227" t="s">
        <v>1053</v>
      </c>
    </row>
    <row r="97" spans="1:51" s="14" customFormat="1" ht="12">
      <c r="A97" s="14"/>
      <c r="B97" s="244"/>
      <c r="C97" s="245"/>
      <c r="D97" s="229" t="s">
        <v>182</v>
      </c>
      <c r="E97" s="246" t="s">
        <v>35</v>
      </c>
      <c r="F97" s="247" t="s">
        <v>1054</v>
      </c>
      <c r="G97" s="245"/>
      <c r="H97" s="248">
        <v>1</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182</v>
      </c>
      <c r="AU97" s="254" t="s">
        <v>86</v>
      </c>
      <c r="AV97" s="14" t="s">
        <v>88</v>
      </c>
      <c r="AW97" s="14" t="s">
        <v>40</v>
      </c>
      <c r="AX97" s="14" t="s">
        <v>79</v>
      </c>
      <c r="AY97" s="254" t="s">
        <v>170</v>
      </c>
    </row>
    <row r="98" spans="1:51" s="14" customFormat="1" ht="12">
      <c r="A98" s="14"/>
      <c r="B98" s="244"/>
      <c r="C98" s="245"/>
      <c r="D98" s="229" t="s">
        <v>182</v>
      </c>
      <c r="E98" s="246" t="s">
        <v>35</v>
      </c>
      <c r="F98" s="247" t="s">
        <v>1055</v>
      </c>
      <c r="G98" s="245"/>
      <c r="H98" s="248">
        <v>1</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182</v>
      </c>
      <c r="AU98" s="254" t="s">
        <v>86</v>
      </c>
      <c r="AV98" s="14" t="s">
        <v>88</v>
      </c>
      <c r="AW98" s="14" t="s">
        <v>40</v>
      </c>
      <c r="AX98" s="14" t="s">
        <v>79</v>
      </c>
      <c r="AY98" s="254" t="s">
        <v>170</v>
      </c>
    </row>
    <row r="99" spans="1:51" s="15" customFormat="1" ht="12">
      <c r="A99" s="15"/>
      <c r="B99" s="255"/>
      <c r="C99" s="256"/>
      <c r="D99" s="229" t="s">
        <v>182</v>
      </c>
      <c r="E99" s="257" t="s">
        <v>35</v>
      </c>
      <c r="F99" s="258" t="s">
        <v>185</v>
      </c>
      <c r="G99" s="256"/>
      <c r="H99" s="259">
        <v>2</v>
      </c>
      <c r="I99" s="260"/>
      <c r="J99" s="256"/>
      <c r="K99" s="256"/>
      <c r="L99" s="261"/>
      <c r="M99" s="262"/>
      <c r="N99" s="263"/>
      <c r="O99" s="263"/>
      <c r="P99" s="263"/>
      <c r="Q99" s="263"/>
      <c r="R99" s="263"/>
      <c r="S99" s="263"/>
      <c r="T99" s="264"/>
      <c r="U99" s="15"/>
      <c r="V99" s="15"/>
      <c r="W99" s="15"/>
      <c r="X99" s="15"/>
      <c r="Y99" s="15"/>
      <c r="Z99" s="15"/>
      <c r="AA99" s="15"/>
      <c r="AB99" s="15"/>
      <c r="AC99" s="15"/>
      <c r="AD99" s="15"/>
      <c r="AE99" s="15"/>
      <c r="AT99" s="265" t="s">
        <v>182</v>
      </c>
      <c r="AU99" s="265" t="s">
        <v>86</v>
      </c>
      <c r="AV99" s="15" t="s">
        <v>178</v>
      </c>
      <c r="AW99" s="15" t="s">
        <v>40</v>
      </c>
      <c r="AX99" s="15" t="s">
        <v>86</v>
      </c>
      <c r="AY99" s="265" t="s">
        <v>170</v>
      </c>
    </row>
    <row r="100" spans="1:65" s="2" customFormat="1" ht="16.5" customHeight="1">
      <c r="A100" s="41"/>
      <c r="B100" s="42"/>
      <c r="C100" s="266" t="s">
        <v>178</v>
      </c>
      <c r="D100" s="266" t="s">
        <v>441</v>
      </c>
      <c r="E100" s="267" t="s">
        <v>956</v>
      </c>
      <c r="F100" s="268" t="s">
        <v>1056</v>
      </c>
      <c r="G100" s="269" t="s">
        <v>216</v>
      </c>
      <c r="H100" s="270">
        <v>1</v>
      </c>
      <c r="I100" s="271"/>
      <c r="J100" s="272">
        <f>ROUND(I100*H100,2)</f>
        <v>0</v>
      </c>
      <c r="K100" s="268" t="s">
        <v>177</v>
      </c>
      <c r="L100" s="273"/>
      <c r="M100" s="274" t="s">
        <v>35</v>
      </c>
      <c r="N100" s="275" t="s">
        <v>52</v>
      </c>
      <c r="O100" s="88"/>
      <c r="P100" s="225">
        <f>O100*H100</f>
        <v>0</v>
      </c>
      <c r="Q100" s="225">
        <v>10.723</v>
      </c>
      <c r="R100" s="225">
        <f>Q100*H100</f>
        <v>10.723</v>
      </c>
      <c r="S100" s="225">
        <v>0</v>
      </c>
      <c r="T100" s="226">
        <f>S100*H100</f>
        <v>0</v>
      </c>
      <c r="U100" s="41"/>
      <c r="V100" s="41"/>
      <c r="W100" s="41"/>
      <c r="X100" s="41"/>
      <c r="Y100" s="41"/>
      <c r="Z100" s="41"/>
      <c r="AA100" s="41"/>
      <c r="AB100" s="41"/>
      <c r="AC100" s="41"/>
      <c r="AD100" s="41"/>
      <c r="AE100" s="41"/>
      <c r="AR100" s="227" t="s">
        <v>372</v>
      </c>
      <c r="AT100" s="227" t="s">
        <v>441</v>
      </c>
      <c r="AU100" s="227" t="s">
        <v>86</v>
      </c>
      <c r="AY100" s="19" t="s">
        <v>170</v>
      </c>
      <c r="BE100" s="228">
        <f>IF(N100="základní",J100,0)</f>
        <v>0</v>
      </c>
      <c r="BF100" s="228">
        <f>IF(N100="snížená",J100,0)</f>
        <v>0</v>
      </c>
      <c r="BG100" s="228">
        <f>IF(N100="zákl. přenesená",J100,0)</f>
        <v>0</v>
      </c>
      <c r="BH100" s="228">
        <f>IF(N100="sníž. přenesená",J100,0)</f>
        <v>0</v>
      </c>
      <c r="BI100" s="228">
        <f>IF(N100="nulová",J100,0)</f>
        <v>0</v>
      </c>
      <c r="BJ100" s="19" t="s">
        <v>178</v>
      </c>
      <c r="BK100" s="228">
        <f>ROUND(I100*H100,2)</f>
        <v>0</v>
      </c>
      <c r="BL100" s="19" t="s">
        <v>372</v>
      </c>
      <c r="BM100" s="227" t="s">
        <v>1057</v>
      </c>
    </row>
    <row r="101" spans="1:51" s="14" customFormat="1" ht="12">
      <c r="A101" s="14"/>
      <c r="B101" s="244"/>
      <c r="C101" s="245"/>
      <c r="D101" s="229" t="s">
        <v>182</v>
      </c>
      <c r="E101" s="246" t="s">
        <v>35</v>
      </c>
      <c r="F101" s="247" t="s">
        <v>1058</v>
      </c>
      <c r="G101" s="245"/>
      <c r="H101" s="248">
        <v>1</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182</v>
      </c>
      <c r="AU101" s="254" t="s">
        <v>86</v>
      </c>
      <c r="AV101" s="14" t="s">
        <v>88</v>
      </c>
      <c r="AW101" s="14" t="s">
        <v>40</v>
      </c>
      <c r="AX101" s="14" t="s">
        <v>79</v>
      </c>
      <c r="AY101" s="254" t="s">
        <v>170</v>
      </c>
    </row>
    <row r="102" spans="1:51" s="15" customFormat="1" ht="12">
      <c r="A102" s="15"/>
      <c r="B102" s="255"/>
      <c r="C102" s="256"/>
      <c r="D102" s="229" t="s">
        <v>182</v>
      </c>
      <c r="E102" s="257" t="s">
        <v>35</v>
      </c>
      <c r="F102" s="258" t="s">
        <v>185</v>
      </c>
      <c r="G102" s="256"/>
      <c r="H102" s="259">
        <v>1</v>
      </c>
      <c r="I102" s="260"/>
      <c r="J102" s="256"/>
      <c r="K102" s="256"/>
      <c r="L102" s="261"/>
      <c r="M102" s="262"/>
      <c r="N102" s="263"/>
      <c r="O102" s="263"/>
      <c r="P102" s="263"/>
      <c r="Q102" s="263"/>
      <c r="R102" s="263"/>
      <c r="S102" s="263"/>
      <c r="T102" s="264"/>
      <c r="U102" s="15"/>
      <c r="V102" s="15"/>
      <c r="W102" s="15"/>
      <c r="X102" s="15"/>
      <c r="Y102" s="15"/>
      <c r="Z102" s="15"/>
      <c r="AA102" s="15"/>
      <c r="AB102" s="15"/>
      <c r="AC102" s="15"/>
      <c r="AD102" s="15"/>
      <c r="AE102" s="15"/>
      <c r="AT102" s="265" t="s">
        <v>182</v>
      </c>
      <c r="AU102" s="265" t="s">
        <v>86</v>
      </c>
      <c r="AV102" s="15" t="s">
        <v>178</v>
      </c>
      <c r="AW102" s="15" t="s">
        <v>40</v>
      </c>
      <c r="AX102" s="15" t="s">
        <v>86</v>
      </c>
      <c r="AY102" s="265" t="s">
        <v>170</v>
      </c>
    </row>
    <row r="103" spans="1:65" s="2" customFormat="1" ht="16.5" customHeight="1">
      <c r="A103" s="41"/>
      <c r="B103" s="42"/>
      <c r="C103" s="266" t="s">
        <v>171</v>
      </c>
      <c r="D103" s="266" t="s">
        <v>441</v>
      </c>
      <c r="E103" s="267" t="s">
        <v>961</v>
      </c>
      <c r="F103" s="268" t="s">
        <v>1059</v>
      </c>
      <c r="G103" s="269" t="s">
        <v>216</v>
      </c>
      <c r="H103" s="270">
        <v>12</v>
      </c>
      <c r="I103" s="271"/>
      <c r="J103" s="272">
        <f>ROUND(I103*H103,2)</f>
        <v>0</v>
      </c>
      <c r="K103" s="268" t="s">
        <v>177</v>
      </c>
      <c r="L103" s="273"/>
      <c r="M103" s="274" t="s">
        <v>35</v>
      </c>
      <c r="N103" s="275" t="s">
        <v>52</v>
      </c>
      <c r="O103" s="88"/>
      <c r="P103" s="225">
        <f>O103*H103</f>
        <v>0</v>
      </c>
      <c r="Q103" s="225">
        <v>0.014</v>
      </c>
      <c r="R103" s="225">
        <f>Q103*H103</f>
        <v>0.168</v>
      </c>
      <c r="S103" s="225">
        <v>0</v>
      </c>
      <c r="T103" s="226">
        <f>S103*H103</f>
        <v>0</v>
      </c>
      <c r="U103" s="41"/>
      <c r="V103" s="41"/>
      <c r="W103" s="41"/>
      <c r="X103" s="41"/>
      <c r="Y103" s="41"/>
      <c r="Z103" s="41"/>
      <c r="AA103" s="41"/>
      <c r="AB103" s="41"/>
      <c r="AC103" s="41"/>
      <c r="AD103" s="41"/>
      <c r="AE103" s="41"/>
      <c r="AR103" s="227" t="s">
        <v>372</v>
      </c>
      <c r="AT103" s="227" t="s">
        <v>441</v>
      </c>
      <c r="AU103" s="227" t="s">
        <v>86</v>
      </c>
      <c r="AY103" s="19" t="s">
        <v>170</v>
      </c>
      <c r="BE103" s="228">
        <f>IF(N103="základní",J103,0)</f>
        <v>0</v>
      </c>
      <c r="BF103" s="228">
        <f>IF(N103="snížená",J103,0)</f>
        <v>0</v>
      </c>
      <c r="BG103" s="228">
        <f>IF(N103="zákl. přenesená",J103,0)</f>
        <v>0</v>
      </c>
      <c r="BH103" s="228">
        <f>IF(N103="sníž. přenesená",J103,0)</f>
        <v>0</v>
      </c>
      <c r="BI103" s="228">
        <f>IF(N103="nulová",J103,0)</f>
        <v>0</v>
      </c>
      <c r="BJ103" s="19" t="s">
        <v>178</v>
      </c>
      <c r="BK103" s="228">
        <f>ROUND(I103*H103,2)</f>
        <v>0</v>
      </c>
      <c r="BL103" s="19" t="s">
        <v>372</v>
      </c>
      <c r="BM103" s="227" t="s">
        <v>1060</v>
      </c>
    </row>
    <row r="104" spans="1:51" s="14" customFormat="1" ht="12">
      <c r="A104" s="14"/>
      <c r="B104" s="244"/>
      <c r="C104" s="245"/>
      <c r="D104" s="229" t="s">
        <v>182</v>
      </c>
      <c r="E104" s="246" t="s">
        <v>35</v>
      </c>
      <c r="F104" s="247" t="s">
        <v>770</v>
      </c>
      <c r="G104" s="245"/>
      <c r="H104" s="248">
        <v>12</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86</v>
      </c>
      <c r="AV104" s="14" t="s">
        <v>88</v>
      </c>
      <c r="AW104" s="14" t="s">
        <v>40</v>
      </c>
      <c r="AX104" s="14" t="s">
        <v>79</v>
      </c>
      <c r="AY104" s="254" t="s">
        <v>170</v>
      </c>
    </row>
    <row r="105" spans="1:51" s="15" customFormat="1" ht="12">
      <c r="A105" s="15"/>
      <c r="B105" s="255"/>
      <c r="C105" s="256"/>
      <c r="D105" s="229" t="s">
        <v>182</v>
      </c>
      <c r="E105" s="257" t="s">
        <v>35</v>
      </c>
      <c r="F105" s="258" t="s">
        <v>185</v>
      </c>
      <c r="G105" s="256"/>
      <c r="H105" s="259">
        <v>12</v>
      </c>
      <c r="I105" s="260"/>
      <c r="J105" s="256"/>
      <c r="K105" s="256"/>
      <c r="L105" s="261"/>
      <c r="M105" s="280"/>
      <c r="N105" s="281"/>
      <c r="O105" s="281"/>
      <c r="P105" s="281"/>
      <c r="Q105" s="281"/>
      <c r="R105" s="281"/>
      <c r="S105" s="281"/>
      <c r="T105" s="282"/>
      <c r="U105" s="15"/>
      <c r="V105" s="15"/>
      <c r="W105" s="15"/>
      <c r="X105" s="15"/>
      <c r="Y105" s="15"/>
      <c r="Z105" s="15"/>
      <c r="AA105" s="15"/>
      <c r="AB105" s="15"/>
      <c r="AC105" s="15"/>
      <c r="AD105" s="15"/>
      <c r="AE105" s="15"/>
      <c r="AT105" s="265" t="s">
        <v>182</v>
      </c>
      <c r="AU105" s="265" t="s">
        <v>86</v>
      </c>
      <c r="AV105" s="15" t="s">
        <v>178</v>
      </c>
      <c r="AW105" s="15" t="s">
        <v>40</v>
      </c>
      <c r="AX105" s="15" t="s">
        <v>86</v>
      </c>
      <c r="AY105" s="265" t="s">
        <v>170</v>
      </c>
    </row>
    <row r="106" spans="1:31" s="2" customFormat="1" ht="6.95" customHeight="1">
      <c r="A106" s="41"/>
      <c r="B106" s="63"/>
      <c r="C106" s="64"/>
      <c r="D106" s="64"/>
      <c r="E106" s="64"/>
      <c r="F106" s="64"/>
      <c r="G106" s="64"/>
      <c r="H106" s="64"/>
      <c r="I106" s="64"/>
      <c r="J106" s="64"/>
      <c r="K106" s="64"/>
      <c r="L106" s="47"/>
      <c r="M106" s="41"/>
      <c r="O106" s="41"/>
      <c r="P106" s="41"/>
      <c r="Q106" s="41"/>
      <c r="R106" s="41"/>
      <c r="S106" s="41"/>
      <c r="T106" s="41"/>
      <c r="U106" s="41"/>
      <c r="V106" s="41"/>
      <c r="W106" s="41"/>
      <c r="X106" s="41"/>
      <c r="Y106" s="41"/>
      <c r="Z106" s="41"/>
      <c r="AA106" s="41"/>
      <c r="AB106" s="41"/>
      <c r="AC106" s="41"/>
      <c r="AD106" s="41"/>
      <c r="AE106" s="41"/>
    </row>
  </sheetData>
  <sheetProtection password="CC35" sheet="1" objects="1" scenarios="1" formatColumns="0" formatRows="0" autoFilter="0"/>
  <autoFilter ref="C85:K105"/>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135</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1021</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1061</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ROUND(J85,2)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ROUND((SUM(BE85:BE88)),2)</f>
        <v>0</v>
      </c>
      <c r="G35" s="41"/>
      <c r="H35" s="41"/>
      <c r="I35" s="161">
        <v>0.21</v>
      </c>
      <c r="J35" s="160">
        <f>ROUND(((SUM(BE85:BE88))*I35),2)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ROUND((SUM(BF85:BF88)),2)</f>
        <v>0</v>
      </c>
      <c r="G36" s="41"/>
      <c r="H36" s="41"/>
      <c r="I36" s="161">
        <v>0.15</v>
      </c>
      <c r="J36" s="160">
        <f>ROUND(((SUM(BF85:BF88))*I36),2)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ROUND((SUM(BG85:BG88)),2)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ROUND((SUM(BH85:BH88)),2)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ROUND((SUM(BI85:BI88)),2)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1021</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č. 6 - materiál 14. SK</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J85</f>
        <v>0</v>
      </c>
      <c r="K63" s="43"/>
      <c r="L63" s="148"/>
      <c r="S63" s="41"/>
      <c r="T63" s="41"/>
      <c r="U63" s="41"/>
      <c r="V63" s="41"/>
      <c r="W63" s="41"/>
      <c r="X63" s="41"/>
      <c r="Y63" s="41"/>
      <c r="Z63" s="41"/>
      <c r="AA63" s="41"/>
      <c r="AB63" s="41"/>
      <c r="AC63" s="41"/>
      <c r="AD63" s="41"/>
      <c r="AE63" s="41"/>
      <c r="AU63" s="19" t="s">
        <v>151</v>
      </c>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3"/>
      <c r="C65" s="64"/>
      <c r="D65" s="64"/>
      <c r="E65" s="64"/>
      <c r="F65" s="64"/>
      <c r="G65" s="64"/>
      <c r="H65" s="64"/>
      <c r="I65" s="64"/>
      <c r="J65" s="64"/>
      <c r="K65" s="64"/>
      <c r="L65" s="148"/>
      <c r="S65" s="41"/>
      <c r="T65" s="41"/>
      <c r="U65" s="41"/>
      <c r="V65" s="41"/>
      <c r="W65" s="41"/>
      <c r="X65" s="41"/>
      <c r="Y65" s="41"/>
      <c r="Z65" s="41"/>
      <c r="AA65" s="41"/>
      <c r="AB65" s="41"/>
      <c r="AC65" s="41"/>
      <c r="AD65" s="41"/>
      <c r="AE65" s="41"/>
    </row>
    <row r="69" spans="1:31" s="2" customFormat="1" ht="6.95" customHeight="1">
      <c r="A69" s="41"/>
      <c r="B69" s="65"/>
      <c r="C69" s="66"/>
      <c r="D69" s="66"/>
      <c r="E69" s="66"/>
      <c r="F69" s="66"/>
      <c r="G69" s="66"/>
      <c r="H69" s="66"/>
      <c r="I69" s="66"/>
      <c r="J69" s="66"/>
      <c r="K69" s="66"/>
      <c r="L69" s="148"/>
      <c r="S69" s="41"/>
      <c r="T69" s="41"/>
      <c r="U69" s="41"/>
      <c r="V69" s="41"/>
      <c r="W69" s="41"/>
      <c r="X69" s="41"/>
      <c r="Y69" s="41"/>
      <c r="Z69" s="41"/>
      <c r="AA69" s="41"/>
      <c r="AB69" s="41"/>
      <c r="AC69" s="41"/>
      <c r="AD69" s="41"/>
      <c r="AE69" s="41"/>
    </row>
    <row r="70" spans="1:31" s="2" customFormat="1" ht="24.95" customHeight="1">
      <c r="A70" s="41"/>
      <c r="B70" s="42"/>
      <c r="C70" s="25" t="s">
        <v>155</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4"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16.5" customHeight="1">
      <c r="A73" s="41"/>
      <c r="B73" s="42"/>
      <c r="C73" s="43"/>
      <c r="D73" s="43"/>
      <c r="E73" s="173" t="str">
        <f>E7</f>
        <v>Oprava staničních kolejí v žst. Bílina_ZMĚNA Č. 1</v>
      </c>
      <c r="F73" s="34"/>
      <c r="G73" s="34"/>
      <c r="H73" s="34"/>
      <c r="I73" s="43"/>
      <c r="J73" s="43"/>
      <c r="K73" s="43"/>
      <c r="L73" s="148"/>
      <c r="S73" s="41"/>
      <c r="T73" s="41"/>
      <c r="U73" s="41"/>
      <c r="V73" s="41"/>
      <c r="W73" s="41"/>
      <c r="X73" s="41"/>
      <c r="Y73" s="41"/>
      <c r="Z73" s="41"/>
      <c r="AA73" s="41"/>
      <c r="AB73" s="41"/>
      <c r="AC73" s="41"/>
      <c r="AD73" s="41"/>
      <c r="AE73" s="41"/>
    </row>
    <row r="74" spans="2:12" s="1" customFormat="1" ht="12" customHeight="1">
      <c r="B74" s="23"/>
      <c r="C74" s="34" t="s">
        <v>143</v>
      </c>
      <c r="D74" s="24"/>
      <c r="E74" s="24"/>
      <c r="F74" s="24"/>
      <c r="G74" s="24"/>
      <c r="H74" s="24"/>
      <c r="I74" s="24"/>
      <c r="J74" s="24"/>
      <c r="K74" s="24"/>
      <c r="L74" s="22"/>
    </row>
    <row r="75" spans="1:31" s="2" customFormat="1" ht="16.5" customHeight="1">
      <c r="A75" s="41"/>
      <c r="B75" s="42"/>
      <c r="C75" s="43"/>
      <c r="D75" s="43"/>
      <c r="E75" s="173" t="s">
        <v>1021</v>
      </c>
      <c r="F75" s="43"/>
      <c r="G75" s="43"/>
      <c r="H75" s="43"/>
      <c r="I75" s="43"/>
      <c r="J75" s="43"/>
      <c r="K75" s="43"/>
      <c r="L75" s="148"/>
      <c r="S75" s="41"/>
      <c r="T75" s="41"/>
      <c r="U75" s="41"/>
      <c r="V75" s="41"/>
      <c r="W75" s="41"/>
      <c r="X75" s="41"/>
      <c r="Y75" s="41"/>
      <c r="Z75" s="41"/>
      <c r="AA75" s="41"/>
      <c r="AB75" s="41"/>
      <c r="AC75" s="41"/>
      <c r="AD75" s="41"/>
      <c r="AE75" s="41"/>
    </row>
    <row r="76" spans="1:31" s="2" customFormat="1" ht="12" customHeight="1">
      <c r="A76" s="41"/>
      <c r="B76" s="42"/>
      <c r="C76" s="34" t="s">
        <v>145</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6.5" customHeight="1">
      <c r="A77" s="41"/>
      <c r="B77" s="42"/>
      <c r="C77" s="43"/>
      <c r="D77" s="43"/>
      <c r="E77" s="73" t="str">
        <f>E11</f>
        <v>č. 6 - materiál 14. SK</v>
      </c>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22</v>
      </c>
      <c r="D79" s="43"/>
      <c r="E79" s="43"/>
      <c r="F79" s="29" t="str">
        <f>F14</f>
        <v>žst. Bílina</v>
      </c>
      <c r="G79" s="43"/>
      <c r="H79" s="43"/>
      <c r="I79" s="34" t="s">
        <v>24</v>
      </c>
      <c r="J79" s="76" t="str">
        <f>IF(J14="","",J14)</f>
        <v>19. 3. 2021</v>
      </c>
      <c r="K79" s="43"/>
      <c r="L79" s="148"/>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8"/>
      <c r="S80" s="41"/>
      <c r="T80" s="41"/>
      <c r="U80" s="41"/>
      <c r="V80" s="41"/>
      <c r="W80" s="41"/>
      <c r="X80" s="41"/>
      <c r="Y80" s="41"/>
      <c r="Z80" s="41"/>
      <c r="AA80" s="41"/>
      <c r="AB80" s="41"/>
      <c r="AC80" s="41"/>
      <c r="AD80" s="41"/>
      <c r="AE80" s="41"/>
    </row>
    <row r="81" spans="1:31" s="2" customFormat="1" ht="15.15" customHeight="1">
      <c r="A81" s="41"/>
      <c r="B81" s="42"/>
      <c r="C81" s="34" t="s">
        <v>30</v>
      </c>
      <c r="D81" s="43"/>
      <c r="E81" s="43"/>
      <c r="F81" s="29" t="str">
        <f>E17</f>
        <v>SŽ s.o., OŘ UNL, ST Most</v>
      </c>
      <c r="G81" s="43"/>
      <c r="H81" s="43"/>
      <c r="I81" s="34" t="s">
        <v>38</v>
      </c>
      <c r="J81" s="39" t="str">
        <f>E23</f>
        <v xml:space="preserve"> </v>
      </c>
      <c r="K81" s="43"/>
      <c r="L81" s="148"/>
      <c r="S81" s="41"/>
      <c r="T81" s="41"/>
      <c r="U81" s="41"/>
      <c r="V81" s="41"/>
      <c r="W81" s="41"/>
      <c r="X81" s="41"/>
      <c r="Y81" s="41"/>
      <c r="Z81" s="41"/>
      <c r="AA81" s="41"/>
      <c r="AB81" s="41"/>
      <c r="AC81" s="41"/>
      <c r="AD81" s="41"/>
      <c r="AE81" s="41"/>
    </row>
    <row r="82" spans="1:31" s="2" customFormat="1" ht="15.15" customHeight="1">
      <c r="A82" s="41"/>
      <c r="B82" s="42"/>
      <c r="C82" s="34" t="s">
        <v>36</v>
      </c>
      <c r="D82" s="43"/>
      <c r="E82" s="43"/>
      <c r="F82" s="29" t="str">
        <f>IF(E20="","",E20)</f>
        <v>Vyplň údaj</v>
      </c>
      <c r="G82" s="43"/>
      <c r="H82" s="43"/>
      <c r="I82" s="34" t="s">
        <v>41</v>
      </c>
      <c r="J82" s="39" t="str">
        <f>E26</f>
        <v>Ing. Střítezský P.</v>
      </c>
      <c r="K82" s="43"/>
      <c r="L82" s="148"/>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11" customFormat="1" ht="29.25" customHeight="1">
      <c r="A84" s="189"/>
      <c r="B84" s="190"/>
      <c r="C84" s="191" t="s">
        <v>156</v>
      </c>
      <c r="D84" s="192" t="s">
        <v>64</v>
      </c>
      <c r="E84" s="192" t="s">
        <v>60</v>
      </c>
      <c r="F84" s="192" t="s">
        <v>61</v>
      </c>
      <c r="G84" s="192" t="s">
        <v>157</v>
      </c>
      <c r="H84" s="192" t="s">
        <v>158</v>
      </c>
      <c r="I84" s="192" t="s">
        <v>159</v>
      </c>
      <c r="J84" s="192" t="s">
        <v>150</v>
      </c>
      <c r="K84" s="193" t="s">
        <v>160</v>
      </c>
      <c r="L84" s="194"/>
      <c r="M84" s="96" t="s">
        <v>35</v>
      </c>
      <c r="N84" s="97" t="s">
        <v>49</v>
      </c>
      <c r="O84" s="97" t="s">
        <v>161</v>
      </c>
      <c r="P84" s="97" t="s">
        <v>162</v>
      </c>
      <c r="Q84" s="97" t="s">
        <v>163</v>
      </c>
      <c r="R84" s="97" t="s">
        <v>164</v>
      </c>
      <c r="S84" s="97" t="s">
        <v>165</v>
      </c>
      <c r="T84" s="98" t="s">
        <v>166</v>
      </c>
      <c r="U84" s="189"/>
      <c r="V84" s="189"/>
      <c r="W84" s="189"/>
      <c r="X84" s="189"/>
      <c r="Y84" s="189"/>
      <c r="Z84" s="189"/>
      <c r="AA84" s="189"/>
      <c r="AB84" s="189"/>
      <c r="AC84" s="189"/>
      <c r="AD84" s="189"/>
      <c r="AE84" s="189"/>
    </row>
    <row r="85" spans="1:63" s="2" customFormat="1" ht="22.8" customHeight="1">
      <c r="A85" s="41"/>
      <c r="B85" s="42"/>
      <c r="C85" s="103" t="s">
        <v>167</v>
      </c>
      <c r="D85" s="43"/>
      <c r="E85" s="43"/>
      <c r="F85" s="43"/>
      <c r="G85" s="43"/>
      <c r="H85" s="43"/>
      <c r="I85" s="43"/>
      <c r="J85" s="195">
        <f>BK85</f>
        <v>0</v>
      </c>
      <c r="K85" s="43"/>
      <c r="L85" s="47"/>
      <c r="M85" s="99"/>
      <c r="N85" s="196"/>
      <c r="O85" s="100"/>
      <c r="P85" s="197">
        <f>SUM(P86:P88)</f>
        <v>0</v>
      </c>
      <c r="Q85" s="100"/>
      <c r="R85" s="197">
        <f>SUM(R86:R88)</f>
        <v>0</v>
      </c>
      <c r="S85" s="100"/>
      <c r="T85" s="198">
        <f>SUM(T86:T88)</f>
        <v>0</v>
      </c>
      <c r="U85" s="41"/>
      <c r="V85" s="41"/>
      <c r="W85" s="41"/>
      <c r="X85" s="41"/>
      <c r="Y85" s="41"/>
      <c r="Z85" s="41"/>
      <c r="AA85" s="41"/>
      <c r="AB85" s="41"/>
      <c r="AC85" s="41"/>
      <c r="AD85" s="41"/>
      <c r="AE85" s="41"/>
      <c r="AT85" s="19" t="s">
        <v>78</v>
      </c>
      <c r="AU85" s="19" t="s">
        <v>151</v>
      </c>
      <c r="BK85" s="199">
        <f>SUM(BK86:BK88)</f>
        <v>0</v>
      </c>
    </row>
    <row r="86" spans="1:65" s="2" customFormat="1" ht="16.5" customHeight="1">
      <c r="A86" s="41"/>
      <c r="B86" s="42"/>
      <c r="C86" s="266" t="s">
        <v>86</v>
      </c>
      <c r="D86" s="266" t="s">
        <v>441</v>
      </c>
      <c r="E86" s="267" t="s">
        <v>1028</v>
      </c>
      <c r="F86" s="268" t="s">
        <v>1029</v>
      </c>
      <c r="G86" s="269" t="s">
        <v>216</v>
      </c>
      <c r="H86" s="270">
        <v>395</v>
      </c>
      <c r="I86" s="271"/>
      <c r="J86" s="272">
        <f>ROUND(I86*H86,2)</f>
        <v>0</v>
      </c>
      <c r="K86" s="268" t="s">
        <v>1025</v>
      </c>
      <c r="L86" s="273"/>
      <c r="M86" s="274" t="s">
        <v>35</v>
      </c>
      <c r="N86" s="275" t="s">
        <v>52</v>
      </c>
      <c r="O86" s="88"/>
      <c r="P86" s="225">
        <f>O86*H86</f>
        <v>0</v>
      </c>
      <c r="Q86" s="225">
        <v>0</v>
      </c>
      <c r="R86" s="225">
        <f>Q86*H86</f>
        <v>0</v>
      </c>
      <c r="S86" s="225">
        <v>0</v>
      </c>
      <c r="T86" s="226">
        <f>S86*H86</f>
        <v>0</v>
      </c>
      <c r="U86" s="41"/>
      <c r="V86" s="41"/>
      <c r="W86" s="41"/>
      <c r="X86" s="41"/>
      <c r="Y86" s="41"/>
      <c r="Z86" s="41"/>
      <c r="AA86" s="41"/>
      <c r="AB86" s="41"/>
      <c r="AC86" s="41"/>
      <c r="AD86" s="41"/>
      <c r="AE86" s="41"/>
      <c r="AR86" s="227" t="s">
        <v>226</v>
      </c>
      <c r="AT86" s="227" t="s">
        <v>441</v>
      </c>
      <c r="AU86" s="227" t="s">
        <v>79</v>
      </c>
      <c r="AY86" s="19" t="s">
        <v>170</v>
      </c>
      <c r="BE86" s="228">
        <f>IF(N86="základní",J86,0)</f>
        <v>0</v>
      </c>
      <c r="BF86" s="228">
        <f>IF(N86="snížená",J86,0)</f>
        <v>0</v>
      </c>
      <c r="BG86" s="228">
        <f>IF(N86="zákl. přenesená",J86,0)</f>
        <v>0</v>
      </c>
      <c r="BH86" s="228">
        <f>IF(N86="sníž. přenesená",J86,0)</f>
        <v>0</v>
      </c>
      <c r="BI86" s="228">
        <f>IF(N86="nulová",J86,0)</f>
        <v>0</v>
      </c>
      <c r="BJ86" s="19" t="s">
        <v>178</v>
      </c>
      <c r="BK86" s="228">
        <f>ROUND(I86*H86,2)</f>
        <v>0</v>
      </c>
      <c r="BL86" s="19" t="s">
        <v>178</v>
      </c>
      <c r="BM86" s="227" t="s">
        <v>1041</v>
      </c>
    </row>
    <row r="87" spans="1:65" s="2" customFormat="1" ht="16.5" customHeight="1">
      <c r="A87" s="41"/>
      <c r="B87" s="42"/>
      <c r="C87" s="266" t="s">
        <v>88</v>
      </c>
      <c r="D87" s="266" t="s">
        <v>441</v>
      </c>
      <c r="E87" s="267" t="s">
        <v>938</v>
      </c>
      <c r="F87" s="268" t="s">
        <v>1034</v>
      </c>
      <c r="G87" s="269" t="s">
        <v>240</v>
      </c>
      <c r="H87" s="270">
        <v>482</v>
      </c>
      <c r="I87" s="271"/>
      <c r="J87" s="272">
        <f>ROUND(I87*H87,2)</f>
        <v>0</v>
      </c>
      <c r="K87" s="268" t="s">
        <v>1025</v>
      </c>
      <c r="L87" s="273"/>
      <c r="M87" s="274" t="s">
        <v>35</v>
      </c>
      <c r="N87" s="275" t="s">
        <v>52</v>
      </c>
      <c r="O87" s="88"/>
      <c r="P87" s="225">
        <f>O87*H87</f>
        <v>0</v>
      </c>
      <c r="Q87" s="225">
        <v>0</v>
      </c>
      <c r="R87" s="225">
        <f>Q87*H87</f>
        <v>0</v>
      </c>
      <c r="S87" s="225">
        <v>0</v>
      </c>
      <c r="T87" s="226">
        <f>S87*H87</f>
        <v>0</v>
      </c>
      <c r="U87" s="41"/>
      <c r="V87" s="41"/>
      <c r="W87" s="41"/>
      <c r="X87" s="41"/>
      <c r="Y87" s="41"/>
      <c r="Z87" s="41"/>
      <c r="AA87" s="41"/>
      <c r="AB87" s="41"/>
      <c r="AC87" s="41"/>
      <c r="AD87" s="41"/>
      <c r="AE87" s="41"/>
      <c r="AR87" s="227" t="s">
        <v>226</v>
      </c>
      <c r="AT87" s="227" t="s">
        <v>441</v>
      </c>
      <c r="AU87" s="227" t="s">
        <v>79</v>
      </c>
      <c r="AY87" s="19" t="s">
        <v>170</v>
      </c>
      <c r="BE87" s="228">
        <f>IF(N87="základní",J87,0)</f>
        <v>0</v>
      </c>
      <c r="BF87" s="228">
        <f>IF(N87="snížená",J87,0)</f>
        <v>0</v>
      </c>
      <c r="BG87" s="228">
        <f>IF(N87="zákl. přenesená",J87,0)</f>
        <v>0</v>
      </c>
      <c r="BH87" s="228">
        <f>IF(N87="sníž. přenesená",J87,0)</f>
        <v>0</v>
      </c>
      <c r="BI87" s="228">
        <f>IF(N87="nulová",J87,0)</f>
        <v>0</v>
      </c>
      <c r="BJ87" s="19" t="s">
        <v>178</v>
      </c>
      <c r="BK87" s="228">
        <f>ROUND(I87*H87,2)</f>
        <v>0</v>
      </c>
      <c r="BL87" s="19" t="s">
        <v>178</v>
      </c>
      <c r="BM87" s="227" t="s">
        <v>1044</v>
      </c>
    </row>
    <row r="88" spans="1:65" s="2" customFormat="1" ht="16.5" customHeight="1">
      <c r="A88" s="41"/>
      <c r="B88" s="42"/>
      <c r="C88" s="266" t="s">
        <v>192</v>
      </c>
      <c r="D88" s="266" t="s">
        <v>441</v>
      </c>
      <c r="E88" s="267" t="s">
        <v>1036</v>
      </c>
      <c r="F88" s="268" t="s">
        <v>1037</v>
      </c>
      <c r="G88" s="269" t="s">
        <v>216</v>
      </c>
      <c r="H88" s="270">
        <v>1580</v>
      </c>
      <c r="I88" s="271"/>
      <c r="J88" s="272">
        <f>ROUND(I88*H88,2)</f>
        <v>0</v>
      </c>
      <c r="K88" s="268" t="s">
        <v>1025</v>
      </c>
      <c r="L88" s="273"/>
      <c r="M88" s="283" t="s">
        <v>35</v>
      </c>
      <c r="N88" s="284" t="s">
        <v>52</v>
      </c>
      <c r="O88" s="278"/>
      <c r="P88" s="285">
        <f>O88*H88</f>
        <v>0</v>
      </c>
      <c r="Q88" s="285">
        <v>0</v>
      </c>
      <c r="R88" s="285">
        <f>Q88*H88</f>
        <v>0</v>
      </c>
      <c r="S88" s="285">
        <v>0</v>
      </c>
      <c r="T88" s="286">
        <f>S88*H88</f>
        <v>0</v>
      </c>
      <c r="U88" s="41"/>
      <c r="V88" s="41"/>
      <c r="W88" s="41"/>
      <c r="X88" s="41"/>
      <c r="Y88" s="41"/>
      <c r="Z88" s="41"/>
      <c r="AA88" s="41"/>
      <c r="AB88" s="41"/>
      <c r="AC88" s="41"/>
      <c r="AD88" s="41"/>
      <c r="AE88" s="41"/>
      <c r="AR88" s="227" t="s">
        <v>226</v>
      </c>
      <c r="AT88" s="227" t="s">
        <v>441</v>
      </c>
      <c r="AU88" s="227" t="s">
        <v>79</v>
      </c>
      <c r="AY88" s="19" t="s">
        <v>170</v>
      </c>
      <c r="BE88" s="228">
        <f>IF(N88="základní",J88,0)</f>
        <v>0</v>
      </c>
      <c r="BF88" s="228">
        <f>IF(N88="snížená",J88,0)</f>
        <v>0</v>
      </c>
      <c r="BG88" s="228">
        <f>IF(N88="zákl. přenesená",J88,0)</f>
        <v>0</v>
      </c>
      <c r="BH88" s="228">
        <f>IF(N88="sníž. přenesená",J88,0)</f>
        <v>0</v>
      </c>
      <c r="BI88" s="228">
        <f>IF(N88="nulová",J88,0)</f>
        <v>0</v>
      </c>
      <c r="BJ88" s="19" t="s">
        <v>178</v>
      </c>
      <c r="BK88" s="228">
        <f>ROUND(I88*H88,2)</f>
        <v>0</v>
      </c>
      <c r="BL88" s="19" t="s">
        <v>178</v>
      </c>
      <c r="BM88" s="227" t="s">
        <v>1038</v>
      </c>
    </row>
    <row r="89" spans="1:31" s="2" customFormat="1" ht="6.95" customHeight="1">
      <c r="A89" s="41"/>
      <c r="B89" s="63"/>
      <c r="C89" s="64"/>
      <c r="D89" s="64"/>
      <c r="E89" s="64"/>
      <c r="F89" s="64"/>
      <c r="G89" s="64"/>
      <c r="H89" s="64"/>
      <c r="I89" s="64"/>
      <c r="J89" s="64"/>
      <c r="K89" s="64"/>
      <c r="L89" s="47"/>
      <c r="M89" s="41"/>
      <c r="O89" s="41"/>
      <c r="P89" s="41"/>
      <c r="Q89" s="41"/>
      <c r="R89" s="41"/>
      <c r="S89" s="41"/>
      <c r="T89" s="41"/>
      <c r="U89" s="41"/>
      <c r="V89" s="41"/>
      <c r="W89" s="41"/>
      <c r="X89" s="41"/>
      <c r="Y89" s="41"/>
      <c r="Z89" s="41"/>
      <c r="AA89" s="41"/>
      <c r="AB89" s="41"/>
      <c r="AC89" s="41"/>
      <c r="AD89" s="41"/>
      <c r="AE89" s="41"/>
    </row>
  </sheetData>
  <sheetProtection password="CC35" sheet="1" objects="1" scenarios="1" formatColumns="0" formatRows="0" autoFilter="0"/>
  <autoFilter ref="C84:K88"/>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9" t="s">
        <v>141</v>
      </c>
      <c r="AZ2" s="287" t="s">
        <v>1062</v>
      </c>
      <c r="BA2" s="287" t="s">
        <v>1063</v>
      </c>
      <c r="BB2" s="287" t="s">
        <v>199</v>
      </c>
      <c r="BC2" s="287" t="s">
        <v>1064</v>
      </c>
      <c r="BD2" s="287" t="s">
        <v>88</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1065</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1066</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ROUND(J86,2)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ROUND((SUM(BE86:BE117)),2)</f>
        <v>0</v>
      </c>
      <c r="G35" s="41"/>
      <c r="H35" s="41"/>
      <c r="I35" s="161">
        <v>0.21</v>
      </c>
      <c r="J35" s="160">
        <f>ROUND(((SUM(BE86:BE117))*I35),2)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ROUND((SUM(BF86:BF117)),2)</f>
        <v>0</v>
      </c>
      <c r="G36" s="41"/>
      <c r="H36" s="41"/>
      <c r="I36" s="161">
        <v>0.15</v>
      </c>
      <c r="J36" s="160">
        <f>ROUND(((SUM(BF86:BF117))*I36),2)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ROUND((SUM(BG86:BG117)),2)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ROUND((SUM(BH86:BH117)),2)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ROUND((SUM(BI86:BI117)),2)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1065</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VRN_změna_1 - Vedlejší rozpočtové náklády</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J86</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1067</v>
      </c>
      <c r="E64" s="181"/>
      <c r="F64" s="181"/>
      <c r="G64" s="181"/>
      <c r="H64" s="181"/>
      <c r="I64" s="181"/>
      <c r="J64" s="182">
        <f>J87</f>
        <v>0</v>
      </c>
      <c r="K64" s="179"/>
      <c r="L64" s="183"/>
      <c r="S64" s="9"/>
      <c r="T64" s="9"/>
      <c r="U64" s="9"/>
      <c r="V64" s="9"/>
      <c r="W64" s="9"/>
      <c r="X64" s="9"/>
      <c r="Y64" s="9"/>
      <c r="Z64" s="9"/>
      <c r="AA64" s="9"/>
      <c r="AB64" s="9"/>
      <c r="AC64" s="9"/>
      <c r="AD64" s="9"/>
      <c r="AE64" s="9"/>
    </row>
    <row r="65" spans="1:31" s="2" customFormat="1" ht="21.8" customHeight="1">
      <c r="A65" s="41"/>
      <c r="B65" s="42"/>
      <c r="C65" s="43"/>
      <c r="D65" s="43"/>
      <c r="E65" s="43"/>
      <c r="F65" s="43"/>
      <c r="G65" s="43"/>
      <c r="H65" s="43"/>
      <c r="I65" s="43"/>
      <c r="J65" s="43"/>
      <c r="K65" s="43"/>
      <c r="L65" s="148"/>
      <c r="S65" s="41"/>
      <c r="T65" s="41"/>
      <c r="U65" s="41"/>
      <c r="V65" s="41"/>
      <c r="W65" s="41"/>
      <c r="X65" s="41"/>
      <c r="Y65" s="41"/>
      <c r="Z65" s="41"/>
      <c r="AA65" s="41"/>
      <c r="AB65" s="41"/>
      <c r="AC65" s="41"/>
      <c r="AD65" s="41"/>
      <c r="AE65" s="41"/>
    </row>
    <row r="66" spans="1:31" s="2" customFormat="1" ht="6.95" customHeight="1">
      <c r="A66" s="41"/>
      <c r="B66" s="63"/>
      <c r="C66" s="64"/>
      <c r="D66" s="64"/>
      <c r="E66" s="64"/>
      <c r="F66" s="64"/>
      <c r="G66" s="64"/>
      <c r="H66" s="64"/>
      <c r="I66" s="64"/>
      <c r="J66" s="64"/>
      <c r="K66" s="64"/>
      <c r="L66" s="148"/>
      <c r="S66" s="41"/>
      <c r="T66" s="41"/>
      <c r="U66" s="41"/>
      <c r="V66" s="41"/>
      <c r="W66" s="41"/>
      <c r="X66" s="41"/>
      <c r="Y66" s="41"/>
      <c r="Z66" s="41"/>
      <c r="AA66" s="41"/>
      <c r="AB66" s="41"/>
      <c r="AC66" s="41"/>
      <c r="AD66" s="41"/>
      <c r="AE66" s="41"/>
    </row>
    <row r="70" spans="1:31" s="2" customFormat="1" ht="6.95" customHeight="1">
      <c r="A70" s="41"/>
      <c r="B70" s="65"/>
      <c r="C70" s="66"/>
      <c r="D70" s="66"/>
      <c r="E70" s="66"/>
      <c r="F70" s="66"/>
      <c r="G70" s="66"/>
      <c r="H70" s="66"/>
      <c r="I70" s="66"/>
      <c r="J70" s="66"/>
      <c r="K70" s="66"/>
      <c r="L70" s="148"/>
      <c r="S70" s="41"/>
      <c r="T70" s="41"/>
      <c r="U70" s="41"/>
      <c r="V70" s="41"/>
      <c r="W70" s="41"/>
      <c r="X70" s="41"/>
      <c r="Y70" s="41"/>
      <c r="Z70" s="41"/>
      <c r="AA70" s="41"/>
      <c r="AB70" s="41"/>
      <c r="AC70" s="41"/>
      <c r="AD70" s="41"/>
      <c r="AE70" s="41"/>
    </row>
    <row r="71" spans="1:31" s="2" customFormat="1" ht="24.95" customHeight="1">
      <c r="A71" s="41"/>
      <c r="B71" s="42"/>
      <c r="C71" s="25" t="s">
        <v>155</v>
      </c>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12" customHeight="1">
      <c r="A73" s="41"/>
      <c r="B73" s="42"/>
      <c r="C73" s="34" t="s">
        <v>16</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16.5" customHeight="1">
      <c r="A74" s="41"/>
      <c r="B74" s="42"/>
      <c r="C74" s="43"/>
      <c r="D74" s="43"/>
      <c r="E74" s="173" t="str">
        <f>E7</f>
        <v>Oprava staničních kolejí v žst. Bílina_ZMĚNA Č. 1</v>
      </c>
      <c r="F74" s="34"/>
      <c r="G74" s="34"/>
      <c r="H74" s="34"/>
      <c r="I74" s="43"/>
      <c r="J74" s="43"/>
      <c r="K74" s="43"/>
      <c r="L74" s="148"/>
      <c r="S74" s="41"/>
      <c r="T74" s="41"/>
      <c r="U74" s="41"/>
      <c r="V74" s="41"/>
      <c r="W74" s="41"/>
      <c r="X74" s="41"/>
      <c r="Y74" s="41"/>
      <c r="Z74" s="41"/>
      <c r="AA74" s="41"/>
      <c r="AB74" s="41"/>
      <c r="AC74" s="41"/>
      <c r="AD74" s="41"/>
      <c r="AE74" s="41"/>
    </row>
    <row r="75" spans="2:12" s="1" customFormat="1" ht="12" customHeight="1">
      <c r="B75" s="23"/>
      <c r="C75" s="34" t="s">
        <v>143</v>
      </c>
      <c r="D75" s="24"/>
      <c r="E75" s="24"/>
      <c r="F75" s="24"/>
      <c r="G75" s="24"/>
      <c r="H75" s="24"/>
      <c r="I75" s="24"/>
      <c r="J75" s="24"/>
      <c r="K75" s="24"/>
      <c r="L75" s="22"/>
    </row>
    <row r="76" spans="1:31" s="2" customFormat="1" ht="16.5" customHeight="1">
      <c r="A76" s="41"/>
      <c r="B76" s="42"/>
      <c r="C76" s="43"/>
      <c r="D76" s="43"/>
      <c r="E76" s="173" t="s">
        <v>1065</v>
      </c>
      <c r="F76" s="43"/>
      <c r="G76" s="43"/>
      <c r="H76" s="43"/>
      <c r="I76" s="43"/>
      <c r="J76" s="43"/>
      <c r="K76" s="43"/>
      <c r="L76" s="148"/>
      <c r="S76" s="41"/>
      <c r="T76" s="41"/>
      <c r="U76" s="41"/>
      <c r="V76" s="41"/>
      <c r="W76" s="41"/>
      <c r="X76" s="41"/>
      <c r="Y76" s="41"/>
      <c r="Z76" s="41"/>
      <c r="AA76" s="41"/>
      <c r="AB76" s="41"/>
      <c r="AC76" s="41"/>
      <c r="AD76" s="41"/>
      <c r="AE76" s="41"/>
    </row>
    <row r="77" spans="1:31" s="2" customFormat="1" ht="12" customHeight="1">
      <c r="A77" s="41"/>
      <c r="B77" s="42"/>
      <c r="C77" s="34" t="s">
        <v>145</v>
      </c>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16.5" customHeight="1">
      <c r="A78" s="41"/>
      <c r="B78" s="42"/>
      <c r="C78" s="43"/>
      <c r="D78" s="43"/>
      <c r="E78" s="73" t="str">
        <f>E11</f>
        <v>VRN_změna_1 - Vedlejší rozpočtové náklády</v>
      </c>
      <c r="F78" s="43"/>
      <c r="G78" s="43"/>
      <c r="H78" s="43"/>
      <c r="I78" s="43"/>
      <c r="J78" s="43"/>
      <c r="K78" s="43"/>
      <c r="L78" s="148"/>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2" customHeight="1">
      <c r="A80" s="41"/>
      <c r="B80" s="42"/>
      <c r="C80" s="34" t="s">
        <v>22</v>
      </c>
      <c r="D80" s="43"/>
      <c r="E80" s="43"/>
      <c r="F80" s="29" t="str">
        <f>F14</f>
        <v>žst. Bílina</v>
      </c>
      <c r="G80" s="43"/>
      <c r="H80" s="43"/>
      <c r="I80" s="34" t="s">
        <v>24</v>
      </c>
      <c r="J80" s="76" t="str">
        <f>IF(J14="","",J14)</f>
        <v>19. 3. 2021</v>
      </c>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5.15" customHeight="1">
      <c r="A82" s="41"/>
      <c r="B82" s="42"/>
      <c r="C82" s="34" t="s">
        <v>30</v>
      </c>
      <c r="D82" s="43"/>
      <c r="E82" s="43"/>
      <c r="F82" s="29" t="str">
        <f>E17</f>
        <v>SŽ s.o., OŘ UNL, ST Most</v>
      </c>
      <c r="G82" s="43"/>
      <c r="H82" s="43"/>
      <c r="I82" s="34" t="s">
        <v>38</v>
      </c>
      <c r="J82" s="39" t="str">
        <f>E23</f>
        <v xml:space="preserve"> </v>
      </c>
      <c r="K82" s="43"/>
      <c r="L82" s="148"/>
      <c r="S82" s="41"/>
      <c r="T82" s="41"/>
      <c r="U82" s="41"/>
      <c r="V82" s="41"/>
      <c r="W82" s="41"/>
      <c r="X82" s="41"/>
      <c r="Y82" s="41"/>
      <c r="Z82" s="41"/>
      <c r="AA82" s="41"/>
      <c r="AB82" s="41"/>
      <c r="AC82" s="41"/>
      <c r="AD82" s="41"/>
      <c r="AE82" s="41"/>
    </row>
    <row r="83" spans="1:31" s="2" customFormat="1" ht="15.15" customHeight="1">
      <c r="A83" s="41"/>
      <c r="B83" s="42"/>
      <c r="C83" s="34" t="s">
        <v>36</v>
      </c>
      <c r="D83" s="43"/>
      <c r="E83" s="43"/>
      <c r="F83" s="29" t="str">
        <f>IF(E20="","",E20)</f>
        <v>Vyplň údaj</v>
      </c>
      <c r="G83" s="43"/>
      <c r="H83" s="43"/>
      <c r="I83" s="34" t="s">
        <v>41</v>
      </c>
      <c r="J83" s="39" t="str">
        <f>E26</f>
        <v>Ing. Střítezský P.</v>
      </c>
      <c r="K83" s="43"/>
      <c r="L83" s="148"/>
      <c r="S83" s="41"/>
      <c r="T83" s="41"/>
      <c r="U83" s="41"/>
      <c r="V83" s="41"/>
      <c r="W83" s="41"/>
      <c r="X83" s="41"/>
      <c r="Y83" s="41"/>
      <c r="Z83" s="41"/>
      <c r="AA83" s="41"/>
      <c r="AB83" s="41"/>
      <c r="AC83" s="41"/>
      <c r="AD83" s="41"/>
      <c r="AE83" s="41"/>
    </row>
    <row r="84" spans="1:31" s="2" customFormat="1" ht="10.3" customHeight="1">
      <c r="A84" s="41"/>
      <c r="B84" s="42"/>
      <c r="C84" s="43"/>
      <c r="D84" s="43"/>
      <c r="E84" s="43"/>
      <c r="F84" s="43"/>
      <c r="G84" s="43"/>
      <c r="H84" s="43"/>
      <c r="I84" s="43"/>
      <c r="J84" s="43"/>
      <c r="K84" s="43"/>
      <c r="L84" s="148"/>
      <c r="S84" s="41"/>
      <c r="T84" s="41"/>
      <c r="U84" s="41"/>
      <c r="V84" s="41"/>
      <c r="W84" s="41"/>
      <c r="X84" s="41"/>
      <c r="Y84" s="41"/>
      <c r="Z84" s="41"/>
      <c r="AA84" s="41"/>
      <c r="AB84" s="41"/>
      <c r="AC84" s="41"/>
      <c r="AD84" s="41"/>
      <c r="AE84" s="41"/>
    </row>
    <row r="85" spans="1:31" s="11" customFormat="1" ht="29.25" customHeight="1">
      <c r="A85" s="189"/>
      <c r="B85" s="190"/>
      <c r="C85" s="191" t="s">
        <v>156</v>
      </c>
      <c r="D85" s="192" t="s">
        <v>64</v>
      </c>
      <c r="E85" s="192" t="s">
        <v>60</v>
      </c>
      <c r="F85" s="192" t="s">
        <v>61</v>
      </c>
      <c r="G85" s="192" t="s">
        <v>157</v>
      </c>
      <c r="H85" s="192" t="s">
        <v>158</v>
      </c>
      <c r="I85" s="192" t="s">
        <v>159</v>
      </c>
      <c r="J85" s="192" t="s">
        <v>150</v>
      </c>
      <c r="K85" s="193" t="s">
        <v>160</v>
      </c>
      <c r="L85" s="194"/>
      <c r="M85" s="96" t="s">
        <v>35</v>
      </c>
      <c r="N85" s="97" t="s">
        <v>49</v>
      </c>
      <c r="O85" s="97" t="s">
        <v>161</v>
      </c>
      <c r="P85" s="97" t="s">
        <v>162</v>
      </c>
      <c r="Q85" s="97" t="s">
        <v>163</v>
      </c>
      <c r="R85" s="97" t="s">
        <v>164</v>
      </c>
      <c r="S85" s="97" t="s">
        <v>165</v>
      </c>
      <c r="T85" s="98" t="s">
        <v>166</v>
      </c>
      <c r="U85" s="189"/>
      <c r="V85" s="189"/>
      <c r="W85" s="189"/>
      <c r="X85" s="189"/>
      <c r="Y85" s="189"/>
      <c r="Z85" s="189"/>
      <c r="AA85" s="189"/>
      <c r="AB85" s="189"/>
      <c r="AC85" s="189"/>
      <c r="AD85" s="189"/>
      <c r="AE85" s="189"/>
    </row>
    <row r="86" spans="1:63" s="2" customFormat="1" ht="22.8" customHeight="1">
      <c r="A86" s="41"/>
      <c r="B86" s="42"/>
      <c r="C86" s="103" t="s">
        <v>167</v>
      </c>
      <c r="D86" s="43"/>
      <c r="E86" s="43"/>
      <c r="F86" s="43"/>
      <c r="G86" s="43"/>
      <c r="H86" s="43"/>
      <c r="I86" s="43"/>
      <c r="J86" s="195">
        <f>BK86</f>
        <v>0</v>
      </c>
      <c r="K86" s="43"/>
      <c r="L86" s="47"/>
      <c r="M86" s="99"/>
      <c r="N86" s="196"/>
      <c r="O86" s="100"/>
      <c r="P86" s="197">
        <f>P87</f>
        <v>0</v>
      </c>
      <c r="Q86" s="100"/>
      <c r="R86" s="197">
        <f>R87</f>
        <v>0</v>
      </c>
      <c r="S86" s="100"/>
      <c r="T86" s="198">
        <f>T87</f>
        <v>0</v>
      </c>
      <c r="U86" s="41"/>
      <c r="V86" s="41"/>
      <c r="W86" s="41"/>
      <c r="X86" s="41"/>
      <c r="Y86" s="41"/>
      <c r="Z86" s="41"/>
      <c r="AA86" s="41"/>
      <c r="AB86" s="41"/>
      <c r="AC86" s="41"/>
      <c r="AD86" s="41"/>
      <c r="AE86" s="41"/>
      <c r="AT86" s="19" t="s">
        <v>78</v>
      </c>
      <c r="AU86" s="19" t="s">
        <v>151</v>
      </c>
      <c r="BK86" s="199">
        <f>BK87</f>
        <v>0</v>
      </c>
    </row>
    <row r="87" spans="1:63" s="12" customFormat="1" ht="25.9" customHeight="1">
      <c r="A87" s="12"/>
      <c r="B87" s="200"/>
      <c r="C87" s="201"/>
      <c r="D87" s="202" t="s">
        <v>78</v>
      </c>
      <c r="E87" s="203" t="s">
        <v>137</v>
      </c>
      <c r="F87" s="203" t="s">
        <v>1068</v>
      </c>
      <c r="G87" s="201"/>
      <c r="H87" s="201"/>
      <c r="I87" s="204"/>
      <c r="J87" s="205">
        <f>BK87</f>
        <v>0</v>
      </c>
      <c r="K87" s="201"/>
      <c r="L87" s="206"/>
      <c r="M87" s="207"/>
      <c r="N87" s="208"/>
      <c r="O87" s="208"/>
      <c r="P87" s="209">
        <f>SUM(P88:P117)</f>
        <v>0</v>
      </c>
      <c r="Q87" s="208"/>
      <c r="R87" s="209">
        <f>SUM(R88:R117)</f>
        <v>0</v>
      </c>
      <c r="S87" s="208"/>
      <c r="T87" s="210">
        <f>SUM(T88:T117)</f>
        <v>0</v>
      </c>
      <c r="U87" s="12"/>
      <c r="V87" s="12"/>
      <c r="W87" s="12"/>
      <c r="X87" s="12"/>
      <c r="Y87" s="12"/>
      <c r="Z87" s="12"/>
      <c r="AA87" s="12"/>
      <c r="AB87" s="12"/>
      <c r="AC87" s="12"/>
      <c r="AD87" s="12"/>
      <c r="AE87" s="12"/>
      <c r="AR87" s="211" t="s">
        <v>171</v>
      </c>
      <c r="AT87" s="212" t="s">
        <v>78</v>
      </c>
      <c r="AU87" s="212" t="s">
        <v>79</v>
      </c>
      <c r="AY87" s="211" t="s">
        <v>170</v>
      </c>
      <c r="BK87" s="213">
        <f>SUM(BK88:BK117)</f>
        <v>0</v>
      </c>
    </row>
    <row r="88" spans="1:65" s="2" customFormat="1" ht="16.5" customHeight="1">
      <c r="A88" s="41"/>
      <c r="B88" s="42"/>
      <c r="C88" s="216" t="s">
        <v>86</v>
      </c>
      <c r="D88" s="216" t="s">
        <v>173</v>
      </c>
      <c r="E88" s="217" t="s">
        <v>1069</v>
      </c>
      <c r="F88" s="218" t="s">
        <v>1070</v>
      </c>
      <c r="G88" s="219" t="s">
        <v>1071</v>
      </c>
      <c r="H88" s="299"/>
      <c r="I88" s="221"/>
      <c r="J88" s="222">
        <f>ROUND(I88*H88,2)</f>
        <v>0</v>
      </c>
      <c r="K88" s="218" t="s">
        <v>1025</v>
      </c>
      <c r="L88" s="47"/>
      <c r="M88" s="223" t="s">
        <v>35</v>
      </c>
      <c r="N88" s="224" t="s">
        <v>52</v>
      </c>
      <c r="O88" s="88"/>
      <c r="P88" s="225">
        <f>O88*H88</f>
        <v>0</v>
      </c>
      <c r="Q88" s="225">
        <v>0</v>
      </c>
      <c r="R88" s="225">
        <f>Q88*H88</f>
        <v>0</v>
      </c>
      <c r="S88" s="225">
        <v>0</v>
      </c>
      <c r="T88" s="226">
        <f>S88*H88</f>
        <v>0</v>
      </c>
      <c r="U88" s="41"/>
      <c r="V88" s="41"/>
      <c r="W88" s="41"/>
      <c r="X88" s="41"/>
      <c r="Y88" s="41"/>
      <c r="Z88" s="41"/>
      <c r="AA88" s="41"/>
      <c r="AB88" s="41"/>
      <c r="AC88" s="41"/>
      <c r="AD88" s="41"/>
      <c r="AE88" s="41"/>
      <c r="AR88" s="227" t="s">
        <v>178</v>
      </c>
      <c r="AT88" s="227" t="s">
        <v>173</v>
      </c>
      <c r="AU88" s="227" t="s">
        <v>86</v>
      </c>
      <c r="AY88" s="19" t="s">
        <v>170</v>
      </c>
      <c r="BE88" s="228">
        <f>IF(N88="základní",J88,0)</f>
        <v>0</v>
      </c>
      <c r="BF88" s="228">
        <f>IF(N88="snížená",J88,0)</f>
        <v>0</v>
      </c>
      <c r="BG88" s="228">
        <f>IF(N88="zákl. přenesená",J88,0)</f>
        <v>0</v>
      </c>
      <c r="BH88" s="228">
        <f>IF(N88="sníž. přenesená",J88,0)</f>
        <v>0</v>
      </c>
      <c r="BI88" s="228">
        <f>IF(N88="nulová",J88,0)</f>
        <v>0</v>
      </c>
      <c r="BJ88" s="19" t="s">
        <v>178</v>
      </c>
      <c r="BK88" s="228">
        <f>ROUND(I88*H88,2)</f>
        <v>0</v>
      </c>
      <c r="BL88" s="19" t="s">
        <v>178</v>
      </c>
      <c r="BM88" s="227" t="s">
        <v>1072</v>
      </c>
    </row>
    <row r="89" spans="1:65" s="2" customFormat="1" ht="44.25" customHeight="1">
      <c r="A89" s="41"/>
      <c r="B89" s="42"/>
      <c r="C89" s="216" t="s">
        <v>88</v>
      </c>
      <c r="D89" s="216" t="s">
        <v>173</v>
      </c>
      <c r="E89" s="217" t="s">
        <v>1073</v>
      </c>
      <c r="F89" s="218" t="s">
        <v>1074</v>
      </c>
      <c r="G89" s="219" t="s">
        <v>216</v>
      </c>
      <c r="H89" s="220">
        <v>5</v>
      </c>
      <c r="I89" s="221"/>
      <c r="J89" s="222">
        <f>ROUND(I89*H89,2)</f>
        <v>0</v>
      </c>
      <c r="K89" s="218" t="s">
        <v>1025</v>
      </c>
      <c r="L89" s="47"/>
      <c r="M89" s="223" t="s">
        <v>35</v>
      </c>
      <c r="N89" s="224" t="s">
        <v>52</v>
      </c>
      <c r="O89" s="88"/>
      <c r="P89" s="225">
        <f>O89*H89</f>
        <v>0</v>
      </c>
      <c r="Q89" s="225">
        <v>0</v>
      </c>
      <c r="R89" s="225">
        <f>Q89*H89</f>
        <v>0</v>
      </c>
      <c r="S89" s="225">
        <v>0</v>
      </c>
      <c r="T89" s="226">
        <f>S89*H89</f>
        <v>0</v>
      </c>
      <c r="U89" s="41"/>
      <c r="V89" s="41"/>
      <c r="W89" s="41"/>
      <c r="X89" s="41"/>
      <c r="Y89" s="41"/>
      <c r="Z89" s="41"/>
      <c r="AA89" s="41"/>
      <c r="AB89" s="41"/>
      <c r="AC89" s="41"/>
      <c r="AD89" s="41"/>
      <c r="AE89" s="41"/>
      <c r="AR89" s="227" t="s">
        <v>178</v>
      </c>
      <c r="AT89" s="227" t="s">
        <v>173</v>
      </c>
      <c r="AU89" s="227" t="s">
        <v>86</v>
      </c>
      <c r="AY89" s="19" t="s">
        <v>170</v>
      </c>
      <c r="BE89" s="228">
        <f>IF(N89="základní",J89,0)</f>
        <v>0</v>
      </c>
      <c r="BF89" s="228">
        <f>IF(N89="snížená",J89,0)</f>
        <v>0</v>
      </c>
      <c r="BG89" s="228">
        <f>IF(N89="zákl. přenesená",J89,0)</f>
        <v>0</v>
      </c>
      <c r="BH89" s="228">
        <f>IF(N89="sníž. přenesená",J89,0)</f>
        <v>0</v>
      </c>
      <c r="BI89" s="228">
        <f>IF(N89="nulová",J89,0)</f>
        <v>0</v>
      </c>
      <c r="BJ89" s="19" t="s">
        <v>178</v>
      </c>
      <c r="BK89" s="228">
        <f>ROUND(I89*H89,2)</f>
        <v>0</v>
      </c>
      <c r="BL89" s="19" t="s">
        <v>178</v>
      </c>
      <c r="BM89" s="227" t="s">
        <v>1075</v>
      </c>
    </row>
    <row r="90" spans="1:47" s="2" customFormat="1" ht="12">
      <c r="A90" s="41"/>
      <c r="B90" s="42"/>
      <c r="C90" s="43"/>
      <c r="D90" s="229" t="s">
        <v>180</v>
      </c>
      <c r="E90" s="43"/>
      <c r="F90" s="230" t="s">
        <v>1076</v>
      </c>
      <c r="G90" s="43"/>
      <c r="H90" s="43"/>
      <c r="I90" s="231"/>
      <c r="J90" s="43"/>
      <c r="K90" s="43"/>
      <c r="L90" s="47"/>
      <c r="M90" s="232"/>
      <c r="N90" s="233"/>
      <c r="O90" s="88"/>
      <c r="P90" s="88"/>
      <c r="Q90" s="88"/>
      <c r="R90" s="88"/>
      <c r="S90" s="88"/>
      <c r="T90" s="89"/>
      <c r="U90" s="41"/>
      <c r="V90" s="41"/>
      <c r="W90" s="41"/>
      <c r="X90" s="41"/>
      <c r="Y90" s="41"/>
      <c r="Z90" s="41"/>
      <c r="AA90" s="41"/>
      <c r="AB90" s="41"/>
      <c r="AC90" s="41"/>
      <c r="AD90" s="41"/>
      <c r="AE90" s="41"/>
      <c r="AT90" s="19" t="s">
        <v>180</v>
      </c>
      <c r="AU90" s="19" t="s">
        <v>86</v>
      </c>
    </row>
    <row r="91" spans="1:65" s="2" customFormat="1" ht="16.5" customHeight="1">
      <c r="A91" s="41"/>
      <c r="B91" s="42"/>
      <c r="C91" s="216" t="s">
        <v>192</v>
      </c>
      <c r="D91" s="216" t="s">
        <v>173</v>
      </c>
      <c r="E91" s="217" t="s">
        <v>1077</v>
      </c>
      <c r="F91" s="218" t="s">
        <v>1078</v>
      </c>
      <c r="G91" s="219" t="s">
        <v>1071</v>
      </c>
      <c r="H91" s="299"/>
      <c r="I91" s="221"/>
      <c r="J91" s="222">
        <f>ROUND(I91*H91,2)</f>
        <v>0</v>
      </c>
      <c r="K91" s="218" t="s">
        <v>1025</v>
      </c>
      <c r="L91" s="47"/>
      <c r="M91" s="223" t="s">
        <v>35</v>
      </c>
      <c r="N91" s="224" t="s">
        <v>52</v>
      </c>
      <c r="O91" s="88"/>
      <c r="P91" s="225">
        <f>O91*H91</f>
        <v>0</v>
      </c>
      <c r="Q91" s="225">
        <v>0</v>
      </c>
      <c r="R91" s="225">
        <f>Q91*H91</f>
        <v>0</v>
      </c>
      <c r="S91" s="225">
        <v>0</v>
      </c>
      <c r="T91" s="226">
        <f>S91*H91</f>
        <v>0</v>
      </c>
      <c r="U91" s="41"/>
      <c r="V91" s="41"/>
      <c r="W91" s="41"/>
      <c r="X91" s="41"/>
      <c r="Y91" s="41"/>
      <c r="Z91" s="41"/>
      <c r="AA91" s="41"/>
      <c r="AB91" s="41"/>
      <c r="AC91" s="41"/>
      <c r="AD91" s="41"/>
      <c r="AE91" s="41"/>
      <c r="AR91" s="227" t="s">
        <v>178</v>
      </c>
      <c r="AT91" s="227" t="s">
        <v>173</v>
      </c>
      <c r="AU91" s="227" t="s">
        <v>86</v>
      </c>
      <c r="AY91" s="19" t="s">
        <v>170</v>
      </c>
      <c r="BE91" s="228">
        <f>IF(N91="základní",J91,0)</f>
        <v>0</v>
      </c>
      <c r="BF91" s="228">
        <f>IF(N91="snížená",J91,0)</f>
        <v>0</v>
      </c>
      <c r="BG91" s="228">
        <f>IF(N91="zákl. přenesená",J91,0)</f>
        <v>0</v>
      </c>
      <c r="BH91" s="228">
        <f>IF(N91="sníž. přenesená",J91,0)</f>
        <v>0</v>
      </c>
      <c r="BI91" s="228">
        <f>IF(N91="nulová",J91,0)</f>
        <v>0</v>
      </c>
      <c r="BJ91" s="19" t="s">
        <v>178</v>
      </c>
      <c r="BK91" s="228">
        <f>ROUND(I91*H91,2)</f>
        <v>0</v>
      </c>
      <c r="BL91" s="19" t="s">
        <v>178</v>
      </c>
      <c r="BM91" s="227" t="s">
        <v>1079</v>
      </c>
    </row>
    <row r="92" spans="1:65" s="2" customFormat="1" ht="16.5" customHeight="1">
      <c r="A92" s="41"/>
      <c r="B92" s="42"/>
      <c r="C92" s="216" t="s">
        <v>178</v>
      </c>
      <c r="D92" s="216" t="s">
        <v>173</v>
      </c>
      <c r="E92" s="217" t="s">
        <v>1080</v>
      </c>
      <c r="F92" s="218" t="s">
        <v>1081</v>
      </c>
      <c r="G92" s="219" t="s">
        <v>1071</v>
      </c>
      <c r="H92" s="299"/>
      <c r="I92" s="221"/>
      <c r="J92" s="222">
        <f>ROUND(I92*H92,2)</f>
        <v>0</v>
      </c>
      <c r="K92" s="218" t="s">
        <v>1025</v>
      </c>
      <c r="L92" s="47"/>
      <c r="M92" s="223" t="s">
        <v>35</v>
      </c>
      <c r="N92" s="224" t="s">
        <v>52</v>
      </c>
      <c r="O92" s="88"/>
      <c r="P92" s="225">
        <f>O92*H92</f>
        <v>0</v>
      </c>
      <c r="Q92" s="225">
        <v>0</v>
      </c>
      <c r="R92" s="225">
        <f>Q92*H92</f>
        <v>0</v>
      </c>
      <c r="S92" s="225">
        <v>0</v>
      </c>
      <c r="T92" s="226">
        <f>S92*H92</f>
        <v>0</v>
      </c>
      <c r="U92" s="41"/>
      <c r="V92" s="41"/>
      <c r="W92" s="41"/>
      <c r="X92" s="41"/>
      <c r="Y92" s="41"/>
      <c r="Z92" s="41"/>
      <c r="AA92" s="41"/>
      <c r="AB92" s="41"/>
      <c r="AC92" s="41"/>
      <c r="AD92" s="41"/>
      <c r="AE92" s="41"/>
      <c r="AR92" s="227" t="s">
        <v>178</v>
      </c>
      <c r="AT92" s="227" t="s">
        <v>173</v>
      </c>
      <c r="AU92" s="227" t="s">
        <v>86</v>
      </c>
      <c r="AY92" s="19" t="s">
        <v>170</v>
      </c>
      <c r="BE92" s="228">
        <f>IF(N92="základní",J92,0)</f>
        <v>0</v>
      </c>
      <c r="BF92" s="228">
        <f>IF(N92="snížená",J92,0)</f>
        <v>0</v>
      </c>
      <c r="BG92" s="228">
        <f>IF(N92="zákl. přenesená",J92,0)</f>
        <v>0</v>
      </c>
      <c r="BH92" s="228">
        <f>IF(N92="sníž. přenesená",J92,0)</f>
        <v>0</v>
      </c>
      <c r="BI92" s="228">
        <f>IF(N92="nulová",J92,0)</f>
        <v>0</v>
      </c>
      <c r="BJ92" s="19" t="s">
        <v>178</v>
      </c>
      <c r="BK92" s="228">
        <f>ROUND(I92*H92,2)</f>
        <v>0</v>
      </c>
      <c r="BL92" s="19" t="s">
        <v>178</v>
      </c>
      <c r="BM92" s="227" t="s">
        <v>1082</v>
      </c>
    </row>
    <row r="93" spans="1:65" s="2" customFormat="1" ht="12">
      <c r="A93" s="41"/>
      <c r="B93" s="42"/>
      <c r="C93" s="216" t="s">
        <v>171</v>
      </c>
      <c r="D93" s="216" t="s">
        <v>173</v>
      </c>
      <c r="E93" s="217" t="s">
        <v>1083</v>
      </c>
      <c r="F93" s="218" t="s">
        <v>1084</v>
      </c>
      <c r="G93" s="219" t="s">
        <v>199</v>
      </c>
      <c r="H93" s="220">
        <v>2.478</v>
      </c>
      <c r="I93" s="221"/>
      <c r="J93" s="222">
        <f>ROUND(I93*H93,2)</f>
        <v>0</v>
      </c>
      <c r="K93" s="218" t="s">
        <v>1025</v>
      </c>
      <c r="L93" s="47"/>
      <c r="M93" s="223" t="s">
        <v>35</v>
      </c>
      <c r="N93" s="224" t="s">
        <v>52</v>
      </c>
      <c r="O93" s="88"/>
      <c r="P93" s="225">
        <f>O93*H93</f>
        <v>0</v>
      </c>
      <c r="Q93" s="225">
        <v>0</v>
      </c>
      <c r="R93" s="225">
        <f>Q93*H93</f>
        <v>0</v>
      </c>
      <c r="S93" s="225">
        <v>0</v>
      </c>
      <c r="T93" s="226">
        <f>S93*H93</f>
        <v>0</v>
      </c>
      <c r="U93" s="41"/>
      <c r="V93" s="41"/>
      <c r="W93" s="41"/>
      <c r="X93" s="41"/>
      <c r="Y93" s="41"/>
      <c r="Z93" s="41"/>
      <c r="AA93" s="41"/>
      <c r="AB93" s="41"/>
      <c r="AC93" s="41"/>
      <c r="AD93" s="41"/>
      <c r="AE93" s="41"/>
      <c r="AR93" s="227" t="s">
        <v>178</v>
      </c>
      <c r="AT93" s="227" t="s">
        <v>173</v>
      </c>
      <c r="AU93" s="227" t="s">
        <v>86</v>
      </c>
      <c r="AY93" s="19" t="s">
        <v>170</v>
      </c>
      <c r="BE93" s="228">
        <f>IF(N93="základní",J93,0)</f>
        <v>0</v>
      </c>
      <c r="BF93" s="228">
        <f>IF(N93="snížená",J93,0)</f>
        <v>0</v>
      </c>
      <c r="BG93" s="228">
        <f>IF(N93="zákl. přenesená",J93,0)</f>
        <v>0</v>
      </c>
      <c r="BH93" s="228">
        <f>IF(N93="sníž. přenesená",J93,0)</f>
        <v>0</v>
      </c>
      <c r="BI93" s="228">
        <f>IF(N93="nulová",J93,0)</f>
        <v>0</v>
      </c>
      <c r="BJ93" s="19" t="s">
        <v>178</v>
      </c>
      <c r="BK93" s="228">
        <f>ROUND(I93*H93,2)</f>
        <v>0</v>
      </c>
      <c r="BL93" s="19" t="s">
        <v>178</v>
      </c>
      <c r="BM93" s="227" t="s">
        <v>1085</v>
      </c>
    </row>
    <row r="94" spans="1:47" s="2" customFormat="1" ht="12">
      <c r="A94" s="41"/>
      <c r="B94" s="42"/>
      <c r="C94" s="43"/>
      <c r="D94" s="229" t="s">
        <v>180</v>
      </c>
      <c r="E94" s="43"/>
      <c r="F94" s="230" t="s">
        <v>1086</v>
      </c>
      <c r="G94" s="43"/>
      <c r="H94" s="43"/>
      <c r="I94" s="231"/>
      <c r="J94" s="43"/>
      <c r="K94" s="43"/>
      <c r="L94" s="47"/>
      <c r="M94" s="232"/>
      <c r="N94" s="233"/>
      <c r="O94" s="88"/>
      <c r="P94" s="88"/>
      <c r="Q94" s="88"/>
      <c r="R94" s="88"/>
      <c r="S94" s="88"/>
      <c r="T94" s="89"/>
      <c r="U94" s="41"/>
      <c r="V94" s="41"/>
      <c r="W94" s="41"/>
      <c r="X94" s="41"/>
      <c r="Y94" s="41"/>
      <c r="Z94" s="41"/>
      <c r="AA94" s="41"/>
      <c r="AB94" s="41"/>
      <c r="AC94" s="41"/>
      <c r="AD94" s="41"/>
      <c r="AE94" s="41"/>
      <c r="AT94" s="19" t="s">
        <v>180</v>
      </c>
      <c r="AU94" s="19" t="s">
        <v>86</v>
      </c>
    </row>
    <row r="95" spans="1:51" s="14" customFormat="1" ht="12">
      <c r="A95" s="14"/>
      <c r="B95" s="244"/>
      <c r="C95" s="245"/>
      <c r="D95" s="229" t="s">
        <v>182</v>
      </c>
      <c r="E95" s="246" t="s">
        <v>35</v>
      </c>
      <c r="F95" s="247" t="s">
        <v>1087</v>
      </c>
      <c r="G95" s="245"/>
      <c r="H95" s="248">
        <v>0.813</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182</v>
      </c>
      <c r="AU95" s="254" t="s">
        <v>86</v>
      </c>
      <c r="AV95" s="14" t="s">
        <v>88</v>
      </c>
      <c r="AW95" s="14" t="s">
        <v>40</v>
      </c>
      <c r="AX95" s="14" t="s">
        <v>79</v>
      </c>
      <c r="AY95" s="254" t="s">
        <v>170</v>
      </c>
    </row>
    <row r="96" spans="1:51" s="14" customFormat="1" ht="12">
      <c r="A96" s="14"/>
      <c r="B96" s="244"/>
      <c r="C96" s="245"/>
      <c r="D96" s="229" t="s">
        <v>182</v>
      </c>
      <c r="E96" s="246" t="s">
        <v>35</v>
      </c>
      <c r="F96" s="247" t="s">
        <v>500</v>
      </c>
      <c r="G96" s="245"/>
      <c r="H96" s="248">
        <v>0.699</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182</v>
      </c>
      <c r="AU96" s="254" t="s">
        <v>86</v>
      </c>
      <c r="AV96" s="14" t="s">
        <v>88</v>
      </c>
      <c r="AW96" s="14" t="s">
        <v>40</v>
      </c>
      <c r="AX96" s="14" t="s">
        <v>79</v>
      </c>
      <c r="AY96" s="254" t="s">
        <v>170</v>
      </c>
    </row>
    <row r="97" spans="1:51" s="14" customFormat="1" ht="12">
      <c r="A97" s="14"/>
      <c r="B97" s="244"/>
      <c r="C97" s="245"/>
      <c r="D97" s="229" t="s">
        <v>182</v>
      </c>
      <c r="E97" s="246" t="s">
        <v>35</v>
      </c>
      <c r="F97" s="247" t="s">
        <v>611</v>
      </c>
      <c r="G97" s="245"/>
      <c r="H97" s="248">
        <v>0.339</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182</v>
      </c>
      <c r="AU97" s="254" t="s">
        <v>86</v>
      </c>
      <c r="AV97" s="14" t="s">
        <v>88</v>
      </c>
      <c r="AW97" s="14" t="s">
        <v>40</v>
      </c>
      <c r="AX97" s="14" t="s">
        <v>79</v>
      </c>
      <c r="AY97" s="254" t="s">
        <v>170</v>
      </c>
    </row>
    <row r="98" spans="1:51" s="14" customFormat="1" ht="12">
      <c r="A98" s="14"/>
      <c r="B98" s="244"/>
      <c r="C98" s="245"/>
      <c r="D98" s="229" t="s">
        <v>182</v>
      </c>
      <c r="E98" s="246" t="s">
        <v>35</v>
      </c>
      <c r="F98" s="247" t="s">
        <v>679</v>
      </c>
      <c r="G98" s="245"/>
      <c r="H98" s="248">
        <v>0.242</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182</v>
      </c>
      <c r="AU98" s="254" t="s">
        <v>86</v>
      </c>
      <c r="AV98" s="14" t="s">
        <v>88</v>
      </c>
      <c r="AW98" s="14" t="s">
        <v>40</v>
      </c>
      <c r="AX98" s="14" t="s">
        <v>79</v>
      </c>
      <c r="AY98" s="254" t="s">
        <v>170</v>
      </c>
    </row>
    <row r="99" spans="1:51" s="14" customFormat="1" ht="12">
      <c r="A99" s="14"/>
      <c r="B99" s="244"/>
      <c r="C99" s="245"/>
      <c r="D99" s="229" t="s">
        <v>182</v>
      </c>
      <c r="E99" s="246" t="s">
        <v>35</v>
      </c>
      <c r="F99" s="247" t="s">
        <v>1088</v>
      </c>
      <c r="G99" s="245"/>
      <c r="H99" s="248">
        <v>0.241</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182</v>
      </c>
      <c r="AU99" s="254" t="s">
        <v>86</v>
      </c>
      <c r="AV99" s="14" t="s">
        <v>88</v>
      </c>
      <c r="AW99" s="14" t="s">
        <v>40</v>
      </c>
      <c r="AX99" s="14" t="s">
        <v>79</v>
      </c>
      <c r="AY99" s="254" t="s">
        <v>170</v>
      </c>
    </row>
    <row r="100" spans="1:51" s="16" customFormat="1" ht="12">
      <c r="A100" s="16"/>
      <c r="B100" s="288"/>
      <c r="C100" s="289"/>
      <c r="D100" s="229" t="s">
        <v>182</v>
      </c>
      <c r="E100" s="290" t="s">
        <v>35</v>
      </c>
      <c r="F100" s="291" t="s">
        <v>724</v>
      </c>
      <c r="G100" s="289"/>
      <c r="H100" s="292">
        <v>2.334</v>
      </c>
      <c r="I100" s="293"/>
      <c r="J100" s="289"/>
      <c r="K100" s="289"/>
      <c r="L100" s="294"/>
      <c r="M100" s="295"/>
      <c r="N100" s="296"/>
      <c r="O100" s="296"/>
      <c r="P100" s="296"/>
      <c r="Q100" s="296"/>
      <c r="R100" s="296"/>
      <c r="S100" s="296"/>
      <c r="T100" s="297"/>
      <c r="U100" s="16"/>
      <c r="V100" s="16"/>
      <c r="W100" s="16"/>
      <c r="X100" s="16"/>
      <c r="Y100" s="16"/>
      <c r="Z100" s="16"/>
      <c r="AA100" s="16"/>
      <c r="AB100" s="16"/>
      <c r="AC100" s="16"/>
      <c r="AD100" s="16"/>
      <c r="AE100" s="16"/>
      <c r="AT100" s="298" t="s">
        <v>182</v>
      </c>
      <c r="AU100" s="298" t="s">
        <v>86</v>
      </c>
      <c r="AV100" s="16" t="s">
        <v>192</v>
      </c>
      <c r="AW100" s="16" t="s">
        <v>40</v>
      </c>
      <c r="AX100" s="16" t="s">
        <v>79</v>
      </c>
      <c r="AY100" s="298" t="s">
        <v>170</v>
      </c>
    </row>
    <row r="101" spans="1:51" s="13" customFormat="1" ht="12">
      <c r="A101" s="13"/>
      <c r="B101" s="234"/>
      <c r="C101" s="235"/>
      <c r="D101" s="229" t="s">
        <v>182</v>
      </c>
      <c r="E101" s="236" t="s">
        <v>35</v>
      </c>
      <c r="F101" s="237" t="s">
        <v>722</v>
      </c>
      <c r="G101" s="235"/>
      <c r="H101" s="236" t="s">
        <v>35</v>
      </c>
      <c r="I101" s="238"/>
      <c r="J101" s="235"/>
      <c r="K101" s="235"/>
      <c r="L101" s="239"/>
      <c r="M101" s="240"/>
      <c r="N101" s="241"/>
      <c r="O101" s="241"/>
      <c r="P101" s="241"/>
      <c r="Q101" s="241"/>
      <c r="R101" s="241"/>
      <c r="S101" s="241"/>
      <c r="T101" s="242"/>
      <c r="U101" s="13"/>
      <c r="V101" s="13"/>
      <c r="W101" s="13"/>
      <c r="X101" s="13"/>
      <c r="Y101" s="13"/>
      <c r="Z101" s="13"/>
      <c r="AA101" s="13"/>
      <c r="AB101" s="13"/>
      <c r="AC101" s="13"/>
      <c r="AD101" s="13"/>
      <c r="AE101" s="13"/>
      <c r="AT101" s="243" t="s">
        <v>182</v>
      </c>
      <c r="AU101" s="243" t="s">
        <v>86</v>
      </c>
      <c r="AV101" s="13" t="s">
        <v>86</v>
      </c>
      <c r="AW101" s="13" t="s">
        <v>40</v>
      </c>
      <c r="AX101" s="13" t="s">
        <v>79</v>
      </c>
      <c r="AY101" s="243" t="s">
        <v>170</v>
      </c>
    </row>
    <row r="102" spans="1:51" s="14" customFormat="1" ht="12">
      <c r="A102" s="14"/>
      <c r="B102" s="244"/>
      <c r="C102" s="245"/>
      <c r="D102" s="229" t="s">
        <v>182</v>
      </c>
      <c r="E102" s="246" t="s">
        <v>35</v>
      </c>
      <c r="F102" s="247" t="s">
        <v>1089</v>
      </c>
      <c r="G102" s="245"/>
      <c r="H102" s="248">
        <v>0.144</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182</v>
      </c>
      <c r="AU102" s="254" t="s">
        <v>86</v>
      </c>
      <c r="AV102" s="14" t="s">
        <v>88</v>
      </c>
      <c r="AW102" s="14" t="s">
        <v>40</v>
      </c>
      <c r="AX102" s="14" t="s">
        <v>79</v>
      </c>
      <c r="AY102" s="254" t="s">
        <v>170</v>
      </c>
    </row>
    <row r="103" spans="1:51" s="16" customFormat="1" ht="12">
      <c r="A103" s="16"/>
      <c r="B103" s="288"/>
      <c r="C103" s="289"/>
      <c r="D103" s="229" t="s">
        <v>182</v>
      </c>
      <c r="E103" s="290" t="s">
        <v>35</v>
      </c>
      <c r="F103" s="291" t="s">
        <v>724</v>
      </c>
      <c r="G103" s="289"/>
      <c r="H103" s="292">
        <v>0.144</v>
      </c>
      <c r="I103" s="293"/>
      <c r="J103" s="289"/>
      <c r="K103" s="289"/>
      <c r="L103" s="294"/>
      <c r="M103" s="295"/>
      <c r="N103" s="296"/>
      <c r="O103" s="296"/>
      <c r="P103" s="296"/>
      <c r="Q103" s="296"/>
      <c r="R103" s="296"/>
      <c r="S103" s="296"/>
      <c r="T103" s="297"/>
      <c r="U103" s="16"/>
      <c r="V103" s="16"/>
      <c r="W103" s="16"/>
      <c r="X103" s="16"/>
      <c r="Y103" s="16"/>
      <c r="Z103" s="16"/>
      <c r="AA103" s="16"/>
      <c r="AB103" s="16"/>
      <c r="AC103" s="16"/>
      <c r="AD103" s="16"/>
      <c r="AE103" s="16"/>
      <c r="AT103" s="298" t="s">
        <v>182</v>
      </c>
      <c r="AU103" s="298" t="s">
        <v>86</v>
      </c>
      <c r="AV103" s="16" t="s">
        <v>192</v>
      </c>
      <c r="AW103" s="16" t="s">
        <v>40</v>
      </c>
      <c r="AX103" s="16" t="s">
        <v>79</v>
      </c>
      <c r="AY103" s="298" t="s">
        <v>170</v>
      </c>
    </row>
    <row r="104" spans="1:51" s="15" customFormat="1" ht="12">
      <c r="A104" s="15"/>
      <c r="B104" s="255"/>
      <c r="C104" s="256"/>
      <c r="D104" s="229" t="s">
        <v>182</v>
      </c>
      <c r="E104" s="257" t="s">
        <v>1062</v>
      </c>
      <c r="F104" s="258" t="s">
        <v>185</v>
      </c>
      <c r="G104" s="256"/>
      <c r="H104" s="259">
        <v>2.478</v>
      </c>
      <c r="I104" s="260"/>
      <c r="J104" s="256"/>
      <c r="K104" s="256"/>
      <c r="L104" s="261"/>
      <c r="M104" s="262"/>
      <c r="N104" s="263"/>
      <c r="O104" s="263"/>
      <c r="P104" s="263"/>
      <c r="Q104" s="263"/>
      <c r="R104" s="263"/>
      <c r="S104" s="263"/>
      <c r="T104" s="264"/>
      <c r="U104" s="15"/>
      <c r="V104" s="15"/>
      <c r="W104" s="15"/>
      <c r="X104" s="15"/>
      <c r="Y104" s="15"/>
      <c r="Z104" s="15"/>
      <c r="AA104" s="15"/>
      <c r="AB104" s="15"/>
      <c r="AC104" s="15"/>
      <c r="AD104" s="15"/>
      <c r="AE104" s="15"/>
      <c r="AT104" s="265" t="s">
        <v>182</v>
      </c>
      <c r="AU104" s="265" t="s">
        <v>86</v>
      </c>
      <c r="AV104" s="15" t="s">
        <v>178</v>
      </c>
      <c r="AW104" s="15" t="s">
        <v>40</v>
      </c>
      <c r="AX104" s="15" t="s">
        <v>86</v>
      </c>
      <c r="AY104" s="265" t="s">
        <v>170</v>
      </c>
    </row>
    <row r="105" spans="1:65" s="2" customFormat="1" ht="12">
      <c r="A105" s="41"/>
      <c r="B105" s="42"/>
      <c r="C105" s="216" t="s">
        <v>213</v>
      </c>
      <c r="D105" s="216" t="s">
        <v>173</v>
      </c>
      <c r="E105" s="217" t="s">
        <v>1090</v>
      </c>
      <c r="F105" s="218" t="s">
        <v>1091</v>
      </c>
      <c r="G105" s="219" t="s">
        <v>1071</v>
      </c>
      <c r="H105" s="299"/>
      <c r="I105" s="221"/>
      <c r="J105" s="222">
        <f>ROUND(I105*H105,2)</f>
        <v>0</v>
      </c>
      <c r="K105" s="218" t="s">
        <v>1025</v>
      </c>
      <c r="L105" s="47"/>
      <c r="M105" s="223" t="s">
        <v>35</v>
      </c>
      <c r="N105" s="224" t="s">
        <v>52</v>
      </c>
      <c r="O105" s="88"/>
      <c r="P105" s="225">
        <f>O105*H105</f>
        <v>0</v>
      </c>
      <c r="Q105" s="225">
        <v>0</v>
      </c>
      <c r="R105" s="225">
        <f>Q105*H105</f>
        <v>0</v>
      </c>
      <c r="S105" s="225">
        <v>0</v>
      </c>
      <c r="T105" s="226">
        <f>S105*H105</f>
        <v>0</v>
      </c>
      <c r="U105" s="41"/>
      <c r="V105" s="41"/>
      <c r="W105" s="41"/>
      <c r="X105" s="41"/>
      <c r="Y105" s="41"/>
      <c r="Z105" s="41"/>
      <c r="AA105" s="41"/>
      <c r="AB105" s="41"/>
      <c r="AC105" s="41"/>
      <c r="AD105" s="41"/>
      <c r="AE105" s="41"/>
      <c r="AR105" s="227" t="s">
        <v>178</v>
      </c>
      <c r="AT105" s="227" t="s">
        <v>173</v>
      </c>
      <c r="AU105" s="227" t="s">
        <v>86</v>
      </c>
      <c r="AY105" s="19" t="s">
        <v>170</v>
      </c>
      <c r="BE105" s="228">
        <f>IF(N105="základní",J105,0)</f>
        <v>0</v>
      </c>
      <c r="BF105" s="228">
        <f>IF(N105="snížená",J105,0)</f>
        <v>0</v>
      </c>
      <c r="BG105" s="228">
        <f>IF(N105="zákl. přenesená",J105,0)</f>
        <v>0</v>
      </c>
      <c r="BH105" s="228">
        <f>IF(N105="sníž. přenesená",J105,0)</f>
        <v>0</v>
      </c>
      <c r="BI105" s="228">
        <f>IF(N105="nulová",J105,0)</f>
        <v>0</v>
      </c>
      <c r="BJ105" s="19" t="s">
        <v>178</v>
      </c>
      <c r="BK105" s="228">
        <f>ROUND(I105*H105,2)</f>
        <v>0</v>
      </c>
      <c r="BL105" s="19" t="s">
        <v>178</v>
      </c>
      <c r="BM105" s="227" t="s">
        <v>1092</v>
      </c>
    </row>
    <row r="106" spans="1:47" s="2" customFormat="1" ht="12">
      <c r="A106" s="41"/>
      <c r="B106" s="42"/>
      <c r="C106" s="43"/>
      <c r="D106" s="229" t="s">
        <v>180</v>
      </c>
      <c r="E106" s="43"/>
      <c r="F106" s="230" t="s">
        <v>1093</v>
      </c>
      <c r="G106" s="43"/>
      <c r="H106" s="43"/>
      <c r="I106" s="231"/>
      <c r="J106" s="43"/>
      <c r="K106" s="43"/>
      <c r="L106" s="47"/>
      <c r="M106" s="232"/>
      <c r="N106" s="233"/>
      <c r="O106" s="88"/>
      <c r="P106" s="88"/>
      <c r="Q106" s="88"/>
      <c r="R106" s="88"/>
      <c r="S106" s="88"/>
      <c r="T106" s="89"/>
      <c r="U106" s="41"/>
      <c r="V106" s="41"/>
      <c r="W106" s="41"/>
      <c r="X106" s="41"/>
      <c r="Y106" s="41"/>
      <c r="Z106" s="41"/>
      <c r="AA106" s="41"/>
      <c r="AB106" s="41"/>
      <c r="AC106" s="41"/>
      <c r="AD106" s="41"/>
      <c r="AE106" s="41"/>
      <c r="AT106" s="19" t="s">
        <v>180</v>
      </c>
      <c r="AU106" s="19" t="s">
        <v>86</v>
      </c>
    </row>
    <row r="107" spans="1:65" s="2" customFormat="1" ht="12">
      <c r="A107" s="41"/>
      <c r="B107" s="42"/>
      <c r="C107" s="216" t="s">
        <v>220</v>
      </c>
      <c r="D107" s="216" t="s">
        <v>173</v>
      </c>
      <c r="E107" s="217" t="s">
        <v>1094</v>
      </c>
      <c r="F107" s="218" t="s">
        <v>1095</v>
      </c>
      <c r="G107" s="219" t="s">
        <v>199</v>
      </c>
      <c r="H107" s="220">
        <v>2.478</v>
      </c>
      <c r="I107" s="221"/>
      <c r="J107" s="222">
        <f>ROUND(I107*H107,2)</f>
        <v>0</v>
      </c>
      <c r="K107" s="218" t="s">
        <v>177</v>
      </c>
      <c r="L107" s="47"/>
      <c r="M107" s="223" t="s">
        <v>35</v>
      </c>
      <c r="N107" s="224" t="s">
        <v>52</v>
      </c>
      <c r="O107" s="88"/>
      <c r="P107" s="225">
        <f>O107*H107</f>
        <v>0</v>
      </c>
      <c r="Q107" s="225">
        <v>0</v>
      </c>
      <c r="R107" s="225">
        <f>Q107*H107</f>
        <v>0</v>
      </c>
      <c r="S107" s="225">
        <v>0</v>
      </c>
      <c r="T107" s="226">
        <f>S107*H107</f>
        <v>0</v>
      </c>
      <c r="U107" s="41"/>
      <c r="V107" s="41"/>
      <c r="W107" s="41"/>
      <c r="X107" s="41"/>
      <c r="Y107" s="41"/>
      <c r="Z107" s="41"/>
      <c r="AA107" s="41"/>
      <c r="AB107" s="41"/>
      <c r="AC107" s="41"/>
      <c r="AD107" s="41"/>
      <c r="AE107" s="41"/>
      <c r="AR107" s="227" t="s">
        <v>178</v>
      </c>
      <c r="AT107" s="227" t="s">
        <v>173</v>
      </c>
      <c r="AU107" s="227" t="s">
        <v>86</v>
      </c>
      <c r="AY107" s="19" t="s">
        <v>170</v>
      </c>
      <c r="BE107" s="228">
        <f>IF(N107="základní",J107,0)</f>
        <v>0</v>
      </c>
      <c r="BF107" s="228">
        <f>IF(N107="snížená",J107,0)</f>
        <v>0</v>
      </c>
      <c r="BG107" s="228">
        <f>IF(N107="zákl. přenesená",J107,0)</f>
        <v>0</v>
      </c>
      <c r="BH107" s="228">
        <f>IF(N107="sníž. přenesená",J107,0)</f>
        <v>0</v>
      </c>
      <c r="BI107" s="228">
        <f>IF(N107="nulová",J107,0)</f>
        <v>0</v>
      </c>
      <c r="BJ107" s="19" t="s">
        <v>178</v>
      </c>
      <c r="BK107" s="228">
        <f>ROUND(I107*H107,2)</f>
        <v>0</v>
      </c>
      <c r="BL107" s="19" t="s">
        <v>178</v>
      </c>
      <c r="BM107" s="227" t="s">
        <v>1096</v>
      </c>
    </row>
    <row r="108" spans="1:47" s="2" customFormat="1" ht="12">
      <c r="A108" s="41"/>
      <c r="B108" s="42"/>
      <c r="C108" s="43"/>
      <c r="D108" s="229" t="s">
        <v>180</v>
      </c>
      <c r="E108" s="43"/>
      <c r="F108" s="230" t="s">
        <v>1097</v>
      </c>
      <c r="G108" s="43"/>
      <c r="H108" s="43"/>
      <c r="I108" s="231"/>
      <c r="J108" s="43"/>
      <c r="K108" s="43"/>
      <c r="L108" s="47"/>
      <c r="M108" s="232"/>
      <c r="N108" s="233"/>
      <c r="O108" s="88"/>
      <c r="P108" s="88"/>
      <c r="Q108" s="88"/>
      <c r="R108" s="88"/>
      <c r="S108" s="88"/>
      <c r="T108" s="89"/>
      <c r="U108" s="41"/>
      <c r="V108" s="41"/>
      <c r="W108" s="41"/>
      <c r="X108" s="41"/>
      <c r="Y108" s="41"/>
      <c r="Z108" s="41"/>
      <c r="AA108" s="41"/>
      <c r="AB108" s="41"/>
      <c r="AC108" s="41"/>
      <c r="AD108" s="41"/>
      <c r="AE108" s="41"/>
      <c r="AT108" s="19" t="s">
        <v>180</v>
      </c>
      <c r="AU108" s="19" t="s">
        <v>86</v>
      </c>
    </row>
    <row r="109" spans="1:51" s="14" customFormat="1" ht="12">
      <c r="A109" s="14"/>
      <c r="B109" s="244"/>
      <c r="C109" s="245"/>
      <c r="D109" s="229" t="s">
        <v>182</v>
      </c>
      <c r="E109" s="246" t="s">
        <v>35</v>
      </c>
      <c r="F109" s="247" t="s">
        <v>1062</v>
      </c>
      <c r="G109" s="245"/>
      <c r="H109" s="248">
        <v>2.478</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182</v>
      </c>
      <c r="AU109" s="254" t="s">
        <v>86</v>
      </c>
      <c r="AV109" s="14" t="s">
        <v>88</v>
      </c>
      <c r="AW109" s="14" t="s">
        <v>40</v>
      </c>
      <c r="AX109" s="14" t="s">
        <v>79</v>
      </c>
      <c r="AY109" s="254" t="s">
        <v>170</v>
      </c>
    </row>
    <row r="110" spans="1:51" s="15" customFormat="1" ht="12">
      <c r="A110" s="15"/>
      <c r="B110" s="255"/>
      <c r="C110" s="256"/>
      <c r="D110" s="229" t="s">
        <v>182</v>
      </c>
      <c r="E110" s="257" t="s">
        <v>35</v>
      </c>
      <c r="F110" s="258" t="s">
        <v>185</v>
      </c>
      <c r="G110" s="256"/>
      <c r="H110" s="259">
        <v>2.478</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182</v>
      </c>
      <c r="AU110" s="265" t="s">
        <v>86</v>
      </c>
      <c r="AV110" s="15" t="s">
        <v>178</v>
      </c>
      <c r="AW110" s="15" t="s">
        <v>40</v>
      </c>
      <c r="AX110" s="15" t="s">
        <v>86</v>
      </c>
      <c r="AY110" s="265" t="s">
        <v>170</v>
      </c>
    </row>
    <row r="111" spans="1:65" s="2" customFormat="1" ht="12">
      <c r="A111" s="41"/>
      <c r="B111" s="42"/>
      <c r="C111" s="216" t="s">
        <v>226</v>
      </c>
      <c r="D111" s="216" t="s">
        <v>173</v>
      </c>
      <c r="E111" s="217" t="s">
        <v>1098</v>
      </c>
      <c r="F111" s="218" t="s">
        <v>1099</v>
      </c>
      <c r="G111" s="219" t="s">
        <v>1071</v>
      </c>
      <c r="H111" s="299"/>
      <c r="I111" s="221"/>
      <c r="J111" s="222">
        <f>ROUND(I111*H111,2)</f>
        <v>0</v>
      </c>
      <c r="K111" s="218" t="s">
        <v>1025</v>
      </c>
      <c r="L111" s="47"/>
      <c r="M111" s="223" t="s">
        <v>35</v>
      </c>
      <c r="N111" s="224" t="s">
        <v>52</v>
      </c>
      <c r="O111" s="88"/>
      <c r="P111" s="225">
        <f>O111*H111</f>
        <v>0</v>
      </c>
      <c r="Q111" s="225">
        <v>0</v>
      </c>
      <c r="R111" s="225">
        <f>Q111*H111</f>
        <v>0</v>
      </c>
      <c r="S111" s="225">
        <v>0</v>
      </c>
      <c r="T111" s="226">
        <f>S111*H111</f>
        <v>0</v>
      </c>
      <c r="U111" s="41"/>
      <c r="V111" s="41"/>
      <c r="W111" s="41"/>
      <c r="X111" s="41"/>
      <c r="Y111" s="41"/>
      <c r="Z111" s="41"/>
      <c r="AA111" s="41"/>
      <c r="AB111" s="41"/>
      <c r="AC111" s="41"/>
      <c r="AD111" s="41"/>
      <c r="AE111" s="41"/>
      <c r="AR111" s="227" t="s">
        <v>178</v>
      </c>
      <c r="AT111" s="227" t="s">
        <v>173</v>
      </c>
      <c r="AU111" s="227" t="s">
        <v>86</v>
      </c>
      <c r="AY111" s="19" t="s">
        <v>170</v>
      </c>
      <c r="BE111" s="228">
        <f>IF(N111="základní",J111,0)</f>
        <v>0</v>
      </c>
      <c r="BF111" s="228">
        <f>IF(N111="snížená",J111,0)</f>
        <v>0</v>
      </c>
      <c r="BG111" s="228">
        <f>IF(N111="zákl. přenesená",J111,0)</f>
        <v>0</v>
      </c>
      <c r="BH111" s="228">
        <f>IF(N111="sníž. přenesená",J111,0)</f>
        <v>0</v>
      </c>
      <c r="BI111" s="228">
        <f>IF(N111="nulová",J111,0)</f>
        <v>0</v>
      </c>
      <c r="BJ111" s="19" t="s">
        <v>178</v>
      </c>
      <c r="BK111" s="228">
        <f>ROUND(I111*H111,2)</f>
        <v>0</v>
      </c>
      <c r="BL111" s="19" t="s">
        <v>178</v>
      </c>
      <c r="BM111" s="227" t="s">
        <v>1100</v>
      </c>
    </row>
    <row r="112" spans="1:47" s="2" customFormat="1" ht="12">
      <c r="A112" s="41"/>
      <c r="B112" s="42"/>
      <c r="C112" s="43"/>
      <c r="D112" s="229" t="s">
        <v>180</v>
      </c>
      <c r="E112" s="43"/>
      <c r="F112" s="230" t="s">
        <v>1101</v>
      </c>
      <c r="G112" s="43"/>
      <c r="H112" s="43"/>
      <c r="I112" s="231"/>
      <c r="J112" s="43"/>
      <c r="K112" s="43"/>
      <c r="L112" s="47"/>
      <c r="M112" s="232"/>
      <c r="N112" s="233"/>
      <c r="O112" s="88"/>
      <c r="P112" s="88"/>
      <c r="Q112" s="88"/>
      <c r="R112" s="88"/>
      <c r="S112" s="88"/>
      <c r="T112" s="89"/>
      <c r="U112" s="41"/>
      <c r="V112" s="41"/>
      <c r="W112" s="41"/>
      <c r="X112" s="41"/>
      <c r="Y112" s="41"/>
      <c r="Z112" s="41"/>
      <c r="AA112" s="41"/>
      <c r="AB112" s="41"/>
      <c r="AC112" s="41"/>
      <c r="AD112" s="41"/>
      <c r="AE112" s="41"/>
      <c r="AT112" s="19" t="s">
        <v>180</v>
      </c>
      <c r="AU112" s="19" t="s">
        <v>86</v>
      </c>
    </row>
    <row r="113" spans="1:65" s="2" customFormat="1" ht="12">
      <c r="A113" s="41"/>
      <c r="B113" s="42"/>
      <c r="C113" s="216" t="s">
        <v>232</v>
      </c>
      <c r="D113" s="216" t="s">
        <v>173</v>
      </c>
      <c r="E113" s="217" t="s">
        <v>1102</v>
      </c>
      <c r="F113" s="218" t="s">
        <v>1103</v>
      </c>
      <c r="G113" s="219" t="s">
        <v>1071</v>
      </c>
      <c r="H113" s="299"/>
      <c r="I113" s="221"/>
      <c r="J113" s="222">
        <f>ROUND(I113*H113,2)</f>
        <v>0</v>
      </c>
      <c r="K113" s="218" t="s">
        <v>1025</v>
      </c>
      <c r="L113" s="47"/>
      <c r="M113" s="223" t="s">
        <v>35</v>
      </c>
      <c r="N113" s="224" t="s">
        <v>52</v>
      </c>
      <c r="O113" s="88"/>
      <c r="P113" s="225">
        <f>O113*H113</f>
        <v>0</v>
      </c>
      <c r="Q113" s="225">
        <v>0</v>
      </c>
      <c r="R113" s="225">
        <f>Q113*H113</f>
        <v>0</v>
      </c>
      <c r="S113" s="225">
        <v>0</v>
      </c>
      <c r="T113" s="226">
        <f>S113*H113</f>
        <v>0</v>
      </c>
      <c r="U113" s="41"/>
      <c r="V113" s="41"/>
      <c r="W113" s="41"/>
      <c r="X113" s="41"/>
      <c r="Y113" s="41"/>
      <c r="Z113" s="41"/>
      <c r="AA113" s="41"/>
      <c r="AB113" s="41"/>
      <c r="AC113" s="41"/>
      <c r="AD113" s="41"/>
      <c r="AE113" s="41"/>
      <c r="AR113" s="227" t="s">
        <v>178</v>
      </c>
      <c r="AT113" s="227" t="s">
        <v>173</v>
      </c>
      <c r="AU113" s="227" t="s">
        <v>86</v>
      </c>
      <c r="AY113" s="19" t="s">
        <v>170</v>
      </c>
      <c r="BE113" s="228">
        <f>IF(N113="základní",J113,0)</f>
        <v>0</v>
      </c>
      <c r="BF113" s="228">
        <f>IF(N113="snížená",J113,0)</f>
        <v>0</v>
      </c>
      <c r="BG113" s="228">
        <f>IF(N113="zákl. přenesená",J113,0)</f>
        <v>0</v>
      </c>
      <c r="BH113" s="228">
        <f>IF(N113="sníž. přenesená",J113,0)</f>
        <v>0</v>
      </c>
      <c r="BI113" s="228">
        <f>IF(N113="nulová",J113,0)</f>
        <v>0</v>
      </c>
      <c r="BJ113" s="19" t="s">
        <v>178</v>
      </c>
      <c r="BK113" s="228">
        <f>ROUND(I113*H113,2)</f>
        <v>0</v>
      </c>
      <c r="BL113" s="19" t="s">
        <v>178</v>
      </c>
      <c r="BM113" s="227" t="s">
        <v>1104</v>
      </c>
    </row>
    <row r="114" spans="1:65" s="2" customFormat="1" ht="12">
      <c r="A114" s="41"/>
      <c r="B114" s="42"/>
      <c r="C114" s="216" t="s">
        <v>237</v>
      </c>
      <c r="D114" s="216" t="s">
        <v>173</v>
      </c>
      <c r="E114" s="217" t="s">
        <v>1105</v>
      </c>
      <c r="F114" s="218" t="s">
        <v>1106</v>
      </c>
      <c r="G114" s="219" t="s">
        <v>240</v>
      </c>
      <c r="H114" s="220">
        <v>2.478</v>
      </c>
      <c r="I114" s="221"/>
      <c r="J114" s="222">
        <f>ROUND(I114*H114,2)</f>
        <v>0</v>
      </c>
      <c r="K114" s="218" t="s">
        <v>1025</v>
      </c>
      <c r="L114" s="47"/>
      <c r="M114" s="223" t="s">
        <v>35</v>
      </c>
      <c r="N114" s="224" t="s">
        <v>52</v>
      </c>
      <c r="O114" s="88"/>
      <c r="P114" s="225">
        <f>O114*H114</f>
        <v>0</v>
      </c>
      <c r="Q114" s="225">
        <v>0</v>
      </c>
      <c r="R114" s="225">
        <f>Q114*H114</f>
        <v>0</v>
      </c>
      <c r="S114" s="225">
        <v>0</v>
      </c>
      <c r="T114" s="226">
        <f>S114*H114</f>
        <v>0</v>
      </c>
      <c r="U114" s="41"/>
      <c r="V114" s="41"/>
      <c r="W114" s="41"/>
      <c r="X114" s="41"/>
      <c r="Y114" s="41"/>
      <c r="Z114" s="41"/>
      <c r="AA114" s="41"/>
      <c r="AB114" s="41"/>
      <c r="AC114" s="41"/>
      <c r="AD114" s="41"/>
      <c r="AE114" s="41"/>
      <c r="AR114" s="227" t="s">
        <v>178</v>
      </c>
      <c r="AT114" s="227" t="s">
        <v>173</v>
      </c>
      <c r="AU114" s="227" t="s">
        <v>86</v>
      </c>
      <c r="AY114" s="19" t="s">
        <v>170</v>
      </c>
      <c r="BE114" s="228">
        <f>IF(N114="základní",J114,0)</f>
        <v>0</v>
      </c>
      <c r="BF114" s="228">
        <f>IF(N114="snížená",J114,0)</f>
        <v>0</v>
      </c>
      <c r="BG114" s="228">
        <f>IF(N114="zákl. přenesená",J114,0)</f>
        <v>0</v>
      </c>
      <c r="BH114" s="228">
        <f>IF(N114="sníž. přenesená",J114,0)</f>
        <v>0</v>
      </c>
      <c r="BI114" s="228">
        <f>IF(N114="nulová",J114,0)</f>
        <v>0</v>
      </c>
      <c r="BJ114" s="19" t="s">
        <v>178</v>
      </c>
      <c r="BK114" s="228">
        <f>ROUND(I114*H114,2)</f>
        <v>0</v>
      </c>
      <c r="BL114" s="19" t="s">
        <v>178</v>
      </c>
      <c r="BM114" s="227" t="s">
        <v>1107</v>
      </c>
    </row>
    <row r="115" spans="1:47" s="2" customFormat="1" ht="12">
      <c r="A115" s="41"/>
      <c r="B115" s="42"/>
      <c r="C115" s="43"/>
      <c r="D115" s="229" t="s">
        <v>180</v>
      </c>
      <c r="E115" s="43"/>
      <c r="F115" s="230" t="s">
        <v>1108</v>
      </c>
      <c r="G115" s="43"/>
      <c r="H115" s="43"/>
      <c r="I115" s="231"/>
      <c r="J115" s="43"/>
      <c r="K115" s="43"/>
      <c r="L115" s="47"/>
      <c r="M115" s="232"/>
      <c r="N115" s="233"/>
      <c r="O115" s="88"/>
      <c r="P115" s="88"/>
      <c r="Q115" s="88"/>
      <c r="R115" s="88"/>
      <c r="S115" s="88"/>
      <c r="T115" s="89"/>
      <c r="U115" s="41"/>
      <c r="V115" s="41"/>
      <c r="W115" s="41"/>
      <c r="X115" s="41"/>
      <c r="Y115" s="41"/>
      <c r="Z115" s="41"/>
      <c r="AA115" s="41"/>
      <c r="AB115" s="41"/>
      <c r="AC115" s="41"/>
      <c r="AD115" s="41"/>
      <c r="AE115" s="41"/>
      <c r="AT115" s="19" t="s">
        <v>180</v>
      </c>
      <c r="AU115" s="19" t="s">
        <v>86</v>
      </c>
    </row>
    <row r="116" spans="1:51" s="14" customFormat="1" ht="12">
      <c r="A116" s="14"/>
      <c r="B116" s="244"/>
      <c r="C116" s="245"/>
      <c r="D116" s="229" t="s">
        <v>182</v>
      </c>
      <c r="E116" s="246" t="s">
        <v>35</v>
      </c>
      <c r="F116" s="247" t="s">
        <v>1062</v>
      </c>
      <c r="G116" s="245"/>
      <c r="H116" s="248">
        <v>2.478</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182</v>
      </c>
      <c r="AU116" s="254" t="s">
        <v>86</v>
      </c>
      <c r="AV116" s="14" t="s">
        <v>88</v>
      </c>
      <c r="AW116" s="14" t="s">
        <v>40</v>
      </c>
      <c r="AX116" s="14" t="s">
        <v>79</v>
      </c>
      <c r="AY116" s="254" t="s">
        <v>170</v>
      </c>
    </row>
    <row r="117" spans="1:51" s="15" customFormat="1" ht="12">
      <c r="A117" s="15"/>
      <c r="B117" s="255"/>
      <c r="C117" s="256"/>
      <c r="D117" s="229" t="s">
        <v>182</v>
      </c>
      <c r="E117" s="257" t="s">
        <v>35</v>
      </c>
      <c r="F117" s="258" t="s">
        <v>185</v>
      </c>
      <c r="G117" s="256"/>
      <c r="H117" s="259">
        <v>2.478</v>
      </c>
      <c r="I117" s="260"/>
      <c r="J117" s="256"/>
      <c r="K117" s="256"/>
      <c r="L117" s="261"/>
      <c r="M117" s="280"/>
      <c r="N117" s="281"/>
      <c r="O117" s="281"/>
      <c r="P117" s="281"/>
      <c r="Q117" s="281"/>
      <c r="R117" s="281"/>
      <c r="S117" s="281"/>
      <c r="T117" s="282"/>
      <c r="U117" s="15"/>
      <c r="V117" s="15"/>
      <c r="W117" s="15"/>
      <c r="X117" s="15"/>
      <c r="Y117" s="15"/>
      <c r="Z117" s="15"/>
      <c r="AA117" s="15"/>
      <c r="AB117" s="15"/>
      <c r="AC117" s="15"/>
      <c r="AD117" s="15"/>
      <c r="AE117" s="15"/>
      <c r="AT117" s="265" t="s">
        <v>182</v>
      </c>
      <c r="AU117" s="265" t="s">
        <v>86</v>
      </c>
      <c r="AV117" s="15" t="s">
        <v>178</v>
      </c>
      <c r="AW117" s="15" t="s">
        <v>40</v>
      </c>
      <c r="AX117" s="15" t="s">
        <v>86</v>
      </c>
      <c r="AY117" s="265" t="s">
        <v>170</v>
      </c>
    </row>
    <row r="118" spans="1:31" s="2" customFormat="1" ht="6.95" customHeight="1">
      <c r="A118" s="41"/>
      <c r="B118" s="63"/>
      <c r="C118" s="64"/>
      <c r="D118" s="64"/>
      <c r="E118" s="64"/>
      <c r="F118" s="64"/>
      <c r="G118" s="64"/>
      <c r="H118" s="64"/>
      <c r="I118" s="64"/>
      <c r="J118" s="64"/>
      <c r="K118" s="64"/>
      <c r="L118" s="47"/>
      <c r="M118" s="41"/>
      <c r="O118" s="41"/>
      <c r="P118" s="41"/>
      <c r="Q118" s="41"/>
      <c r="R118" s="41"/>
      <c r="S118" s="41"/>
      <c r="T118" s="41"/>
      <c r="U118" s="41"/>
      <c r="V118" s="41"/>
      <c r="W118" s="41"/>
      <c r="X118" s="41"/>
      <c r="Y118" s="41"/>
      <c r="Z118" s="41"/>
      <c r="AA118" s="41"/>
      <c r="AB118" s="41"/>
      <c r="AC118" s="41"/>
      <c r="AD118" s="41"/>
      <c r="AE118" s="41"/>
    </row>
  </sheetData>
  <sheetProtection password="CC35" sheet="1" objects="1" scenarios="1" formatColumns="0" formatRows="0" autoFilter="0"/>
  <autoFilter ref="C85:K117"/>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3:H65"/>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2"/>
      <c r="C3" s="143"/>
      <c r="D3" s="143"/>
      <c r="E3" s="143"/>
      <c r="F3" s="143"/>
      <c r="G3" s="143"/>
      <c r="H3" s="22"/>
    </row>
    <row r="4" spans="2:8" s="1" customFormat="1" ht="24.95" customHeight="1">
      <c r="B4" s="22"/>
      <c r="C4" s="144" t="s">
        <v>1109</v>
      </c>
      <c r="H4" s="22"/>
    </row>
    <row r="5" spans="2:8" s="1" customFormat="1" ht="12" customHeight="1">
      <c r="B5" s="22"/>
      <c r="C5" s="300" t="s">
        <v>13</v>
      </c>
      <c r="D5" s="153" t="s">
        <v>14</v>
      </c>
      <c r="E5" s="1"/>
      <c r="F5" s="1"/>
      <c r="H5" s="22"/>
    </row>
    <row r="6" spans="2:8" s="1" customFormat="1" ht="36.95" customHeight="1">
      <c r="B6" s="22"/>
      <c r="C6" s="301" t="s">
        <v>16</v>
      </c>
      <c r="D6" s="302" t="s">
        <v>17</v>
      </c>
      <c r="E6" s="1"/>
      <c r="F6" s="1"/>
      <c r="H6" s="22"/>
    </row>
    <row r="7" spans="2:8" s="1" customFormat="1" ht="16.5" customHeight="1">
      <c r="B7" s="22"/>
      <c r="C7" s="146" t="s">
        <v>24</v>
      </c>
      <c r="D7" s="150" t="str">
        <f>'Rekapitulace stavby'!AN8</f>
        <v>19. 3. 2021</v>
      </c>
      <c r="H7" s="22"/>
    </row>
    <row r="8" spans="1:8" s="2" customFormat="1" ht="10.8" customHeight="1">
      <c r="A8" s="41"/>
      <c r="B8" s="47"/>
      <c r="C8" s="41"/>
      <c r="D8" s="41"/>
      <c r="E8" s="41"/>
      <c r="F8" s="41"/>
      <c r="G8" s="41"/>
      <c r="H8" s="47"/>
    </row>
    <row r="9" spans="1:8" s="11" customFormat="1" ht="29.25" customHeight="1">
      <c r="A9" s="189"/>
      <c r="B9" s="303"/>
      <c r="C9" s="304" t="s">
        <v>60</v>
      </c>
      <c r="D9" s="305" t="s">
        <v>61</v>
      </c>
      <c r="E9" s="305" t="s">
        <v>157</v>
      </c>
      <c r="F9" s="306" t="s">
        <v>1110</v>
      </c>
      <c r="G9" s="189"/>
      <c r="H9" s="303"/>
    </row>
    <row r="10" spans="1:8" s="2" customFormat="1" ht="26.4" customHeight="1">
      <c r="A10" s="41"/>
      <c r="B10" s="47"/>
      <c r="C10" s="307" t="s">
        <v>1111</v>
      </c>
      <c r="D10" s="307" t="s">
        <v>104</v>
      </c>
      <c r="E10" s="41"/>
      <c r="F10" s="41"/>
      <c r="G10" s="41"/>
      <c r="H10" s="47"/>
    </row>
    <row r="11" spans="1:8" s="2" customFormat="1" ht="16.8" customHeight="1">
      <c r="A11" s="41"/>
      <c r="B11" s="47"/>
      <c r="C11" s="308" t="s">
        <v>713</v>
      </c>
      <c r="D11" s="309" t="s">
        <v>714</v>
      </c>
      <c r="E11" s="310" t="s">
        <v>216</v>
      </c>
      <c r="F11" s="311">
        <v>312</v>
      </c>
      <c r="G11" s="41"/>
      <c r="H11" s="47"/>
    </row>
    <row r="12" spans="1:8" s="2" customFormat="1" ht="16.8" customHeight="1">
      <c r="A12" s="41"/>
      <c r="B12" s="47"/>
      <c r="C12" s="312" t="s">
        <v>35</v>
      </c>
      <c r="D12" s="312" t="s">
        <v>914</v>
      </c>
      <c r="E12" s="19" t="s">
        <v>35</v>
      </c>
      <c r="F12" s="313">
        <v>172</v>
      </c>
      <c r="G12" s="41"/>
      <c r="H12" s="47"/>
    </row>
    <row r="13" spans="1:8" s="2" customFormat="1" ht="16.8" customHeight="1">
      <c r="A13" s="41"/>
      <c r="B13" s="47"/>
      <c r="C13" s="312" t="s">
        <v>35</v>
      </c>
      <c r="D13" s="312" t="s">
        <v>915</v>
      </c>
      <c r="E13" s="19" t="s">
        <v>35</v>
      </c>
      <c r="F13" s="313">
        <v>96</v>
      </c>
      <c r="G13" s="41"/>
      <c r="H13" s="47"/>
    </row>
    <row r="14" spans="1:8" s="2" customFormat="1" ht="16.8" customHeight="1">
      <c r="A14" s="41"/>
      <c r="B14" s="47"/>
      <c r="C14" s="312" t="s">
        <v>35</v>
      </c>
      <c r="D14" s="312" t="s">
        <v>916</v>
      </c>
      <c r="E14" s="19" t="s">
        <v>35</v>
      </c>
      <c r="F14" s="313">
        <v>44</v>
      </c>
      <c r="G14" s="41"/>
      <c r="H14" s="47"/>
    </row>
    <row r="15" spans="1:8" s="2" customFormat="1" ht="16.8" customHeight="1">
      <c r="A15" s="41"/>
      <c r="B15" s="47"/>
      <c r="C15" s="312" t="s">
        <v>713</v>
      </c>
      <c r="D15" s="312" t="s">
        <v>185</v>
      </c>
      <c r="E15" s="19" t="s">
        <v>35</v>
      </c>
      <c r="F15" s="313">
        <v>312</v>
      </c>
      <c r="G15" s="41"/>
      <c r="H15" s="47"/>
    </row>
    <row r="16" spans="1:8" s="2" customFormat="1" ht="16.8" customHeight="1">
      <c r="A16" s="41"/>
      <c r="B16" s="47"/>
      <c r="C16" s="314" t="s">
        <v>1112</v>
      </c>
      <c r="D16" s="41"/>
      <c r="E16" s="41"/>
      <c r="F16" s="41"/>
      <c r="G16" s="41"/>
      <c r="H16" s="47"/>
    </row>
    <row r="17" spans="1:8" s="2" customFormat="1" ht="16.8" customHeight="1">
      <c r="A17" s="41"/>
      <c r="B17" s="47"/>
      <c r="C17" s="312" t="s">
        <v>563</v>
      </c>
      <c r="D17" s="312" t="s">
        <v>564</v>
      </c>
      <c r="E17" s="19" t="s">
        <v>216</v>
      </c>
      <c r="F17" s="313">
        <v>312</v>
      </c>
      <c r="G17" s="41"/>
      <c r="H17" s="47"/>
    </row>
    <row r="18" spans="1:8" s="2" customFormat="1" ht="16.8" customHeight="1">
      <c r="A18" s="41"/>
      <c r="B18" s="47"/>
      <c r="C18" s="312" t="s">
        <v>923</v>
      </c>
      <c r="D18" s="312" t="s">
        <v>924</v>
      </c>
      <c r="E18" s="19" t="s">
        <v>216</v>
      </c>
      <c r="F18" s="313">
        <v>312</v>
      </c>
      <c r="G18" s="41"/>
      <c r="H18" s="47"/>
    </row>
    <row r="19" spans="1:8" s="2" customFormat="1" ht="16.8" customHeight="1">
      <c r="A19" s="41"/>
      <c r="B19" s="47"/>
      <c r="C19" s="308" t="s">
        <v>710</v>
      </c>
      <c r="D19" s="309" t="s">
        <v>711</v>
      </c>
      <c r="E19" s="310" t="s">
        <v>216</v>
      </c>
      <c r="F19" s="311">
        <v>1506</v>
      </c>
      <c r="G19" s="41"/>
      <c r="H19" s="47"/>
    </row>
    <row r="20" spans="1:8" s="2" customFormat="1" ht="16.8" customHeight="1">
      <c r="A20" s="41"/>
      <c r="B20" s="47"/>
      <c r="C20" s="312" t="s">
        <v>35</v>
      </c>
      <c r="D20" s="312" t="s">
        <v>909</v>
      </c>
      <c r="E20" s="19" t="s">
        <v>35</v>
      </c>
      <c r="F20" s="313">
        <v>716</v>
      </c>
      <c r="G20" s="41"/>
      <c r="H20" s="47"/>
    </row>
    <row r="21" spans="1:8" s="2" customFormat="1" ht="16.8" customHeight="1">
      <c r="A21" s="41"/>
      <c r="B21" s="47"/>
      <c r="C21" s="312" t="s">
        <v>35</v>
      </c>
      <c r="D21" s="312" t="s">
        <v>910</v>
      </c>
      <c r="E21" s="19" t="s">
        <v>35</v>
      </c>
      <c r="F21" s="313">
        <v>438</v>
      </c>
      <c r="G21" s="41"/>
      <c r="H21" s="47"/>
    </row>
    <row r="22" spans="1:8" s="2" customFormat="1" ht="16.8" customHeight="1">
      <c r="A22" s="41"/>
      <c r="B22" s="47"/>
      <c r="C22" s="312" t="s">
        <v>35</v>
      </c>
      <c r="D22" s="312" t="s">
        <v>911</v>
      </c>
      <c r="E22" s="19" t="s">
        <v>35</v>
      </c>
      <c r="F22" s="313">
        <v>352</v>
      </c>
      <c r="G22" s="41"/>
      <c r="H22" s="47"/>
    </row>
    <row r="23" spans="1:8" s="2" customFormat="1" ht="16.8" customHeight="1">
      <c r="A23" s="41"/>
      <c r="B23" s="47"/>
      <c r="C23" s="312" t="s">
        <v>710</v>
      </c>
      <c r="D23" s="312" t="s">
        <v>185</v>
      </c>
      <c r="E23" s="19" t="s">
        <v>35</v>
      </c>
      <c r="F23" s="313">
        <v>1506</v>
      </c>
      <c r="G23" s="41"/>
      <c r="H23" s="47"/>
    </row>
    <row r="24" spans="1:8" s="2" customFormat="1" ht="16.8" customHeight="1">
      <c r="A24" s="41"/>
      <c r="B24" s="47"/>
      <c r="C24" s="314" t="s">
        <v>1112</v>
      </c>
      <c r="D24" s="41"/>
      <c r="E24" s="41"/>
      <c r="F24" s="41"/>
      <c r="G24" s="41"/>
      <c r="H24" s="47"/>
    </row>
    <row r="25" spans="1:8" s="2" customFormat="1" ht="16.8" customHeight="1">
      <c r="A25" s="41"/>
      <c r="B25" s="47"/>
      <c r="C25" s="312" t="s">
        <v>574</v>
      </c>
      <c r="D25" s="312" t="s">
        <v>575</v>
      </c>
      <c r="E25" s="19" t="s">
        <v>216</v>
      </c>
      <c r="F25" s="313">
        <v>1506</v>
      </c>
      <c r="G25" s="41"/>
      <c r="H25" s="47"/>
    </row>
    <row r="26" spans="1:8" s="2" customFormat="1" ht="16.8" customHeight="1">
      <c r="A26" s="41"/>
      <c r="B26" s="47"/>
      <c r="C26" s="312" t="s">
        <v>580</v>
      </c>
      <c r="D26" s="312" t="s">
        <v>581</v>
      </c>
      <c r="E26" s="19" t="s">
        <v>216</v>
      </c>
      <c r="F26" s="313">
        <v>2322</v>
      </c>
      <c r="G26" s="41"/>
      <c r="H26" s="47"/>
    </row>
    <row r="27" spans="1:8" s="2" customFormat="1" ht="16.8" customHeight="1">
      <c r="A27" s="41"/>
      <c r="B27" s="47"/>
      <c r="C27" s="308" t="s">
        <v>707</v>
      </c>
      <c r="D27" s="309" t="s">
        <v>708</v>
      </c>
      <c r="E27" s="310" t="s">
        <v>216</v>
      </c>
      <c r="F27" s="311">
        <v>816</v>
      </c>
      <c r="G27" s="41"/>
      <c r="H27" s="47"/>
    </row>
    <row r="28" spans="1:8" s="2" customFormat="1" ht="16.8" customHeight="1">
      <c r="A28" s="41"/>
      <c r="B28" s="47"/>
      <c r="C28" s="312" t="s">
        <v>35</v>
      </c>
      <c r="D28" s="312" t="s">
        <v>905</v>
      </c>
      <c r="E28" s="19" t="s">
        <v>35</v>
      </c>
      <c r="F28" s="313">
        <v>504</v>
      </c>
      <c r="G28" s="41"/>
      <c r="H28" s="47"/>
    </row>
    <row r="29" spans="1:8" s="2" customFormat="1" ht="16.8" customHeight="1">
      <c r="A29" s="41"/>
      <c r="B29" s="47"/>
      <c r="C29" s="312" t="s">
        <v>35</v>
      </c>
      <c r="D29" s="312" t="s">
        <v>906</v>
      </c>
      <c r="E29" s="19" t="s">
        <v>35</v>
      </c>
      <c r="F29" s="313">
        <v>312</v>
      </c>
      <c r="G29" s="41"/>
      <c r="H29" s="47"/>
    </row>
    <row r="30" spans="1:8" s="2" customFormat="1" ht="16.8" customHeight="1">
      <c r="A30" s="41"/>
      <c r="B30" s="47"/>
      <c r="C30" s="312" t="s">
        <v>707</v>
      </c>
      <c r="D30" s="312" t="s">
        <v>185</v>
      </c>
      <c r="E30" s="19" t="s">
        <v>35</v>
      </c>
      <c r="F30" s="313">
        <v>816</v>
      </c>
      <c r="G30" s="41"/>
      <c r="H30" s="47"/>
    </row>
    <row r="31" spans="1:8" s="2" customFormat="1" ht="16.8" customHeight="1">
      <c r="A31" s="41"/>
      <c r="B31" s="47"/>
      <c r="C31" s="314" t="s">
        <v>1112</v>
      </c>
      <c r="D31" s="41"/>
      <c r="E31" s="41"/>
      <c r="F31" s="41"/>
      <c r="G31" s="41"/>
      <c r="H31" s="47"/>
    </row>
    <row r="32" spans="1:8" s="2" customFormat="1" ht="16.8" customHeight="1">
      <c r="A32" s="41"/>
      <c r="B32" s="47"/>
      <c r="C32" s="312" t="s">
        <v>902</v>
      </c>
      <c r="D32" s="312" t="s">
        <v>903</v>
      </c>
      <c r="E32" s="19" t="s">
        <v>216</v>
      </c>
      <c r="F32" s="313">
        <v>816</v>
      </c>
      <c r="G32" s="41"/>
      <c r="H32" s="47"/>
    </row>
    <row r="33" spans="1:8" s="2" customFormat="1" ht="16.8" customHeight="1">
      <c r="A33" s="41"/>
      <c r="B33" s="47"/>
      <c r="C33" s="312" t="s">
        <v>580</v>
      </c>
      <c r="D33" s="312" t="s">
        <v>581</v>
      </c>
      <c r="E33" s="19" t="s">
        <v>216</v>
      </c>
      <c r="F33" s="313">
        <v>2322</v>
      </c>
      <c r="G33" s="41"/>
      <c r="H33" s="47"/>
    </row>
    <row r="34" spans="1:8" s="2" customFormat="1" ht="16.8" customHeight="1">
      <c r="A34" s="41"/>
      <c r="B34" s="47"/>
      <c r="C34" s="308" t="s">
        <v>704</v>
      </c>
      <c r="D34" s="309" t="s">
        <v>705</v>
      </c>
      <c r="E34" s="310" t="s">
        <v>240</v>
      </c>
      <c r="F34" s="311">
        <v>144.354</v>
      </c>
      <c r="G34" s="41"/>
      <c r="H34" s="47"/>
    </row>
    <row r="35" spans="1:8" s="2" customFormat="1" ht="16.8" customHeight="1">
      <c r="A35" s="41"/>
      <c r="B35" s="47"/>
      <c r="C35" s="312" t="s">
        <v>35</v>
      </c>
      <c r="D35" s="312" t="s">
        <v>722</v>
      </c>
      <c r="E35" s="19" t="s">
        <v>35</v>
      </c>
      <c r="F35" s="313">
        <v>0</v>
      </c>
      <c r="G35" s="41"/>
      <c r="H35" s="47"/>
    </row>
    <row r="36" spans="1:8" s="2" customFormat="1" ht="16.8" customHeight="1">
      <c r="A36" s="41"/>
      <c r="B36" s="47"/>
      <c r="C36" s="312" t="s">
        <v>35</v>
      </c>
      <c r="D36" s="312" t="s">
        <v>723</v>
      </c>
      <c r="E36" s="19" t="s">
        <v>35</v>
      </c>
      <c r="F36" s="313">
        <v>137.354</v>
      </c>
      <c r="G36" s="41"/>
      <c r="H36" s="47"/>
    </row>
    <row r="37" spans="1:8" s="2" customFormat="1" ht="16.8" customHeight="1">
      <c r="A37" s="41"/>
      <c r="B37" s="47"/>
      <c r="C37" s="312" t="s">
        <v>35</v>
      </c>
      <c r="D37" s="312" t="s">
        <v>725</v>
      </c>
      <c r="E37" s="19" t="s">
        <v>35</v>
      </c>
      <c r="F37" s="313">
        <v>0</v>
      </c>
      <c r="G37" s="41"/>
      <c r="H37" s="47"/>
    </row>
    <row r="38" spans="1:8" s="2" customFormat="1" ht="16.8" customHeight="1">
      <c r="A38" s="41"/>
      <c r="B38" s="47"/>
      <c r="C38" s="312" t="s">
        <v>35</v>
      </c>
      <c r="D38" s="312" t="s">
        <v>220</v>
      </c>
      <c r="E38" s="19" t="s">
        <v>35</v>
      </c>
      <c r="F38" s="313">
        <v>7</v>
      </c>
      <c r="G38" s="41"/>
      <c r="H38" s="47"/>
    </row>
    <row r="39" spans="1:8" s="2" customFormat="1" ht="16.8" customHeight="1">
      <c r="A39" s="41"/>
      <c r="B39" s="47"/>
      <c r="C39" s="312" t="s">
        <v>704</v>
      </c>
      <c r="D39" s="312" t="s">
        <v>185</v>
      </c>
      <c r="E39" s="19" t="s">
        <v>35</v>
      </c>
      <c r="F39" s="313">
        <v>144.354</v>
      </c>
      <c r="G39" s="41"/>
      <c r="H39" s="47"/>
    </row>
    <row r="40" spans="1:8" s="2" customFormat="1" ht="16.8" customHeight="1">
      <c r="A40" s="41"/>
      <c r="B40" s="47"/>
      <c r="C40" s="314" t="s">
        <v>1112</v>
      </c>
      <c r="D40" s="41"/>
      <c r="E40" s="41"/>
      <c r="F40" s="41"/>
      <c r="G40" s="41"/>
      <c r="H40" s="47"/>
    </row>
    <row r="41" spans="1:8" s="2" customFormat="1" ht="16.8" customHeight="1">
      <c r="A41" s="41"/>
      <c r="B41" s="47"/>
      <c r="C41" s="312" t="s">
        <v>719</v>
      </c>
      <c r="D41" s="312" t="s">
        <v>1113</v>
      </c>
      <c r="E41" s="19" t="s">
        <v>240</v>
      </c>
      <c r="F41" s="313">
        <v>144.354</v>
      </c>
      <c r="G41" s="41"/>
      <c r="H41" s="47"/>
    </row>
    <row r="42" spans="1:8" s="2" customFormat="1" ht="16.8" customHeight="1">
      <c r="A42" s="41"/>
      <c r="B42" s="47"/>
      <c r="C42" s="312" t="s">
        <v>736</v>
      </c>
      <c r="D42" s="312" t="s">
        <v>1114</v>
      </c>
      <c r="E42" s="19" t="s">
        <v>240</v>
      </c>
      <c r="F42" s="313">
        <v>144.354</v>
      </c>
      <c r="G42" s="41"/>
      <c r="H42" s="47"/>
    </row>
    <row r="43" spans="1:8" s="2" customFormat="1" ht="16.8" customHeight="1">
      <c r="A43" s="41"/>
      <c r="B43" s="47"/>
      <c r="C43" s="312" t="s">
        <v>740</v>
      </c>
      <c r="D43" s="312" t="s">
        <v>1115</v>
      </c>
      <c r="E43" s="19" t="s">
        <v>240</v>
      </c>
      <c r="F43" s="313">
        <v>144.354</v>
      </c>
      <c r="G43" s="41"/>
      <c r="H43" s="47"/>
    </row>
    <row r="44" spans="1:8" s="2" customFormat="1" ht="16.8" customHeight="1">
      <c r="A44" s="41"/>
      <c r="B44" s="47"/>
      <c r="C44" s="312" t="s">
        <v>743</v>
      </c>
      <c r="D44" s="312" t="s">
        <v>1116</v>
      </c>
      <c r="E44" s="19" t="s">
        <v>240</v>
      </c>
      <c r="F44" s="313">
        <v>144.354</v>
      </c>
      <c r="G44" s="41"/>
      <c r="H44" s="47"/>
    </row>
    <row r="45" spans="1:8" s="2" customFormat="1" ht="16.8" customHeight="1">
      <c r="A45" s="41"/>
      <c r="B45" s="47"/>
      <c r="C45" s="312" t="s">
        <v>775</v>
      </c>
      <c r="D45" s="312" t="s">
        <v>1117</v>
      </c>
      <c r="E45" s="19" t="s">
        <v>240</v>
      </c>
      <c r="F45" s="313">
        <v>144.354</v>
      </c>
      <c r="G45" s="41"/>
      <c r="H45" s="47"/>
    </row>
    <row r="46" spans="1:8" s="2" customFormat="1" ht="16.8" customHeight="1">
      <c r="A46" s="41"/>
      <c r="B46" s="47"/>
      <c r="C46" s="312" t="s">
        <v>779</v>
      </c>
      <c r="D46" s="312" t="s">
        <v>1118</v>
      </c>
      <c r="E46" s="19" t="s">
        <v>240</v>
      </c>
      <c r="F46" s="313">
        <v>144.354</v>
      </c>
      <c r="G46" s="41"/>
      <c r="H46" s="47"/>
    </row>
    <row r="47" spans="1:8" s="2" customFormat="1" ht="16.8" customHeight="1">
      <c r="A47" s="41"/>
      <c r="B47" s="47"/>
      <c r="C47" s="308" t="s">
        <v>765</v>
      </c>
      <c r="D47" s="309" t="s">
        <v>1119</v>
      </c>
      <c r="E47" s="310" t="s">
        <v>216</v>
      </c>
      <c r="F47" s="311">
        <v>6</v>
      </c>
      <c r="G47" s="41"/>
      <c r="H47" s="47"/>
    </row>
    <row r="48" spans="1:8" s="2" customFormat="1" ht="16.8" customHeight="1">
      <c r="A48" s="41"/>
      <c r="B48" s="47"/>
      <c r="C48" s="312" t="s">
        <v>35</v>
      </c>
      <c r="D48" s="312" t="s">
        <v>764</v>
      </c>
      <c r="E48" s="19" t="s">
        <v>35</v>
      </c>
      <c r="F48" s="313">
        <v>6</v>
      </c>
      <c r="G48" s="41"/>
      <c r="H48" s="47"/>
    </row>
    <row r="49" spans="1:8" s="2" customFormat="1" ht="16.8" customHeight="1">
      <c r="A49" s="41"/>
      <c r="B49" s="47"/>
      <c r="C49" s="312" t="s">
        <v>765</v>
      </c>
      <c r="D49" s="312" t="s">
        <v>185</v>
      </c>
      <c r="E49" s="19" t="s">
        <v>35</v>
      </c>
      <c r="F49" s="313">
        <v>6</v>
      </c>
      <c r="G49" s="41"/>
      <c r="H49" s="47"/>
    </row>
    <row r="50" spans="1:8" s="2" customFormat="1" ht="26.4" customHeight="1">
      <c r="A50" s="41"/>
      <c r="B50" s="47"/>
      <c r="C50" s="307" t="s">
        <v>1120</v>
      </c>
      <c r="D50" s="307" t="s">
        <v>140</v>
      </c>
      <c r="E50" s="41"/>
      <c r="F50" s="41"/>
      <c r="G50" s="41"/>
      <c r="H50" s="47"/>
    </row>
    <row r="51" spans="1:8" s="2" customFormat="1" ht="16.8" customHeight="1">
      <c r="A51" s="41"/>
      <c r="B51" s="47"/>
      <c r="C51" s="308" t="s">
        <v>1062</v>
      </c>
      <c r="D51" s="309" t="s">
        <v>1063</v>
      </c>
      <c r="E51" s="310" t="s">
        <v>199</v>
      </c>
      <c r="F51" s="311">
        <v>2.478</v>
      </c>
      <c r="G51" s="41"/>
      <c r="H51" s="47"/>
    </row>
    <row r="52" spans="1:8" s="2" customFormat="1" ht="16.8" customHeight="1">
      <c r="A52" s="41"/>
      <c r="B52" s="47"/>
      <c r="C52" s="312" t="s">
        <v>35</v>
      </c>
      <c r="D52" s="312" t="s">
        <v>1087</v>
      </c>
      <c r="E52" s="19" t="s">
        <v>35</v>
      </c>
      <c r="F52" s="313">
        <v>0.813</v>
      </c>
      <c r="G52" s="41"/>
      <c r="H52" s="47"/>
    </row>
    <row r="53" spans="1:8" s="2" customFormat="1" ht="16.8" customHeight="1">
      <c r="A53" s="41"/>
      <c r="B53" s="47"/>
      <c r="C53" s="312" t="s">
        <v>35</v>
      </c>
      <c r="D53" s="312" t="s">
        <v>500</v>
      </c>
      <c r="E53" s="19" t="s">
        <v>35</v>
      </c>
      <c r="F53" s="313">
        <v>0.699</v>
      </c>
      <c r="G53" s="41"/>
      <c r="H53" s="47"/>
    </row>
    <row r="54" spans="1:8" s="2" customFormat="1" ht="16.8" customHeight="1">
      <c r="A54" s="41"/>
      <c r="B54" s="47"/>
      <c r="C54" s="312" t="s">
        <v>35</v>
      </c>
      <c r="D54" s="312" t="s">
        <v>611</v>
      </c>
      <c r="E54" s="19" t="s">
        <v>35</v>
      </c>
      <c r="F54" s="313">
        <v>0.339</v>
      </c>
      <c r="G54" s="41"/>
      <c r="H54" s="47"/>
    </row>
    <row r="55" spans="1:8" s="2" customFormat="1" ht="16.8" customHeight="1">
      <c r="A55" s="41"/>
      <c r="B55" s="47"/>
      <c r="C55" s="312" t="s">
        <v>35</v>
      </c>
      <c r="D55" s="312" t="s">
        <v>679</v>
      </c>
      <c r="E55" s="19" t="s">
        <v>35</v>
      </c>
      <c r="F55" s="313">
        <v>0.242</v>
      </c>
      <c r="G55" s="41"/>
      <c r="H55" s="47"/>
    </row>
    <row r="56" spans="1:8" s="2" customFormat="1" ht="16.8" customHeight="1">
      <c r="A56" s="41"/>
      <c r="B56" s="47"/>
      <c r="C56" s="312" t="s">
        <v>35</v>
      </c>
      <c r="D56" s="312" t="s">
        <v>1088</v>
      </c>
      <c r="E56" s="19" t="s">
        <v>35</v>
      </c>
      <c r="F56" s="313">
        <v>0.241</v>
      </c>
      <c r="G56" s="41"/>
      <c r="H56" s="47"/>
    </row>
    <row r="57" spans="1:8" s="2" customFormat="1" ht="16.8" customHeight="1">
      <c r="A57" s="41"/>
      <c r="B57" s="47"/>
      <c r="C57" s="312" t="s">
        <v>35</v>
      </c>
      <c r="D57" s="312" t="s">
        <v>722</v>
      </c>
      <c r="E57" s="19" t="s">
        <v>35</v>
      </c>
      <c r="F57" s="313">
        <v>0</v>
      </c>
      <c r="G57" s="41"/>
      <c r="H57" s="47"/>
    </row>
    <row r="58" spans="1:8" s="2" customFormat="1" ht="16.8" customHeight="1">
      <c r="A58" s="41"/>
      <c r="B58" s="47"/>
      <c r="C58" s="312" t="s">
        <v>35</v>
      </c>
      <c r="D58" s="312" t="s">
        <v>1089</v>
      </c>
      <c r="E58" s="19" t="s">
        <v>35</v>
      </c>
      <c r="F58" s="313">
        <v>0.144</v>
      </c>
      <c r="G58" s="41"/>
      <c r="H58" s="47"/>
    </row>
    <row r="59" spans="1:8" s="2" customFormat="1" ht="16.8" customHeight="1">
      <c r="A59" s="41"/>
      <c r="B59" s="47"/>
      <c r="C59" s="312" t="s">
        <v>1062</v>
      </c>
      <c r="D59" s="312" t="s">
        <v>185</v>
      </c>
      <c r="E59" s="19" t="s">
        <v>35</v>
      </c>
      <c r="F59" s="313">
        <v>2.478</v>
      </c>
      <c r="G59" s="41"/>
      <c r="H59" s="47"/>
    </row>
    <row r="60" spans="1:8" s="2" customFormat="1" ht="16.8" customHeight="1">
      <c r="A60" s="41"/>
      <c r="B60" s="47"/>
      <c r="C60" s="314" t="s">
        <v>1112</v>
      </c>
      <c r="D60" s="41"/>
      <c r="E60" s="41"/>
      <c r="F60" s="41"/>
      <c r="G60" s="41"/>
      <c r="H60" s="47"/>
    </row>
    <row r="61" spans="1:8" s="2" customFormat="1" ht="16.8" customHeight="1">
      <c r="A61" s="41"/>
      <c r="B61" s="47"/>
      <c r="C61" s="312" t="s">
        <v>1083</v>
      </c>
      <c r="D61" s="312" t="s">
        <v>1121</v>
      </c>
      <c r="E61" s="19" t="s">
        <v>199</v>
      </c>
      <c r="F61" s="313">
        <v>2.478</v>
      </c>
      <c r="G61" s="41"/>
      <c r="H61" s="47"/>
    </row>
    <row r="62" spans="1:8" s="2" customFormat="1" ht="16.8" customHeight="1">
      <c r="A62" s="41"/>
      <c r="B62" s="47"/>
      <c r="C62" s="312" t="s">
        <v>1094</v>
      </c>
      <c r="D62" s="312" t="s">
        <v>1122</v>
      </c>
      <c r="E62" s="19" t="s">
        <v>199</v>
      </c>
      <c r="F62" s="313">
        <v>2.478</v>
      </c>
      <c r="G62" s="41"/>
      <c r="H62" s="47"/>
    </row>
    <row r="63" spans="1:8" s="2" customFormat="1" ht="16.8" customHeight="1">
      <c r="A63" s="41"/>
      <c r="B63" s="47"/>
      <c r="C63" s="312" t="s">
        <v>1105</v>
      </c>
      <c r="D63" s="312" t="s">
        <v>1123</v>
      </c>
      <c r="E63" s="19" t="s">
        <v>240</v>
      </c>
      <c r="F63" s="313">
        <v>2.478</v>
      </c>
      <c r="G63" s="41"/>
      <c r="H63" s="47"/>
    </row>
    <row r="64" spans="1:8" s="2" customFormat="1" ht="7.4" customHeight="1">
      <c r="A64" s="41"/>
      <c r="B64" s="169"/>
      <c r="C64" s="170"/>
      <c r="D64" s="170"/>
      <c r="E64" s="170"/>
      <c r="F64" s="170"/>
      <c r="G64" s="170"/>
      <c r="H64" s="47"/>
    </row>
    <row r="65" spans="1:8" s="2" customFormat="1" ht="12">
      <c r="A65" s="41"/>
      <c r="B65" s="41"/>
      <c r="C65" s="41"/>
      <c r="D65" s="41"/>
      <c r="E65" s="41"/>
      <c r="F65" s="41"/>
      <c r="G65" s="41"/>
      <c r="H65" s="41"/>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15" customWidth="1"/>
    <col min="2" max="2" width="1.7109375" style="315" customWidth="1"/>
    <col min="3" max="4" width="5.00390625" style="315" customWidth="1"/>
    <col min="5" max="5" width="11.7109375" style="315" customWidth="1"/>
    <col min="6" max="6" width="9.140625" style="315" customWidth="1"/>
    <col min="7" max="7" width="5.00390625" style="315" customWidth="1"/>
    <col min="8" max="8" width="77.8515625" style="315" customWidth="1"/>
    <col min="9" max="10" width="20.00390625" style="315" customWidth="1"/>
    <col min="11" max="11" width="1.7109375" style="315" customWidth="1"/>
  </cols>
  <sheetData>
    <row r="1" s="1" customFormat="1" ht="37.5" customHeight="1"/>
    <row r="2" spans="2:11" s="1" customFormat="1" ht="7.5" customHeight="1">
      <c r="B2" s="316"/>
      <c r="C2" s="317"/>
      <c r="D2" s="317"/>
      <c r="E2" s="317"/>
      <c r="F2" s="317"/>
      <c r="G2" s="317"/>
      <c r="H2" s="317"/>
      <c r="I2" s="317"/>
      <c r="J2" s="317"/>
      <c r="K2" s="318"/>
    </row>
    <row r="3" spans="2:11" s="17" customFormat="1" ht="45" customHeight="1">
      <c r="B3" s="319"/>
      <c r="C3" s="320" t="s">
        <v>1124</v>
      </c>
      <c r="D3" s="320"/>
      <c r="E3" s="320"/>
      <c r="F3" s="320"/>
      <c r="G3" s="320"/>
      <c r="H3" s="320"/>
      <c r="I3" s="320"/>
      <c r="J3" s="320"/>
      <c r="K3" s="321"/>
    </row>
    <row r="4" spans="2:11" s="1" customFormat="1" ht="25.5" customHeight="1">
      <c r="B4" s="322"/>
      <c r="C4" s="323" t="s">
        <v>1125</v>
      </c>
      <c r="D4" s="323"/>
      <c r="E4" s="323"/>
      <c r="F4" s="323"/>
      <c r="G4" s="323"/>
      <c r="H4" s="323"/>
      <c r="I4" s="323"/>
      <c r="J4" s="323"/>
      <c r="K4" s="324"/>
    </row>
    <row r="5" spans="2:11" s="1" customFormat="1" ht="5.25" customHeight="1">
      <c r="B5" s="322"/>
      <c r="C5" s="325"/>
      <c r="D5" s="325"/>
      <c r="E5" s="325"/>
      <c r="F5" s="325"/>
      <c r="G5" s="325"/>
      <c r="H5" s="325"/>
      <c r="I5" s="325"/>
      <c r="J5" s="325"/>
      <c r="K5" s="324"/>
    </row>
    <row r="6" spans="2:11" s="1" customFormat="1" ht="15" customHeight="1">
      <c r="B6" s="322"/>
      <c r="C6" s="326" t="s">
        <v>1126</v>
      </c>
      <c r="D6" s="326"/>
      <c r="E6" s="326"/>
      <c r="F6" s="326"/>
      <c r="G6" s="326"/>
      <c r="H6" s="326"/>
      <c r="I6" s="326"/>
      <c r="J6" s="326"/>
      <c r="K6" s="324"/>
    </row>
    <row r="7" spans="2:11" s="1" customFormat="1" ht="15" customHeight="1">
      <c r="B7" s="327"/>
      <c r="C7" s="326" t="s">
        <v>1127</v>
      </c>
      <c r="D7" s="326"/>
      <c r="E7" s="326"/>
      <c r="F7" s="326"/>
      <c r="G7" s="326"/>
      <c r="H7" s="326"/>
      <c r="I7" s="326"/>
      <c r="J7" s="326"/>
      <c r="K7" s="324"/>
    </row>
    <row r="8" spans="2:11" s="1" customFormat="1" ht="12.75" customHeight="1">
      <c r="B8" s="327"/>
      <c r="C8" s="326"/>
      <c r="D8" s="326"/>
      <c r="E8" s="326"/>
      <c r="F8" s="326"/>
      <c r="G8" s="326"/>
      <c r="H8" s="326"/>
      <c r="I8" s="326"/>
      <c r="J8" s="326"/>
      <c r="K8" s="324"/>
    </row>
    <row r="9" spans="2:11" s="1" customFormat="1" ht="15" customHeight="1">
      <c r="B9" s="327"/>
      <c r="C9" s="326" t="s">
        <v>1128</v>
      </c>
      <c r="D9" s="326"/>
      <c r="E9" s="326"/>
      <c r="F9" s="326"/>
      <c r="G9" s="326"/>
      <c r="H9" s="326"/>
      <c r="I9" s="326"/>
      <c r="J9" s="326"/>
      <c r="K9" s="324"/>
    </row>
    <row r="10" spans="2:11" s="1" customFormat="1" ht="15" customHeight="1">
      <c r="B10" s="327"/>
      <c r="C10" s="326"/>
      <c r="D10" s="326" t="s">
        <v>1129</v>
      </c>
      <c r="E10" s="326"/>
      <c r="F10" s="326"/>
      <c r="G10" s="326"/>
      <c r="H10" s="326"/>
      <c r="I10" s="326"/>
      <c r="J10" s="326"/>
      <c r="K10" s="324"/>
    </row>
    <row r="11" spans="2:11" s="1" customFormat="1" ht="15" customHeight="1">
      <c r="B11" s="327"/>
      <c r="C11" s="328"/>
      <c r="D11" s="326" t="s">
        <v>1130</v>
      </c>
      <c r="E11" s="326"/>
      <c r="F11" s="326"/>
      <c r="G11" s="326"/>
      <c r="H11" s="326"/>
      <c r="I11" s="326"/>
      <c r="J11" s="326"/>
      <c r="K11" s="324"/>
    </row>
    <row r="12" spans="2:11" s="1" customFormat="1" ht="15" customHeight="1">
      <c r="B12" s="327"/>
      <c r="C12" s="328"/>
      <c r="D12" s="326"/>
      <c r="E12" s="326"/>
      <c r="F12" s="326"/>
      <c r="G12" s="326"/>
      <c r="H12" s="326"/>
      <c r="I12" s="326"/>
      <c r="J12" s="326"/>
      <c r="K12" s="324"/>
    </row>
    <row r="13" spans="2:11" s="1" customFormat="1" ht="15" customHeight="1">
      <c r="B13" s="327"/>
      <c r="C13" s="328"/>
      <c r="D13" s="329" t="s">
        <v>1131</v>
      </c>
      <c r="E13" s="326"/>
      <c r="F13" s="326"/>
      <c r="G13" s="326"/>
      <c r="H13" s="326"/>
      <c r="I13" s="326"/>
      <c r="J13" s="326"/>
      <c r="K13" s="324"/>
    </row>
    <row r="14" spans="2:11" s="1" customFormat="1" ht="12.75" customHeight="1">
      <c r="B14" s="327"/>
      <c r="C14" s="328"/>
      <c r="D14" s="328"/>
      <c r="E14" s="328"/>
      <c r="F14" s="328"/>
      <c r="G14" s="328"/>
      <c r="H14" s="328"/>
      <c r="I14" s="328"/>
      <c r="J14" s="328"/>
      <c r="K14" s="324"/>
    </row>
    <row r="15" spans="2:11" s="1" customFormat="1" ht="15" customHeight="1">
      <c r="B15" s="327"/>
      <c r="C15" s="328"/>
      <c r="D15" s="326" t="s">
        <v>1132</v>
      </c>
      <c r="E15" s="326"/>
      <c r="F15" s="326"/>
      <c r="G15" s="326"/>
      <c r="H15" s="326"/>
      <c r="I15" s="326"/>
      <c r="J15" s="326"/>
      <c r="K15" s="324"/>
    </row>
    <row r="16" spans="2:11" s="1" customFormat="1" ht="15" customHeight="1">
      <c r="B16" s="327"/>
      <c r="C16" s="328"/>
      <c r="D16" s="326" t="s">
        <v>1133</v>
      </c>
      <c r="E16" s="326"/>
      <c r="F16" s="326"/>
      <c r="G16" s="326"/>
      <c r="H16" s="326"/>
      <c r="I16" s="326"/>
      <c r="J16" s="326"/>
      <c r="K16" s="324"/>
    </row>
    <row r="17" spans="2:11" s="1" customFormat="1" ht="15" customHeight="1">
      <c r="B17" s="327"/>
      <c r="C17" s="328"/>
      <c r="D17" s="326" t="s">
        <v>1134</v>
      </c>
      <c r="E17" s="326"/>
      <c r="F17" s="326"/>
      <c r="G17" s="326"/>
      <c r="H17" s="326"/>
      <c r="I17" s="326"/>
      <c r="J17" s="326"/>
      <c r="K17" s="324"/>
    </row>
    <row r="18" spans="2:11" s="1" customFormat="1" ht="15" customHeight="1">
      <c r="B18" s="327"/>
      <c r="C18" s="328"/>
      <c r="D18" s="328"/>
      <c r="E18" s="330" t="s">
        <v>85</v>
      </c>
      <c r="F18" s="326" t="s">
        <v>1135</v>
      </c>
      <c r="G18" s="326"/>
      <c r="H18" s="326"/>
      <c r="I18" s="326"/>
      <c r="J18" s="326"/>
      <c r="K18" s="324"/>
    </row>
    <row r="19" spans="2:11" s="1" customFormat="1" ht="15" customHeight="1">
      <c r="B19" s="327"/>
      <c r="C19" s="328"/>
      <c r="D19" s="328"/>
      <c r="E19" s="330" t="s">
        <v>1136</v>
      </c>
      <c r="F19" s="326" t="s">
        <v>1137</v>
      </c>
      <c r="G19" s="326"/>
      <c r="H19" s="326"/>
      <c r="I19" s="326"/>
      <c r="J19" s="326"/>
      <c r="K19" s="324"/>
    </row>
    <row r="20" spans="2:11" s="1" customFormat="1" ht="15" customHeight="1">
      <c r="B20" s="327"/>
      <c r="C20" s="328"/>
      <c r="D20" s="328"/>
      <c r="E20" s="330" t="s">
        <v>1138</v>
      </c>
      <c r="F20" s="326" t="s">
        <v>1139</v>
      </c>
      <c r="G20" s="326"/>
      <c r="H20" s="326"/>
      <c r="I20" s="326"/>
      <c r="J20" s="326"/>
      <c r="K20" s="324"/>
    </row>
    <row r="21" spans="2:11" s="1" customFormat="1" ht="15" customHeight="1">
      <c r="B21" s="327"/>
      <c r="C21" s="328"/>
      <c r="D21" s="328"/>
      <c r="E21" s="330" t="s">
        <v>1140</v>
      </c>
      <c r="F21" s="326" t="s">
        <v>1141</v>
      </c>
      <c r="G21" s="326"/>
      <c r="H21" s="326"/>
      <c r="I21" s="326"/>
      <c r="J21" s="326"/>
      <c r="K21" s="324"/>
    </row>
    <row r="22" spans="2:11" s="1" customFormat="1" ht="15" customHeight="1">
      <c r="B22" s="327"/>
      <c r="C22" s="328"/>
      <c r="D22" s="328"/>
      <c r="E22" s="330" t="s">
        <v>367</v>
      </c>
      <c r="F22" s="326" t="s">
        <v>368</v>
      </c>
      <c r="G22" s="326"/>
      <c r="H22" s="326"/>
      <c r="I22" s="326"/>
      <c r="J22" s="326"/>
      <c r="K22" s="324"/>
    </row>
    <row r="23" spans="2:11" s="1" customFormat="1" ht="15" customHeight="1">
      <c r="B23" s="327"/>
      <c r="C23" s="328"/>
      <c r="D23" s="328"/>
      <c r="E23" s="330" t="s">
        <v>92</v>
      </c>
      <c r="F23" s="326" t="s">
        <v>1142</v>
      </c>
      <c r="G23" s="326"/>
      <c r="H23" s="326"/>
      <c r="I23" s="326"/>
      <c r="J23" s="326"/>
      <c r="K23" s="324"/>
    </row>
    <row r="24" spans="2:11" s="1" customFormat="1" ht="12.75" customHeight="1">
      <c r="B24" s="327"/>
      <c r="C24" s="328"/>
      <c r="D24" s="328"/>
      <c r="E24" s="328"/>
      <c r="F24" s="328"/>
      <c r="G24" s="328"/>
      <c r="H24" s="328"/>
      <c r="I24" s="328"/>
      <c r="J24" s="328"/>
      <c r="K24" s="324"/>
    </row>
    <row r="25" spans="2:11" s="1" customFormat="1" ht="15" customHeight="1">
      <c r="B25" s="327"/>
      <c r="C25" s="326" t="s">
        <v>1143</v>
      </c>
      <c r="D25" s="326"/>
      <c r="E25" s="326"/>
      <c r="F25" s="326"/>
      <c r="G25" s="326"/>
      <c r="H25" s="326"/>
      <c r="I25" s="326"/>
      <c r="J25" s="326"/>
      <c r="K25" s="324"/>
    </row>
    <row r="26" spans="2:11" s="1" customFormat="1" ht="15" customHeight="1">
      <c r="B26" s="327"/>
      <c r="C26" s="326" t="s">
        <v>1144</v>
      </c>
      <c r="D26" s="326"/>
      <c r="E26" s="326"/>
      <c r="F26" s="326"/>
      <c r="G26" s="326"/>
      <c r="H26" s="326"/>
      <c r="I26" s="326"/>
      <c r="J26" s="326"/>
      <c r="K26" s="324"/>
    </row>
    <row r="27" spans="2:11" s="1" customFormat="1" ht="15" customHeight="1">
      <c r="B27" s="327"/>
      <c r="C27" s="326"/>
      <c r="D27" s="326" t="s">
        <v>1145</v>
      </c>
      <c r="E27" s="326"/>
      <c r="F27" s="326"/>
      <c r="G27" s="326"/>
      <c r="H27" s="326"/>
      <c r="I27" s="326"/>
      <c r="J27" s="326"/>
      <c r="K27" s="324"/>
    </row>
    <row r="28" spans="2:11" s="1" customFormat="1" ht="15" customHeight="1">
      <c r="B28" s="327"/>
      <c r="C28" s="328"/>
      <c r="D28" s="326" t="s">
        <v>1146</v>
      </c>
      <c r="E28" s="326"/>
      <c r="F28" s="326"/>
      <c r="G28" s="326"/>
      <c r="H28" s="326"/>
      <c r="I28" s="326"/>
      <c r="J28" s="326"/>
      <c r="K28" s="324"/>
    </row>
    <row r="29" spans="2:11" s="1" customFormat="1" ht="12.75" customHeight="1">
      <c r="B29" s="327"/>
      <c r="C29" s="328"/>
      <c r="D29" s="328"/>
      <c r="E29" s="328"/>
      <c r="F29" s="328"/>
      <c r="G29" s="328"/>
      <c r="H29" s="328"/>
      <c r="I29" s="328"/>
      <c r="J29" s="328"/>
      <c r="K29" s="324"/>
    </row>
    <row r="30" spans="2:11" s="1" customFormat="1" ht="15" customHeight="1">
      <c r="B30" s="327"/>
      <c r="C30" s="328"/>
      <c r="D30" s="326" t="s">
        <v>1147</v>
      </c>
      <c r="E30" s="326"/>
      <c r="F30" s="326"/>
      <c r="G30" s="326"/>
      <c r="H30" s="326"/>
      <c r="I30" s="326"/>
      <c r="J30" s="326"/>
      <c r="K30" s="324"/>
    </row>
    <row r="31" spans="2:11" s="1" customFormat="1" ht="15" customHeight="1">
      <c r="B31" s="327"/>
      <c r="C31" s="328"/>
      <c r="D31" s="326" t="s">
        <v>1148</v>
      </c>
      <c r="E31" s="326"/>
      <c r="F31" s="326"/>
      <c r="G31" s="326"/>
      <c r="H31" s="326"/>
      <c r="I31" s="326"/>
      <c r="J31" s="326"/>
      <c r="K31" s="324"/>
    </row>
    <row r="32" spans="2:11" s="1" customFormat="1" ht="12.75" customHeight="1">
      <c r="B32" s="327"/>
      <c r="C32" s="328"/>
      <c r="D32" s="328"/>
      <c r="E32" s="328"/>
      <c r="F32" s="328"/>
      <c r="G32" s="328"/>
      <c r="H32" s="328"/>
      <c r="I32" s="328"/>
      <c r="J32" s="328"/>
      <c r="K32" s="324"/>
    </row>
    <row r="33" spans="2:11" s="1" customFormat="1" ht="15" customHeight="1">
      <c r="B33" s="327"/>
      <c r="C33" s="328"/>
      <c r="D33" s="326" t="s">
        <v>1149</v>
      </c>
      <c r="E33" s="326"/>
      <c r="F33" s="326"/>
      <c r="G33" s="326"/>
      <c r="H33" s="326"/>
      <c r="I33" s="326"/>
      <c r="J33" s="326"/>
      <c r="K33" s="324"/>
    </row>
    <row r="34" spans="2:11" s="1" customFormat="1" ht="15" customHeight="1">
      <c r="B34" s="327"/>
      <c r="C34" s="328"/>
      <c r="D34" s="326" t="s">
        <v>1150</v>
      </c>
      <c r="E34" s="326"/>
      <c r="F34" s="326"/>
      <c r="G34" s="326"/>
      <c r="H34" s="326"/>
      <c r="I34" s="326"/>
      <c r="J34" s="326"/>
      <c r="K34" s="324"/>
    </row>
    <row r="35" spans="2:11" s="1" customFormat="1" ht="15" customHeight="1">
      <c r="B35" s="327"/>
      <c r="C35" s="328"/>
      <c r="D35" s="326" t="s">
        <v>1151</v>
      </c>
      <c r="E35" s="326"/>
      <c r="F35" s="326"/>
      <c r="G35" s="326"/>
      <c r="H35" s="326"/>
      <c r="I35" s="326"/>
      <c r="J35" s="326"/>
      <c r="K35" s="324"/>
    </row>
    <row r="36" spans="2:11" s="1" customFormat="1" ht="15" customHeight="1">
      <c r="B36" s="327"/>
      <c r="C36" s="328"/>
      <c r="D36" s="326"/>
      <c r="E36" s="329" t="s">
        <v>156</v>
      </c>
      <c r="F36" s="326"/>
      <c r="G36" s="326" t="s">
        <v>1152</v>
      </c>
      <c r="H36" s="326"/>
      <c r="I36" s="326"/>
      <c r="J36" s="326"/>
      <c r="K36" s="324"/>
    </row>
    <row r="37" spans="2:11" s="1" customFormat="1" ht="30.75" customHeight="1">
      <c r="B37" s="327"/>
      <c r="C37" s="328"/>
      <c r="D37" s="326"/>
      <c r="E37" s="329" t="s">
        <v>1153</v>
      </c>
      <c r="F37" s="326"/>
      <c r="G37" s="326" t="s">
        <v>1154</v>
      </c>
      <c r="H37" s="326"/>
      <c r="I37" s="326"/>
      <c r="J37" s="326"/>
      <c r="K37" s="324"/>
    </row>
    <row r="38" spans="2:11" s="1" customFormat="1" ht="15" customHeight="1">
      <c r="B38" s="327"/>
      <c r="C38" s="328"/>
      <c r="D38" s="326"/>
      <c r="E38" s="329" t="s">
        <v>60</v>
      </c>
      <c r="F38" s="326"/>
      <c r="G38" s="326" t="s">
        <v>1155</v>
      </c>
      <c r="H38" s="326"/>
      <c r="I38" s="326"/>
      <c r="J38" s="326"/>
      <c r="K38" s="324"/>
    </row>
    <row r="39" spans="2:11" s="1" customFormat="1" ht="15" customHeight="1">
      <c r="B39" s="327"/>
      <c r="C39" s="328"/>
      <c r="D39" s="326"/>
      <c r="E39" s="329" t="s">
        <v>61</v>
      </c>
      <c r="F39" s="326"/>
      <c r="G39" s="326" t="s">
        <v>1156</v>
      </c>
      <c r="H39" s="326"/>
      <c r="I39" s="326"/>
      <c r="J39" s="326"/>
      <c r="K39" s="324"/>
    </row>
    <row r="40" spans="2:11" s="1" customFormat="1" ht="15" customHeight="1">
      <c r="B40" s="327"/>
      <c r="C40" s="328"/>
      <c r="D40" s="326"/>
      <c r="E40" s="329" t="s">
        <v>157</v>
      </c>
      <c r="F40" s="326"/>
      <c r="G40" s="326" t="s">
        <v>1157</v>
      </c>
      <c r="H40" s="326"/>
      <c r="I40" s="326"/>
      <c r="J40" s="326"/>
      <c r="K40" s="324"/>
    </row>
    <row r="41" spans="2:11" s="1" customFormat="1" ht="15" customHeight="1">
      <c r="B41" s="327"/>
      <c r="C41" s="328"/>
      <c r="D41" s="326"/>
      <c r="E41" s="329" t="s">
        <v>158</v>
      </c>
      <c r="F41" s="326"/>
      <c r="G41" s="326" t="s">
        <v>1158</v>
      </c>
      <c r="H41" s="326"/>
      <c r="I41" s="326"/>
      <c r="J41" s="326"/>
      <c r="K41" s="324"/>
    </row>
    <row r="42" spans="2:11" s="1" customFormat="1" ht="15" customHeight="1">
      <c r="B42" s="327"/>
      <c r="C42" s="328"/>
      <c r="D42" s="326"/>
      <c r="E42" s="329" t="s">
        <v>1159</v>
      </c>
      <c r="F42" s="326"/>
      <c r="G42" s="326" t="s">
        <v>1160</v>
      </c>
      <c r="H42" s="326"/>
      <c r="I42" s="326"/>
      <c r="J42" s="326"/>
      <c r="K42" s="324"/>
    </row>
    <row r="43" spans="2:11" s="1" customFormat="1" ht="15" customHeight="1">
      <c r="B43" s="327"/>
      <c r="C43" s="328"/>
      <c r="D43" s="326"/>
      <c r="E43" s="329"/>
      <c r="F43" s="326"/>
      <c r="G43" s="326" t="s">
        <v>1161</v>
      </c>
      <c r="H43" s="326"/>
      <c r="I43" s="326"/>
      <c r="J43" s="326"/>
      <c r="K43" s="324"/>
    </row>
    <row r="44" spans="2:11" s="1" customFormat="1" ht="15" customHeight="1">
      <c r="B44" s="327"/>
      <c r="C44" s="328"/>
      <c r="D44" s="326"/>
      <c r="E44" s="329" t="s">
        <v>1162</v>
      </c>
      <c r="F44" s="326"/>
      <c r="G44" s="326" t="s">
        <v>1163</v>
      </c>
      <c r="H44" s="326"/>
      <c r="I44" s="326"/>
      <c r="J44" s="326"/>
      <c r="K44" s="324"/>
    </row>
    <row r="45" spans="2:11" s="1" customFormat="1" ht="15" customHeight="1">
      <c r="B45" s="327"/>
      <c r="C45" s="328"/>
      <c r="D45" s="326"/>
      <c r="E45" s="329" t="s">
        <v>160</v>
      </c>
      <c r="F45" s="326"/>
      <c r="G45" s="326" t="s">
        <v>1164</v>
      </c>
      <c r="H45" s="326"/>
      <c r="I45" s="326"/>
      <c r="J45" s="326"/>
      <c r="K45" s="324"/>
    </row>
    <row r="46" spans="2:11" s="1" customFormat="1" ht="12.75" customHeight="1">
      <c r="B46" s="327"/>
      <c r="C46" s="328"/>
      <c r="D46" s="326"/>
      <c r="E46" s="326"/>
      <c r="F46" s="326"/>
      <c r="G46" s="326"/>
      <c r="H46" s="326"/>
      <c r="I46" s="326"/>
      <c r="J46" s="326"/>
      <c r="K46" s="324"/>
    </row>
    <row r="47" spans="2:11" s="1" customFormat="1" ht="15" customHeight="1">
      <c r="B47" s="327"/>
      <c r="C47" s="328"/>
      <c r="D47" s="326" t="s">
        <v>1165</v>
      </c>
      <c r="E47" s="326"/>
      <c r="F47" s="326"/>
      <c r="G47" s="326"/>
      <c r="H47" s="326"/>
      <c r="I47" s="326"/>
      <c r="J47" s="326"/>
      <c r="K47" s="324"/>
    </row>
    <row r="48" spans="2:11" s="1" customFormat="1" ht="15" customHeight="1">
      <c r="B48" s="327"/>
      <c r="C48" s="328"/>
      <c r="D48" s="328"/>
      <c r="E48" s="326" t="s">
        <v>1166</v>
      </c>
      <c r="F48" s="326"/>
      <c r="G48" s="326"/>
      <c r="H48" s="326"/>
      <c r="I48" s="326"/>
      <c r="J48" s="326"/>
      <c r="K48" s="324"/>
    </row>
    <row r="49" spans="2:11" s="1" customFormat="1" ht="15" customHeight="1">
      <c r="B49" s="327"/>
      <c r="C49" s="328"/>
      <c r="D49" s="328"/>
      <c r="E49" s="326" t="s">
        <v>1167</v>
      </c>
      <c r="F49" s="326"/>
      <c r="G49" s="326"/>
      <c r="H49" s="326"/>
      <c r="I49" s="326"/>
      <c r="J49" s="326"/>
      <c r="K49" s="324"/>
    </row>
    <row r="50" spans="2:11" s="1" customFormat="1" ht="15" customHeight="1">
      <c r="B50" s="327"/>
      <c r="C50" s="328"/>
      <c r="D50" s="328"/>
      <c r="E50" s="326" t="s">
        <v>1168</v>
      </c>
      <c r="F50" s="326"/>
      <c r="G50" s="326"/>
      <c r="H50" s="326"/>
      <c r="I50" s="326"/>
      <c r="J50" s="326"/>
      <c r="K50" s="324"/>
    </row>
    <row r="51" spans="2:11" s="1" customFormat="1" ht="15" customHeight="1">
      <c r="B51" s="327"/>
      <c r="C51" s="328"/>
      <c r="D51" s="326" t="s">
        <v>1169</v>
      </c>
      <c r="E51" s="326"/>
      <c r="F51" s="326"/>
      <c r="G51" s="326"/>
      <c r="H51" s="326"/>
      <c r="I51" s="326"/>
      <c r="J51" s="326"/>
      <c r="K51" s="324"/>
    </row>
    <row r="52" spans="2:11" s="1" customFormat="1" ht="25.5" customHeight="1">
      <c r="B52" s="322"/>
      <c r="C52" s="323" t="s">
        <v>1170</v>
      </c>
      <c r="D52" s="323"/>
      <c r="E52" s="323"/>
      <c r="F52" s="323"/>
      <c r="G52" s="323"/>
      <c r="H52" s="323"/>
      <c r="I52" s="323"/>
      <c r="J52" s="323"/>
      <c r="K52" s="324"/>
    </row>
    <row r="53" spans="2:11" s="1" customFormat="1" ht="5.25" customHeight="1">
      <c r="B53" s="322"/>
      <c r="C53" s="325"/>
      <c r="D53" s="325"/>
      <c r="E53" s="325"/>
      <c r="F53" s="325"/>
      <c r="G53" s="325"/>
      <c r="H53" s="325"/>
      <c r="I53" s="325"/>
      <c r="J53" s="325"/>
      <c r="K53" s="324"/>
    </row>
    <row r="54" spans="2:11" s="1" customFormat="1" ht="15" customHeight="1">
      <c r="B54" s="322"/>
      <c r="C54" s="326" t="s">
        <v>1171</v>
      </c>
      <c r="D54" s="326"/>
      <c r="E54" s="326"/>
      <c r="F54" s="326"/>
      <c r="G54" s="326"/>
      <c r="H54" s="326"/>
      <c r="I54" s="326"/>
      <c r="J54" s="326"/>
      <c r="K54" s="324"/>
    </row>
    <row r="55" spans="2:11" s="1" customFormat="1" ht="15" customHeight="1">
      <c r="B55" s="322"/>
      <c r="C55" s="326" t="s">
        <v>1172</v>
      </c>
      <c r="D55" s="326"/>
      <c r="E55" s="326"/>
      <c r="F55" s="326"/>
      <c r="G55" s="326"/>
      <c r="H55" s="326"/>
      <c r="I55" s="326"/>
      <c r="J55" s="326"/>
      <c r="K55" s="324"/>
    </row>
    <row r="56" spans="2:11" s="1" customFormat="1" ht="12.75" customHeight="1">
      <c r="B56" s="322"/>
      <c r="C56" s="326"/>
      <c r="D56" s="326"/>
      <c r="E56" s="326"/>
      <c r="F56" s="326"/>
      <c r="G56" s="326"/>
      <c r="H56" s="326"/>
      <c r="I56" s="326"/>
      <c r="J56" s="326"/>
      <c r="K56" s="324"/>
    </row>
    <row r="57" spans="2:11" s="1" customFormat="1" ht="15" customHeight="1">
      <c r="B57" s="322"/>
      <c r="C57" s="326" t="s">
        <v>1173</v>
      </c>
      <c r="D57" s="326"/>
      <c r="E57" s="326"/>
      <c r="F57" s="326"/>
      <c r="G57" s="326"/>
      <c r="H57" s="326"/>
      <c r="I57" s="326"/>
      <c r="J57" s="326"/>
      <c r="K57" s="324"/>
    </row>
    <row r="58" spans="2:11" s="1" customFormat="1" ht="15" customHeight="1">
      <c r="B58" s="322"/>
      <c r="C58" s="328"/>
      <c r="D58" s="326" t="s">
        <v>1174</v>
      </c>
      <c r="E58" s="326"/>
      <c r="F58" s="326"/>
      <c r="G58" s="326"/>
      <c r="H58" s="326"/>
      <c r="I58" s="326"/>
      <c r="J58" s="326"/>
      <c r="K58" s="324"/>
    </row>
    <row r="59" spans="2:11" s="1" customFormat="1" ht="15" customHeight="1">
      <c r="B59" s="322"/>
      <c r="C59" s="328"/>
      <c r="D59" s="326" t="s">
        <v>1175</v>
      </c>
      <c r="E59" s="326"/>
      <c r="F59" s="326"/>
      <c r="G59" s="326"/>
      <c r="H59" s="326"/>
      <c r="I59" s="326"/>
      <c r="J59" s="326"/>
      <c r="K59" s="324"/>
    </row>
    <row r="60" spans="2:11" s="1" customFormat="1" ht="15" customHeight="1">
      <c r="B60" s="322"/>
      <c r="C60" s="328"/>
      <c r="D60" s="326" t="s">
        <v>1176</v>
      </c>
      <c r="E60" s="326"/>
      <c r="F60" s="326"/>
      <c r="G60" s="326"/>
      <c r="H60" s="326"/>
      <c r="I60" s="326"/>
      <c r="J60" s="326"/>
      <c r="K60" s="324"/>
    </row>
    <row r="61" spans="2:11" s="1" customFormat="1" ht="15" customHeight="1">
      <c r="B61" s="322"/>
      <c r="C61" s="328"/>
      <c r="D61" s="326" t="s">
        <v>1177</v>
      </c>
      <c r="E61" s="326"/>
      <c r="F61" s="326"/>
      <c r="G61" s="326"/>
      <c r="H61" s="326"/>
      <c r="I61" s="326"/>
      <c r="J61" s="326"/>
      <c r="K61" s="324"/>
    </row>
    <row r="62" spans="2:11" s="1" customFormat="1" ht="15" customHeight="1">
      <c r="B62" s="322"/>
      <c r="C62" s="328"/>
      <c r="D62" s="331" t="s">
        <v>1178</v>
      </c>
      <c r="E62" s="331"/>
      <c r="F62" s="331"/>
      <c r="G62" s="331"/>
      <c r="H62" s="331"/>
      <c r="I62" s="331"/>
      <c r="J62" s="331"/>
      <c r="K62" s="324"/>
    </row>
    <row r="63" spans="2:11" s="1" customFormat="1" ht="15" customHeight="1">
      <c r="B63" s="322"/>
      <c r="C63" s="328"/>
      <c r="D63" s="326" t="s">
        <v>1179</v>
      </c>
      <c r="E63" s="326"/>
      <c r="F63" s="326"/>
      <c r="G63" s="326"/>
      <c r="H63" s="326"/>
      <c r="I63" s="326"/>
      <c r="J63" s="326"/>
      <c r="K63" s="324"/>
    </row>
    <row r="64" spans="2:11" s="1" customFormat="1" ht="12.75" customHeight="1">
      <c r="B64" s="322"/>
      <c r="C64" s="328"/>
      <c r="D64" s="328"/>
      <c r="E64" s="332"/>
      <c r="F64" s="328"/>
      <c r="G64" s="328"/>
      <c r="H64" s="328"/>
      <c r="I64" s="328"/>
      <c r="J64" s="328"/>
      <c r="K64" s="324"/>
    </row>
    <row r="65" spans="2:11" s="1" customFormat="1" ht="15" customHeight="1">
      <c r="B65" s="322"/>
      <c r="C65" s="328"/>
      <c r="D65" s="326" t="s">
        <v>1180</v>
      </c>
      <c r="E65" s="326"/>
      <c r="F65" s="326"/>
      <c r="G65" s="326"/>
      <c r="H65" s="326"/>
      <c r="I65" s="326"/>
      <c r="J65" s="326"/>
      <c r="K65" s="324"/>
    </row>
    <row r="66" spans="2:11" s="1" customFormat="1" ht="15" customHeight="1">
      <c r="B66" s="322"/>
      <c r="C66" s="328"/>
      <c r="D66" s="331" t="s">
        <v>1181</v>
      </c>
      <c r="E66" s="331"/>
      <c r="F66" s="331"/>
      <c r="G66" s="331"/>
      <c r="H66" s="331"/>
      <c r="I66" s="331"/>
      <c r="J66" s="331"/>
      <c r="K66" s="324"/>
    </row>
    <row r="67" spans="2:11" s="1" customFormat="1" ht="15" customHeight="1">
      <c r="B67" s="322"/>
      <c r="C67" s="328"/>
      <c r="D67" s="326" t="s">
        <v>1182</v>
      </c>
      <c r="E67" s="326"/>
      <c r="F67" s="326"/>
      <c r="G67" s="326"/>
      <c r="H67" s="326"/>
      <c r="I67" s="326"/>
      <c r="J67" s="326"/>
      <c r="K67" s="324"/>
    </row>
    <row r="68" spans="2:11" s="1" customFormat="1" ht="15" customHeight="1">
      <c r="B68" s="322"/>
      <c r="C68" s="328"/>
      <c r="D68" s="326" t="s">
        <v>1183</v>
      </c>
      <c r="E68" s="326"/>
      <c r="F68" s="326"/>
      <c r="G68" s="326"/>
      <c r="H68" s="326"/>
      <c r="I68" s="326"/>
      <c r="J68" s="326"/>
      <c r="K68" s="324"/>
    </row>
    <row r="69" spans="2:11" s="1" customFormat="1" ht="15" customHeight="1">
      <c r="B69" s="322"/>
      <c r="C69" s="328"/>
      <c r="D69" s="326" t="s">
        <v>1184</v>
      </c>
      <c r="E69" s="326"/>
      <c r="F69" s="326"/>
      <c r="G69" s="326"/>
      <c r="H69" s="326"/>
      <c r="I69" s="326"/>
      <c r="J69" s="326"/>
      <c r="K69" s="324"/>
    </row>
    <row r="70" spans="2:11" s="1" customFormat="1" ht="15" customHeight="1">
      <c r="B70" s="322"/>
      <c r="C70" s="328"/>
      <c r="D70" s="326" t="s">
        <v>1185</v>
      </c>
      <c r="E70" s="326"/>
      <c r="F70" s="326"/>
      <c r="G70" s="326"/>
      <c r="H70" s="326"/>
      <c r="I70" s="326"/>
      <c r="J70" s="326"/>
      <c r="K70" s="324"/>
    </row>
    <row r="71" spans="2:11" s="1" customFormat="1" ht="12.75" customHeight="1">
      <c r="B71" s="333"/>
      <c r="C71" s="334"/>
      <c r="D71" s="334"/>
      <c r="E71" s="334"/>
      <c r="F71" s="334"/>
      <c r="G71" s="334"/>
      <c r="H71" s="334"/>
      <c r="I71" s="334"/>
      <c r="J71" s="334"/>
      <c r="K71" s="335"/>
    </row>
    <row r="72" spans="2:11" s="1" customFormat="1" ht="18.75" customHeight="1">
      <c r="B72" s="336"/>
      <c r="C72" s="336"/>
      <c r="D72" s="336"/>
      <c r="E72" s="336"/>
      <c r="F72" s="336"/>
      <c r="G72" s="336"/>
      <c r="H72" s="336"/>
      <c r="I72" s="336"/>
      <c r="J72" s="336"/>
      <c r="K72" s="337"/>
    </row>
    <row r="73" spans="2:11" s="1" customFormat="1" ht="18.75" customHeight="1">
      <c r="B73" s="337"/>
      <c r="C73" s="337"/>
      <c r="D73" s="337"/>
      <c r="E73" s="337"/>
      <c r="F73" s="337"/>
      <c r="G73" s="337"/>
      <c r="H73" s="337"/>
      <c r="I73" s="337"/>
      <c r="J73" s="337"/>
      <c r="K73" s="337"/>
    </row>
    <row r="74" spans="2:11" s="1" customFormat="1" ht="7.5" customHeight="1">
      <c r="B74" s="338"/>
      <c r="C74" s="339"/>
      <c r="D74" s="339"/>
      <c r="E74" s="339"/>
      <c r="F74" s="339"/>
      <c r="G74" s="339"/>
      <c r="H74" s="339"/>
      <c r="I74" s="339"/>
      <c r="J74" s="339"/>
      <c r="K74" s="340"/>
    </row>
    <row r="75" spans="2:11" s="1" customFormat="1" ht="45" customHeight="1">
      <c r="B75" s="341"/>
      <c r="C75" s="342" t="s">
        <v>1186</v>
      </c>
      <c r="D75" s="342"/>
      <c r="E75" s="342"/>
      <c r="F75" s="342"/>
      <c r="G75" s="342"/>
      <c r="H75" s="342"/>
      <c r="I75" s="342"/>
      <c r="J75" s="342"/>
      <c r="K75" s="343"/>
    </row>
    <row r="76" spans="2:11" s="1" customFormat="1" ht="17.25" customHeight="1">
      <c r="B76" s="341"/>
      <c r="C76" s="344" t="s">
        <v>1187</v>
      </c>
      <c r="D76" s="344"/>
      <c r="E76" s="344"/>
      <c r="F76" s="344" t="s">
        <v>1188</v>
      </c>
      <c r="G76" s="345"/>
      <c r="H76" s="344" t="s">
        <v>61</v>
      </c>
      <c r="I76" s="344" t="s">
        <v>64</v>
      </c>
      <c r="J76" s="344" t="s">
        <v>1189</v>
      </c>
      <c r="K76" s="343"/>
    </row>
    <row r="77" spans="2:11" s="1" customFormat="1" ht="17.25" customHeight="1">
      <c r="B77" s="341"/>
      <c r="C77" s="346" t="s">
        <v>1190</v>
      </c>
      <c r="D77" s="346"/>
      <c r="E77" s="346"/>
      <c r="F77" s="347" t="s">
        <v>1191</v>
      </c>
      <c r="G77" s="348"/>
      <c r="H77" s="346"/>
      <c r="I77" s="346"/>
      <c r="J77" s="346" t="s">
        <v>1192</v>
      </c>
      <c r="K77" s="343"/>
    </row>
    <row r="78" spans="2:11" s="1" customFormat="1" ht="5.25" customHeight="1">
      <c r="B78" s="341"/>
      <c r="C78" s="349"/>
      <c r="D78" s="349"/>
      <c r="E78" s="349"/>
      <c r="F78" s="349"/>
      <c r="G78" s="350"/>
      <c r="H78" s="349"/>
      <c r="I78" s="349"/>
      <c r="J78" s="349"/>
      <c r="K78" s="343"/>
    </row>
    <row r="79" spans="2:11" s="1" customFormat="1" ht="15" customHeight="1">
      <c r="B79" s="341"/>
      <c r="C79" s="329" t="s">
        <v>60</v>
      </c>
      <c r="D79" s="351"/>
      <c r="E79" s="351"/>
      <c r="F79" s="352" t="s">
        <v>1193</v>
      </c>
      <c r="G79" s="353"/>
      <c r="H79" s="329" t="s">
        <v>1194</v>
      </c>
      <c r="I79" s="329" t="s">
        <v>1195</v>
      </c>
      <c r="J79" s="329">
        <v>20</v>
      </c>
      <c r="K79" s="343"/>
    </row>
    <row r="80" spans="2:11" s="1" customFormat="1" ht="15" customHeight="1">
      <c r="B80" s="341"/>
      <c r="C80" s="329" t="s">
        <v>1196</v>
      </c>
      <c r="D80" s="329"/>
      <c r="E80" s="329"/>
      <c r="F80" s="352" t="s">
        <v>1193</v>
      </c>
      <c r="G80" s="353"/>
      <c r="H80" s="329" t="s">
        <v>1197</v>
      </c>
      <c r="I80" s="329" t="s">
        <v>1195</v>
      </c>
      <c r="J80" s="329">
        <v>120</v>
      </c>
      <c r="K80" s="343"/>
    </row>
    <row r="81" spans="2:11" s="1" customFormat="1" ht="15" customHeight="1">
      <c r="B81" s="354"/>
      <c r="C81" s="329" t="s">
        <v>1198</v>
      </c>
      <c r="D81" s="329"/>
      <c r="E81" s="329"/>
      <c r="F81" s="352" t="s">
        <v>1199</v>
      </c>
      <c r="G81" s="353"/>
      <c r="H81" s="329" t="s">
        <v>1200</v>
      </c>
      <c r="I81" s="329" t="s">
        <v>1195</v>
      </c>
      <c r="J81" s="329">
        <v>50</v>
      </c>
      <c r="K81" s="343"/>
    </row>
    <row r="82" spans="2:11" s="1" customFormat="1" ht="15" customHeight="1">
      <c r="B82" s="354"/>
      <c r="C82" s="329" t="s">
        <v>1201</v>
      </c>
      <c r="D82" s="329"/>
      <c r="E82" s="329"/>
      <c r="F82" s="352" t="s">
        <v>1193</v>
      </c>
      <c r="G82" s="353"/>
      <c r="H82" s="329" t="s">
        <v>1202</v>
      </c>
      <c r="I82" s="329" t="s">
        <v>1203</v>
      </c>
      <c r="J82" s="329"/>
      <c r="K82" s="343"/>
    </row>
    <row r="83" spans="2:11" s="1" customFormat="1" ht="15" customHeight="1">
      <c r="B83" s="354"/>
      <c r="C83" s="355" t="s">
        <v>1204</v>
      </c>
      <c r="D83" s="355"/>
      <c r="E83" s="355"/>
      <c r="F83" s="356" t="s">
        <v>1199</v>
      </c>
      <c r="G83" s="355"/>
      <c r="H83" s="355" t="s">
        <v>1205</v>
      </c>
      <c r="I83" s="355" t="s">
        <v>1195</v>
      </c>
      <c r="J83" s="355">
        <v>15</v>
      </c>
      <c r="K83" s="343"/>
    </row>
    <row r="84" spans="2:11" s="1" customFormat="1" ht="15" customHeight="1">
      <c r="B84" s="354"/>
      <c r="C84" s="355" t="s">
        <v>1206</v>
      </c>
      <c r="D84" s="355"/>
      <c r="E84" s="355"/>
      <c r="F84" s="356" t="s">
        <v>1199</v>
      </c>
      <c r="G84" s="355"/>
      <c r="H84" s="355" t="s">
        <v>1207</v>
      </c>
      <c r="I84" s="355" t="s">
        <v>1195</v>
      </c>
      <c r="J84" s="355">
        <v>15</v>
      </c>
      <c r="K84" s="343"/>
    </row>
    <row r="85" spans="2:11" s="1" customFormat="1" ht="15" customHeight="1">
      <c r="B85" s="354"/>
      <c r="C85" s="355" t="s">
        <v>1208</v>
      </c>
      <c r="D85" s="355"/>
      <c r="E85" s="355"/>
      <c r="F85" s="356" t="s">
        <v>1199</v>
      </c>
      <c r="G85" s="355"/>
      <c r="H85" s="355" t="s">
        <v>1209</v>
      </c>
      <c r="I85" s="355" t="s">
        <v>1195</v>
      </c>
      <c r="J85" s="355">
        <v>20</v>
      </c>
      <c r="K85" s="343"/>
    </row>
    <row r="86" spans="2:11" s="1" customFormat="1" ht="15" customHeight="1">
      <c r="B86" s="354"/>
      <c r="C86" s="355" t="s">
        <v>1210</v>
      </c>
      <c r="D86" s="355"/>
      <c r="E86" s="355"/>
      <c r="F86" s="356" t="s">
        <v>1199</v>
      </c>
      <c r="G86" s="355"/>
      <c r="H86" s="355" t="s">
        <v>1211</v>
      </c>
      <c r="I86" s="355" t="s">
        <v>1195</v>
      </c>
      <c r="J86" s="355">
        <v>20</v>
      </c>
      <c r="K86" s="343"/>
    </row>
    <row r="87" spans="2:11" s="1" customFormat="1" ht="15" customHeight="1">
      <c r="B87" s="354"/>
      <c r="C87" s="329" t="s">
        <v>1212</v>
      </c>
      <c r="D87" s="329"/>
      <c r="E87" s="329"/>
      <c r="F87" s="352" t="s">
        <v>1199</v>
      </c>
      <c r="G87" s="353"/>
      <c r="H87" s="329" t="s">
        <v>1213</v>
      </c>
      <c r="I87" s="329" t="s">
        <v>1195</v>
      </c>
      <c r="J87" s="329">
        <v>50</v>
      </c>
      <c r="K87" s="343"/>
    </row>
    <row r="88" spans="2:11" s="1" customFormat="1" ht="15" customHeight="1">
      <c r="B88" s="354"/>
      <c r="C88" s="329" t="s">
        <v>1214</v>
      </c>
      <c r="D88" s="329"/>
      <c r="E88" s="329"/>
      <c r="F88" s="352" t="s">
        <v>1199</v>
      </c>
      <c r="G88" s="353"/>
      <c r="H88" s="329" t="s">
        <v>1215</v>
      </c>
      <c r="I88" s="329" t="s">
        <v>1195</v>
      </c>
      <c r="J88" s="329">
        <v>20</v>
      </c>
      <c r="K88" s="343"/>
    </row>
    <row r="89" spans="2:11" s="1" customFormat="1" ht="15" customHeight="1">
      <c r="B89" s="354"/>
      <c r="C89" s="329" t="s">
        <v>1216</v>
      </c>
      <c r="D89" s="329"/>
      <c r="E89" s="329"/>
      <c r="F89" s="352" t="s">
        <v>1199</v>
      </c>
      <c r="G89" s="353"/>
      <c r="H89" s="329" t="s">
        <v>1217</v>
      </c>
      <c r="I89" s="329" t="s">
        <v>1195</v>
      </c>
      <c r="J89" s="329">
        <v>20</v>
      </c>
      <c r="K89" s="343"/>
    </row>
    <row r="90" spans="2:11" s="1" customFormat="1" ht="15" customHeight="1">
      <c r="B90" s="354"/>
      <c r="C90" s="329" t="s">
        <v>1218</v>
      </c>
      <c r="D90" s="329"/>
      <c r="E90" s="329"/>
      <c r="F90" s="352" t="s">
        <v>1199</v>
      </c>
      <c r="G90" s="353"/>
      <c r="H90" s="329" t="s">
        <v>1219</v>
      </c>
      <c r="I90" s="329" t="s">
        <v>1195</v>
      </c>
      <c r="J90" s="329">
        <v>50</v>
      </c>
      <c r="K90" s="343"/>
    </row>
    <row r="91" spans="2:11" s="1" customFormat="1" ht="15" customHeight="1">
      <c r="B91" s="354"/>
      <c r="C91" s="329" t="s">
        <v>1220</v>
      </c>
      <c r="D91" s="329"/>
      <c r="E91" s="329"/>
      <c r="F91" s="352" t="s">
        <v>1199</v>
      </c>
      <c r="G91" s="353"/>
      <c r="H91" s="329" t="s">
        <v>1220</v>
      </c>
      <c r="I91" s="329" t="s">
        <v>1195</v>
      </c>
      <c r="J91" s="329">
        <v>50</v>
      </c>
      <c r="K91" s="343"/>
    </row>
    <row r="92" spans="2:11" s="1" customFormat="1" ht="15" customHeight="1">
      <c r="B92" s="354"/>
      <c r="C92" s="329" t="s">
        <v>1221</v>
      </c>
      <c r="D92" s="329"/>
      <c r="E92" s="329"/>
      <c r="F92" s="352" t="s">
        <v>1199</v>
      </c>
      <c r="G92" s="353"/>
      <c r="H92" s="329" t="s">
        <v>1222</v>
      </c>
      <c r="I92" s="329" t="s">
        <v>1195</v>
      </c>
      <c r="J92" s="329">
        <v>255</v>
      </c>
      <c r="K92" s="343"/>
    </row>
    <row r="93" spans="2:11" s="1" customFormat="1" ht="15" customHeight="1">
      <c r="B93" s="354"/>
      <c r="C93" s="329" t="s">
        <v>1223</v>
      </c>
      <c r="D93" s="329"/>
      <c r="E93" s="329"/>
      <c r="F93" s="352" t="s">
        <v>1193</v>
      </c>
      <c r="G93" s="353"/>
      <c r="H93" s="329" t="s">
        <v>1224</v>
      </c>
      <c r="I93" s="329" t="s">
        <v>1225</v>
      </c>
      <c r="J93" s="329"/>
      <c r="K93" s="343"/>
    </row>
    <row r="94" spans="2:11" s="1" customFormat="1" ht="15" customHeight="1">
      <c r="B94" s="354"/>
      <c r="C94" s="329" t="s">
        <v>1226</v>
      </c>
      <c r="D94" s="329"/>
      <c r="E94" s="329"/>
      <c r="F94" s="352" t="s">
        <v>1193</v>
      </c>
      <c r="G94" s="353"/>
      <c r="H94" s="329" t="s">
        <v>1227</v>
      </c>
      <c r="I94" s="329" t="s">
        <v>1228</v>
      </c>
      <c r="J94" s="329"/>
      <c r="K94" s="343"/>
    </row>
    <row r="95" spans="2:11" s="1" customFormat="1" ht="15" customHeight="1">
      <c r="B95" s="354"/>
      <c r="C95" s="329" t="s">
        <v>1229</v>
      </c>
      <c r="D95" s="329"/>
      <c r="E95" s="329"/>
      <c r="F95" s="352" t="s">
        <v>1193</v>
      </c>
      <c r="G95" s="353"/>
      <c r="H95" s="329" t="s">
        <v>1229</v>
      </c>
      <c r="I95" s="329" t="s">
        <v>1228</v>
      </c>
      <c r="J95" s="329"/>
      <c r="K95" s="343"/>
    </row>
    <row r="96" spans="2:11" s="1" customFormat="1" ht="15" customHeight="1">
      <c r="B96" s="354"/>
      <c r="C96" s="329" t="s">
        <v>45</v>
      </c>
      <c r="D96" s="329"/>
      <c r="E96" s="329"/>
      <c r="F96" s="352" t="s">
        <v>1193</v>
      </c>
      <c r="G96" s="353"/>
      <c r="H96" s="329" t="s">
        <v>1230</v>
      </c>
      <c r="I96" s="329" t="s">
        <v>1228</v>
      </c>
      <c r="J96" s="329"/>
      <c r="K96" s="343"/>
    </row>
    <row r="97" spans="2:11" s="1" customFormat="1" ht="15" customHeight="1">
      <c r="B97" s="354"/>
      <c r="C97" s="329" t="s">
        <v>55</v>
      </c>
      <c r="D97" s="329"/>
      <c r="E97" s="329"/>
      <c r="F97" s="352" t="s">
        <v>1193</v>
      </c>
      <c r="G97" s="353"/>
      <c r="H97" s="329" t="s">
        <v>1231</v>
      </c>
      <c r="I97" s="329" t="s">
        <v>1228</v>
      </c>
      <c r="J97" s="329"/>
      <c r="K97" s="343"/>
    </row>
    <row r="98" spans="2:11" s="1" customFormat="1" ht="15" customHeight="1">
      <c r="B98" s="357"/>
      <c r="C98" s="358"/>
      <c r="D98" s="358"/>
      <c r="E98" s="358"/>
      <c r="F98" s="358"/>
      <c r="G98" s="358"/>
      <c r="H98" s="358"/>
      <c r="I98" s="358"/>
      <c r="J98" s="358"/>
      <c r="K98" s="359"/>
    </row>
    <row r="99" spans="2:11" s="1" customFormat="1" ht="18.75" customHeight="1">
      <c r="B99" s="360"/>
      <c r="C99" s="361"/>
      <c r="D99" s="361"/>
      <c r="E99" s="361"/>
      <c r="F99" s="361"/>
      <c r="G99" s="361"/>
      <c r="H99" s="361"/>
      <c r="I99" s="361"/>
      <c r="J99" s="361"/>
      <c r="K99" s="360"/>
    </row>
    <row r="100" spans="2:11" s="1" customFormat="1" ht="18.75" customHeight="1">
      <c r="B100" s="337"/>
      <c r="C100" s="337"/>
      <c r="D100" s="337"/>
      <c r="E100" s="337"/>
      <c r="F100" s="337"/>
      <c r="G100" s="337"/>
      <c r="H100" s="337"/>
      <c r="I100" s="337"/>
      <c r="J100" s="337"/>
      <c r="K100" s="337"/>
    </row>
    <row r="101" spans="2:11" s="1" customFormat="1" ht="7.5" customHeight="1">
      <c r="B101" s="338"/>
      <c r="C101" s="339"/>
      <c r="D101" s="339"/>
      <c r="E101" s="339"/>
      <c r="F101" s="339"/>
      <c r="G101" s="339"/>
      <c r="H101" s="339"/>
      <c r="I101" s="339"/>
      <c r="J101" s="339"/>
      <c r="K101" s="340"/>
    </row>
    <row r="102" spans="2:11" s="1" customFormat="1" ht="45" customHeight="1">
      <c r="B102" s="341"/>
      <c r="C102" s="342" t="s">
        <v>1232</v>
      </c>
      <c r="D102" s="342"/>
      <c r="E102" s="342"/>
      <c r="F102" s="342"/>
      <c r="G102" s="342"/>
      <c r="H102" s="342"/>
      <c r="I102" s="342"/>
      <c r="J102" s="342"/>
      <c r="K102" s="343"/>
    </row>
    <row r="103" spans="2:11" s="1" customFormat="1" ht="17.25" customHeight="1">
      <c r="B103" s="341"/>
      <c r="C103" s="344" t="s">
        <v>1187</v>
      </c>
      <c r="D103" s="344"/>
      <c r="E103" s="344"/>
      <c r="F103" s="344" t="s">
        <v>1188</v>
      </c>
      <c r="G103" s="345"/>
      <c r="H103" s="344" t="s">
        <v>61</v>
      </c>
      <c r="I103" s="344" t="s">
        <v>64</v>
      </c>
      <c r="J103" s="344" t="s">
        <v>1189</v>
      </c>
      <c r="K103" s="343"/>
    </row>
    <row r="104" spans="2:11" s="1" customFormat="1" ht="17.25" customHeight="1">
      <c r="B104" s="341"/>
      <c r="C104" s="346" t="s">
        <v>1190</v>
      </c>
      <c r="D104" s="346"/>
      <c r="E104" s="346"/>
      <c r="F104" s="347" t="s">
        <v>1191</v>
      </c>
      <c r="G104" s="348"/>
      <c r="H104" s="346"/>
      <c r="I104" s="346"/>
      <c r="J104" s="346" t="s">
        <v>1192</v>
      </c>
      <c r="K104" s="343"/>
    </row>
    <row r="105" spans="2:11" s="1" customFormat="1" ht="5.25" customHeight="1">
      <c r="B105" s="341"/>
      <c r="C105" s="344"/>
      <c r="D105" s="344"/>
      <c r="E105" s="344"/>
      <c r="F105" s="344"/>
      <c r="G105" s="362"/>
      <c r="H105" s="344"/>
      <c r="I105" s="344"/>
      <c r="J105" s="344"/>
      <c r="K105" s="343"/>
    </row>
    <row r="106" spans="2:11" s="1" customFormat="1" ht="15" customHeight="1">
      <c r="B106" s="341"/>
      <c r="C106" s="329" t="s">
        <v>60</v>
      </c>
      <c r="D106" s="351"/>
      <c r="E106" s="351"/>
      <c r="F106" s="352" t="s">
        <v>1193</v>
      </c>
      <c r="G106" s="329"/>
      <c r="H106" s="329" t="s">
        <v>1233</v>
      </c>
      <c r="I106" s="329" t="s">
        <v>1195</v>
      </c>
      <c r="J106" s="329">
        <v>20</v>
      </c>
      <c r="K106" s="343"/>
    </row>
    <row r="107" spans="2:11" s="1" customFormat="1" ht="15" customHeight="1">
      <c r="B107" s="341"/>
      <c r="C107" s="329" t="s">
        <v>1196</v>
      </c>
      <c r="D107" s="329"/>
      <c r="E107" s="329"/>
      <c r="F107" s="352" t="s">
        <v>1193</v>
      </c>
      <c r="G107" s="329"/>
      <c r="H107" s="329" t="s">
        <v>1233</v>
      </c>
      <c r="I107" s="329" t="s">
        <v>1195</v>
      </c>
      <c r="J107" s="329">
        <v>120</v>
      </c>
      <c r="K107" s="343"/>
    </row>
    <row r="108" spans="2:11" s="1" customFormat="1" ht="15" customHeight="1">
      <c r="B108" s="354"/>
      <c r="C108" s="329" t="s">
        <v>1198</v>
      </c>
      <c r="D108" s="329"/>
      <c r="E108" s="329"/>
      <c r="F108" s="352" t="s">
        <v>1199</v>
      </c>
      <c r="G108" s="329"/>
      <c r="H108" s="329" t="s">
        <v>1233</v>
      </c>
      <c r="I108" s="329" t="s">
        <v>1195</v>
      </c>
      <c r="J108" s="329">
        <v>50</v>
      </c>
      <c r="K108" s="343"/>
    </row>
    <row r="109" spans="2:11" s="1" customFormat="1" ht="15" customHeight="1">
      <c r="B109" s="354"/>
      <c r="C109" s="329" t="s">
        <v>1201</v>
      </c>
      <c r="D109" s="329"/>
      <c r="E109" s="329"/>
      <c r="F109" s="352" t="s">
        <v>1193</v>
      </c>
      <c r="G109" s="329"/>
      <c r="H109" s="329" t="s">
        <v>1233</v>
      </c>
      <c r="I109" s="329" t="s">
        <v>1203</v>
      </c>
      <c r="J109" s="329"/>
      <c r="K109" s="343"/>
    </row>
    <row r="110" spans="2:11" s="1" customFormat="1" ht="15" customHeight="1">
      <c r="B110" s="354"/>
      <c r="C110" s="329" t="s">
        <v>1212</v>
      </c>
      <c r="D110" s="329"/>
      <c r="E110" s="329"/>
      <c r="F110" s="352" t="s">
        <v>1199</v>
      </c>
      <c r="G110" s="329"/>
      <c r="H110" s="329" t="s">
        <v>1233</v>
      </c>
      <c r="I110" s="329" t="s">
        <v>1195</v>
      </c>
      <c r="J110" s="329">
        <v>50</v>
      </c>
      <c r="K110" s="343"/>
    </row>
    <row r="111" spans="2:11" s="1" customFormat="1" ht="15" customHeight="1">
      <c r="B111" s="354"/>
      <c r="C111" s="329" t="s">
        <v>1220</v>
      </c>
      <c r="D111" s="329"/>
      <c r="E111" s="329"/>
      <c r="F111" s="352" t="s">
        <v>1199</v>
      </c>
      <c r="G111" s="329"/>
      <c r="H111" s="329" t="s">
        <v>1233</v>
      </c>
      <c r="I111" s="329" t="s">
        <v>1195</v>
      </c>
      <c r="J111" s="329">
        <v>50</v>
      </c>
      <c r="K111" s="343"/>
    </row>
    <row r="112" spans="2:11" s="1" customFormat="1" ht="15" customHeight="1">
      <c r="B112" s="354"/>
      <c r="C112" s="329" t="s">
        <v>1218</v>
      </c>
      <c r="D112" s="329"/>
      <c r="E112" s="329"/>
      <c r="F112" s="352" t="s">
        <v>1199</v>
      </c>
      <c r="G112" s="329"/>
      <c r="H112" s="329" t="s">
        <v>1233</v>
      </c>
      <c r="I112" s="329" t="s">
        <v>1195</v>
      </c>
      <c r="J112" s="329">
        <v>50</v>
      </c>
      <c r="K112" s="343"/>
    </row>
    <row r="113" spans="2:11" s="1" customFormat="1" ht="15" customHeight="1">
      <c r="B113" s="354"/>
      <c r="C113" s="329" t="s">
        <v>60</v>
      </c>
      <c r="D113" s="329"/>
      <c r="E113" s="329"/>
      <c r="F113" s="352" t="s">
        <v>1193</v>
      </c>
      <c r="G113" s="329"/>
      <c r="H113" s="329" t="s">
        <v>1234</v>
      </c>
      <c r="I113" s="329" t="s">
        <v>1195</v>
      </c>
      <c r="J113" s="329">
        <v>20</v>
      </c>
      <c r="K113" s="343"/>
    </row>
    <row r="114" spans="2:11" s="1" customFormat="1" ht="15" customHeight="1">
      <c r="B114" s="354"/>
      <c r="C114" s="329" t="s">
        <v>1235</v>
      </c>
      <c r="D114" s="329"/>
      <c r="E114" s="329"/>
      <c r="F114" s="352" t="s">
        <v>1193</v>
      </c>
      <c r="G114" s="329"/>
      <c r="H114" s="329" t="s">
        <v>1236</v>
      </c>
      <c r="I114" s="329" t="s">
        <v>1195</v>
      </c>
      <c r="J114" s="329">
        <v>120</v>
      </c>
      <c r="K114" s="343"/>
    </row>
    <row r="115" spans="2:11" s="1" customFormat="1" ht="15" customHeight="1">
      <c r="B115" s="354"/>
      <c r="C115" s="329" t="s">
        <v>45</v>
      </c>
      <c r="D115" s="329"/>
      <c r="E115" s="329"/>
      <c r="F115" s="352" t="s">
        <v>1193</v>
      </c>
      <c r="G115" s="329"/>
      <c r="H115" s="329" t="s">
        <v>1237</v>
      </c>
      <c r="I115" s="329" t="s">
        <v>1228</v>
      </c>
      <c r="J115" s="329"/>
      <c r="K115" s="343"/>
    </row>
    <row r="116" spans="2:11" s="1" customFormat="1" ht="15" customHeight="1">
      <c r="B116" s="354"/>
      <c r="C116" s="329" t="s">
        <v>55</v>
      </c>
      <c r="D116" s="329"/>
      <c r="E116" s="329"/>
      <c r="F116" s="352" t="s">
        <v>1193</v>
      </c>
      <c r="G116" s="329"/>
      <c r="H116" s="329" t="s">
        <v>1238</v>
      </c>
      <c r="I116" s="329" t="s">
        <v>1228</v>
      </c>
      <c r="J116" s="329"/>
      <c r="K116" s="343"/>
    </row>
    <row r="117" spans="2:11" s="1" customFormat="1" ht="15" customHeight="1">
      <c r="B117" s="354"/>
      <c r="C117" s="329" t="s">
        <v>64</v>
      </c>
      <c r="D117" s="329"/>
      <c r="E117" s="329"/>
      <c r="F117" s="352" t="s">
        <v>1193</v>
      </c>
      <c r="G117" s="329"/>
      <c r="H117" s="329" t="s">
        <v>1239</v>
      </c>
      <c r="I117" s="329" t="s">
        <v>1240</v>
      </c>
      <c r="J117" s="329"/>
      <c r="K117" s="343"/>
    </row>
    <row r="118" spans="2:11" s="1" customFormat="1" ht="15" customHeight="1">
      <c r="B118" s="357"/>
      <c r="C118" s="363"/>
      <c r="D118" s="363"/>
      <c r="E118" s="363"/>
      <c r="F118" s="363"/>
      <c r="G118" s="363"/>
      <c r="H118" s="363"/>
      <c r="I118" s="363"/>
      <c r="J118" s="363"/>
      <c r="K118" s="359"/>
    </row>
    <row r="119" spans="2:11" s="1" customFormat="1" ht="18.75" customHeight="1">
      <c r="B119" s="364"/>
      <c r="C119" s="365"/>
      <c r="D119" s="365"/>
      <c r="E119" s="365"/>
      <c r="F119" s="366"/>
      <c r="G119" s="365"/>
      <c r="H119" s="365"/>
      <c r="I119" s="365"/>
      <c r="J119" s="365"/>
      <c r="K119" s="364"/>
    </row>
    <row r="120" spans="2:11" s="1" customFormat="1" ht="18.75" customHeight="1">
      <c r="B120" s="337"/>
      <c r="C120" s="337"/>
      <c r="D120" s="337"/>
      <c r="E120" s="337"/>
      <c r="F120" s="337"/>
      <c r="G120" s="337"/>
      <c r="H120" s="337"/>
      <c r="I120" s="337"/>
      <c r="J120" s="337"/>
      <c r="K120" s="337"/>
    </row>
    <row r="121" spans="2:11" s="1" customFormat="1" ht="7.5" customHeight="1">
      <c r="B121" s="367"/>
      <c r="C121" s="368"/>
      <c r="D121" s="368"/>
      <c r="E121" s="368"/>
      <c r="F121" s="368"/>
      <c r="G121" s="368"/>
      <c r="H121" s="368"/>
      <c r="I121" s="368"/>
      <c r="J121" s="368"/>
      <c r="K121" s="369"/>
    </row>
    <row r="122" spans="2:11" s="1" customFormat="1" ht="45" customHeight="1">
      <c r="B122" s="370"/>
      <c r="C122" s="320" t="s">
        <v>1241</v>
      </c>
      <c r="D122" s="320"/>
      <c r="E122" s="320"/>
      <c r="F122" s="320"/>
      <c r="G122" s="320"/>
      <c r="H122" s="320"/>
      <c r="I122" s="320"/>
      <c r="J122" s="320"/>
      <c r="K122" s="371"/>
    </row>
    <row r="123" spans="2:11" s="1" customFormat="1" ht="17.25" customHeight="1">
      <c r="B123" s="372"/>
      <c r="C123" s="344" t="s">
        <v>1187</v>
      </c>
      <c r="D123" s="344"/>
      <c r="E123" s="344"/>
      <c r="F123" s="344" t="s">
        <v>1188</v>
      </c>
      <c r="G123" s="345"/>
      <c r="H123" s="344" t="s">
        <v>61</v>
      </c>
      <c r="I123" s="344" t="s">
        <v>64</v>
      </c>
      <c r="J123" s="344" t="s">
        <v>1189</v>
      </c>
      <c r="K123" s="373"/>
    </row>
    <row r="124" spans="2:11" s="1" customFormat="1" ht="17.25" customHeight="1">
      <c r="B124" s="372"/>
      <c r="C124" s="346" t="s">
        <v>1190</v>
      </c>
      <c r="D124" s="346"/>
      <c r="E124" s="346"/>
      <c r="F124" s="347" t="s">
        <v>1191</v>
      </c>
      <c r="G124" s="348"/>
      <c r="H124" s="346"/>
      <c r="I124" s="346"/>
      <c r="J124" s="346" t="s">
        <v>1192</v>
      </c>
      <c r="K124" s="373"/>
    </row>
    <row r="125" spans="2:11" s="1" customFormat="1" ht="5.25" customHeight="1">
      <c r="B125" s="374"/>
      <c r="C125" s="349"/>
      <c r="D125" s="349"/>
      <c r="E125" s="349"/>
      <c r="F125" s="349"/>
      <c r="G125" s="375"/>
      <c r="H125" s="349"/>
      <c r="I125" s="349"/>
      <c r="J125" s="349"/>
      <c r="K125" s="376"/>
    </row>
    <row r="126" spans="2:11" s="1" customFormat="1" ht="15" customHeight="1">
      <c r="B126" s="374"/>
      <c r="C126" s="329" t="s">
        <v>1196</v>
      </c>
      <c r="D126" s="351"/>
      <c r="E126" s="351"/>
      <c r="F126" s="352" t="s">
        <v>1193</v>
      </c>
      <c r="G126" s="329"/>
      <c r="H126" s="329" t="s">
        <v>1233</v>
      </c>
      <c r="I126" s="329" t="s">
        <v>1195</v>
      </c>
      <c r="J126" s="329">
        <v>120</v>
      </c>
      <c r="K126" s="377"/>
    </row>
    <row r="127" spans="2:11" s="1" customFormat="1" ht="15" customHeight="1">
      <c r="B127" s="374"/>
      <c r="C127" s="329" t="s">
        <v>1242</v>
      </c>
      <c r="D127" s="329"/>
      <c r="E127" s="329"/>
      <c r="F127" s="352" t="s">
        <v>1193</v>
      </c>
      <c r="G127" s="329"/>
      <c r="H127" s="329" t="s">
        <v>1243</v>
      </c>
      <c r="I127" s="329" t="s">
        <v>1195</v>
      </c>
      <c r="J127" s="329" t="s">
        <v>1244</v>
      </c>
      <c r="K127" s="377"/>
    </row>
    <row r="128" spans="2:11" s="1" customFormat="1" ht="15" customHeight="1">
      <c r="B128" s="374"/>
      <c r="C128" s="329" t="s">
        <v>92</v>
      </c>
      <c r="D128" s="329"/>
      <c r="E128" s="329"/>
      <c r="F128" s="352" t="s">
        <v>1193</v>
      </c>
      <c r="G128" s="329"/>
      <c r="H128" s="329" t="s">
        <v>1245</v>
      </c>
      <c r="I128" s="329" t="s">
        <v>1195</v>
      </c>
      <c r="J128" s="329" t="s">
        <v>1244</v>
      </c>
      <c r="K128" s="377"/>
    </row>
    <row r="129" spans="2:11" s="1" customFormat="1" ht="15" customHeight="1">
      <c r="B129" s="374"/>
      <c r="C129" s="329" t="s">
        <v>1204</v>
      </c>
      <c r="D129" s="329"/>
      <c r="E129" s="329"/>
      <c r="F129" s="352" t="s">
        <v>1199</v>
      </c>
      <c r="G129" s="329"/>
      <c r="H129" s="329" t="s">
        <v>1205</v>
      </c>
      <c r="I129" s="329" t="s">
        <v>1195</v>
      </c>
      <c r="J129" s="329">
        <v>15</v>
      </c>
      <c r="K129" s="377"/>
    </row>
    <row r="130" spans="2:11" s="1" customFormat="1" ht="15" customHeight="1">
      <c r="B130" s="374"/>
      <c r="C130" s="355" t="s">
        <v>1206</v>
      </c>
      <c r="D130" s="355"/>
      <c r="E130" s="355"/>
      <c r="F130" s="356" t="s">
        <v>1199</v>
      </c>
      <c r="G130" s="355"/>
      <c r="H130" s="355" t="s">
        <v>1207</v>
      </c>
      <c r="I130" s="355" t="s">
        <v>1195</v>
      </c>
      <c r="J130" s="355">
        <v>15</v>
      </c>
      <c r="K130" s="377"/>
    </row>
    <row r="131" spans="2:11" s="1" customFormat="1" ht="15" customHeight="1">
      <c r="B131" s="374"/>
      <c r="C131" s="355" t="s">
        <v>1208</v>
      </c>
      <c r="D131" s="355"/>
      <c r="E131" s="355"/>
      <c r="F131" s="356" t="s">
        <v>1199</v>
      </c>
      <c r="G131" s="355"/>
      <c r="H131" s="355" t="s">
        <v>1209</v>
      </c>
      <c r="I131" s="355" t="s">
        <v>1195</v>
      </c>
      <c r="J131" s="355">
        <v>20</v>
      </c>
      <c r="K131" s="377"/>
    </row>
    <row r="132" spans="2:11" s="1" customFormat="1" ht="15" customHeight="1">
      <c r="B132" s="374"/>
      <c r="C132" s="355" t="s">
        <v>1210</v>
      </c>
      <c r="D132" s="355"/>
      <c r="E132" s="355"/>
      <c r="F132" s="356" t="s">
        <v>1199</v>
      </c>
      <c r="G132" s="355"/>
      <c r="H132" s="355" t="s">
        <v>1211</v>
      </c>
      <c r="I132" s="355" t="s">
        <v>1195</v>
      </c>
      <c r="J132" s="355">
        <v>20</v>
      </c>
      <c r="K132" s="377"/>
    </row>
    <row r="133" spans="2:11" s="1" customFormat="1" ht="15" customHeight="1">
      <c r="B133" s="374"/>
      <c r="C133" s="329" t="s">
        <v>1198</v>
      </c>
      <c r="D133" s="329"/>
      <c r="E133" s="329"/>
      <c r="F133" s="352" t="s">
        <v>1199</v>
      </c>
      <c r="G133" s="329"/>
      <c r="H133" s="329" t="s">
        <v>1233</v>
      </c>
      <c r="I133" s="329" t="s">
        <v>1195</v>
      </c>
      <c r="J133" s="329">
        <v>50</v>
      </c>
      <c r="K133" s="377"/>
    </row>
    <row r="134" spans="2:11" s="1" customFormat="1" ht="15" customHeight="1">
      <c r="B134" s="374"/>
      <c r="C134" s="329" t="s">
        <v>1212</v>
      </c>
      <c r="D134" s="329"/>
      <c r="E134" s="329"/>
      <c r="F134" s="352" t="s">
        <v>1199</v>
      </c>
      <c r="G134" s="329"/>
      <c r="H134" s="329" t="s">
        <v>1233</v>
      </c>
      <c r="I134" s="329" t="s">
        <v>1195</v>
      </c>
      <c r="J134" s="329">
        <v>50</v>
      </c>
      <c r="K134" s="377"/>
    </row>
    <row r="135" spans="2:11" s="1" customFormat="1" ht="15" customHeight="1">
      <c r="B135" s="374"/>
      <c r="C135" s="329" t="s">
        <v>1218</v>
      </c>
      <c r="D135" s="329"/>
      <c r="E135" s="329"/>
      <c r="F135" s="352" t="s">
        <v>1199</v>
      </c>
      <c r="G135" s="329"/>
      <c r="H135" s="329" t="s">
        <v>1233</v>
      </c>
      <c r="I135" s="329" t="s">
        <v>1195</v>
      </c>
      <c r="J135" s="329">
        <v>50</v>
      </c>
      <c r="K135" s="377"/>
    </row>
    <row r="136" spans="2:11" s="1" customFormat="1" ht="15" customHeight="1">
      <c r="B136" s="374"/>
      <c r="C136" s="329" t="s">
        <v>1220</v>
      </c>
      <c r="D136" s="329"/>
      <c r="E136" s="329"/>
      <c r="F136" s="352" t="s">
        <v>1199</v>
      </c>
      <c r="G136" s="329"/>
      <c r="H136" s="329" t="s">
        <v>1233</v>
      </c>
      <c r="I136" s="329" t="s">
        <v>1195</v>
      </c>
      <c r="J136" s="329">
        <v>50</v>
      </c>
      <c r="K136" s="377"/>
    </row>
    <row r="137" spans="2:11" s="1" customFormat="1" ht="15" customHeight="1">
      <c r="B137" s="374"/>
      <c r="C137" s="329" t="s">
        <v>1221</v>
      </c>
      <c r="D137" s="329"/>
      <c r="E137" s="329"/>
      <c r="F137" s="352" t="s">
        <v>1199</v>
      </c>
      <c r="G137" s="329"/>
      <c r="H137" s="329" t="s">
        <v>1246</v>
      </c>
      <c r="I137" s="329" t="s">
        <v>1195</v>
      </c>
      <c r="J137" s="329">
        <v>255</v>
      </c>
      <c r="K137" s="377"/>
    </row>
    <row r="138" spans="2:11" s="1" customFormat="1" ht="15" customHeight="1">
      <c r="B138" s="374"/>
      <c r="C138" s="329" t="s">
        <v>1223</v>
      </c>
      <c r="D138" s="329"/>
      <c r="E138" s="329"/>
      <c r="F138" s="352" t="s">
        <v>1193</v>
      </c>
      <c r="G138" s="329"/>
      <c r="H138" s="329" t="s">
        <v>1247</v>
      </c>
      <c r="I138" s="329" t="s">
        <v>1225</v>
      </c>
      <c r="J138" s="329"/>
      <c r="K138" s="377"/>
    </row>
    <row r="139" spans="2:11" s="1" customFormat="1" ht="15" customHeight="1">
      <c r="B139" s="374"/>
      <c r="C139" s="329" t="s">
        <v>1226</v>
      </c>
      <c r="D139" s="329"/>
      <c r="E139" s="329"/>
      <c r="F139" s="352" t="s">
        <v>1193</v>
      </c>
      <c r="G139" s="329"/>
      <c r="H139" s="329" t="s">
        <v>1248</v>
      </c>
      <c r="I139" s="329" t="s">
        <v>1228</v>
      </c>
      <c r="J139" s="329"/>
      <c r="K139" s="377"/>
    </row>
    <row r="140" spans="2:11" s="1" customFormat="1" ht="15" customHeight="1">
      <c r="B140" s="374"/>
      <c r="C140" s="329" t="s">
        <v>1229</v>
      </c>
      <c r="D140" s="329"/>
      <c r="E140" s="329"/>
      <c r="F140" s="352" t="s">
        <v>1193</v>
      </c>
      <c r="G140" s="329"/>
      <c r="H140" s="329" t="s">
        <v>1229</v>
      </c>
      <c r="I140" s="329" t="s">
        <v>1228</v>
      </c>
      <c r="J140" s="329"/>
      <c r="K140" s="377"/>
    </row>
    <row r="141" spans="2:11" s="1" customFormat="1" ht="15" customHeight="1">
      <c r="B141" s="374"/>
      <c r="C141" s="329" t="s">
        <v>45</v>
      </c>
      <c r="D141" s="329"/>
      <c r="E141" s="329"/>
      <c r="F141" s="352" t="s">
        <v>1193</v>
      </c>
      <c r="G141" s="329"/>
      <c r="H141" s="329" t="s">
        <v>1249</v>
      </c>
      <c r="I141" s="329" t="s">
        <v>1228</v>
      </c>
      <c r="J141" s="329"/>
      <c r="K141" s="377"/>
    </row>
    <row r="142" spans="2:11" s="1" customFormat="1" ht="15" customHeight="1">
      <c r="B142" s="374"/>
      <c r="C142" s="329" t="s">
        <v>1250</v>
      </c>
      <c r="D142" s="329"/>
      <c r="E142" s="329"/>
      <c r="F142" s="352" t="s">
        <v>1193</v>
      </c>
      <c r="G142" s="329"/>
      <c r="H142" s="329" t="s">
        <v>1251</v>
      </c>
      <c r="I142" s="329" t="s">
        <v>1228</v>
      </c>
      <c r="J142" s="329"/>
      <c r="K142" s="377"/>
    </row>
    <row r="143" spans="2:11" s="1" customFormat="1" ht="15" customHeight="1">
      <c r="B143" s="378"/>
      <c r="C143" s="379"/>
      <c r="D143" s="379"/>
      <c r="E143" s="379"/>
      <c r="F143" s="379"/>
      <c r="G143" s="379"/>
      <c r="H143" s="379"/>
      <c r="I143" s="379"/>
      <c r="J143" s="379"/>
      <c r="K143" s="380"/>
    </row>
    <row r="144" spans="2:11" s="1" customFormat="1" ht="18.75" customHeight="1">
      <c r="B144" s="365"/>
      <c r="C144" s="365"/>
      <c r="D144" s="365"/>
      <c r="E144" s="365"/>
      <c r="F144" s="366"/>
      <c r="G144" s="365"/>
      <c r="H144" s="365"/>
      <c r="I144" s="365"/>
      <c r="J144" s="365"/>
      <c r="K144" s="365"/>
    </row>
    <row r="145" spans="2:11" s="1" customFormat="1" ht="18.75" customHeight="1">
      <c r="B145" s="337"/>
      <c r="C145" s="337"/>
      <c r="D145" s="337"/>
      <c r="E145" s="337"/>
      <c r="F145" s="337"/>
      <c r="G145" s="337"/>
      <c r="H145" s="337"/>
      <c r="I145" s="337"/>
      <c r="J145" s="337"/>
      <c r="K145" s="337"/>
    </row>
    <row r="146" spans="2:11" s="1" customFormat="1" ht="7.5" customHeight="1">
      <c r="B146" s="338"/>
      <c r="C146" s="339"/>
      <c r="D146" s="339"/>
      <c r="E146" s="339"/>
      <c r="F146" s="339"/>
      <c r="G146" s="339"/>
      <c r="H146" s="339"/>
      <c r="I146" s="339"/>
      <c r="J146" s="339"/>
      <c r="K146" s="340"/>
    </row>
    <row r="147" spans="2:11" s="1" customFormat="1" ht="45" customHeight="1">
      <c r="B147" s="341"/>
      <c r="C147" s="342" t="s">
        <v>1252</v>
      </c>
      <c r="D147" s="342"/>
      <c r="E147" s="342"/>
      <c r="F147" s="342"/>
      <c r="G147" s="342"/>
      <c r="H147" s="342"/>
      <c r="I147" s="342"/>
      <c r="J147" s="342"/>
      <c r="K147" s="343"/>
    </row>
    <row r="148" spans="2:11" s="1" customFormat="1" ht="17.25" customHeight="1">
      <c r="B148" s="341"/>
      <c r="C148" s="344" t="s">
        <v>1187</v>
      </c>
      <c r="D148" s="344"/>
      <c r="E148" s="344"/>
      <c r="F148" s="344" t="s">
        <v>1188</v>
      </c>
      <c r="G148" s="345"/>
      <c r="H148" s="344" t="s">
        <v>61</v>
      </c>
      <c r="I148" s="344" t="s">
        <v>64</v>
      </c>
      <c r="J148" s="344" t="s">
        <v>1189</v>
      </c>
      <c r="K148" s="343"/>
    </row>
    <row r="149" spans="2:11" s="1" customFormat="1" ht="17.25" customHeight="1">
      <c r="B149" s="341"/>
      <c r="C149" s="346" t="s">
        <v>1190</v>
      </c>
      <c r="D149" s="346"/>
      <c r="E149" s="346"/>
      <c r="F149" s="347" t="s">
        <v>1191</v>
      </c>
      <c r="G149" s="348"/>
      <c r="H149" s="346"/>
      <c r="I149" s="346"/>
      <c r="J149" s="346" t="s">
        <v>1192</v>
      </c>
      <c r="K149" s="343"/>
    </row>
    <row r="150" spans="2:11" s="1" customFormat="1" ht="5.25" customHeight="1">
      <c r="B150" s="354"/>
      <c r="C150" s="349"/>
      <c r="D150" s="349"/>
      <c r="E150" s="349"/>
      <c r="F150" s="349"/>
      <c r="G150" s="350"/>
      <c r="H150" s="349"/>
      <c r="I150" s="349"/>
      <c r="J150" s="349"/>
      <c r="K150" s="377"/>
    </row>
    <row r="151" spans="2:11" s="1" customFormat="1" ht="15" customHeight="1">
      <c r="B151" s="354"/>
      <c r="C151" s="381" t="s">
        <v>1196</v>
      </c>
      <c r="D151" s="329"/>
      <c r="E151" s="329"/>
      <c r="F151" s="382" t="s">
        <v>1193</v>
      </c>
      <c r="G151" s="329"/>
      <c r="H151" s="381" t="s">
        <v>1233</v>
      </c>
      <c r="I151" s="381" t="s">
        <v>1195</v>
      </c>
      <c r="J151" s="381">
        <v>120</v>
      </c>
      <c r="K151" s="377"/>
    </row>
    <row r="152" spans="2:11" s="1" customFormat="1" ht="15" customHeight="1">
      <c r="B152" s="354"/>
      <c r="C152" s="381" t="s">
        <v>1242</v>
      </c>
      <c r="D152" s="329"/>
      <c r="E152" s="329"/>
      <c r="F152" s="382" t="s">
        <v>1193</v>
      </c>
      <c r="G152" s="329"/>
      <c r="H152" s="381" t="s">
        <v>1253</v>
      </c>
      <c r="I152" s="381" t="s">
        <v>1195</v>
      </c>
      <c r="J152" s="381" t="s">
        <v>1244</v>
      </c>
      <c r="K152" s="377"/>
    </row>
    <row r="153" spans="2:11" s="1" customFormat="1" ht="15" customHeight="1">
      <c r="B153" s="354"/>
      <c r="C153" s="381" t="s">
        <v>92</v>
      </c>
      <c r="D153" s="329"/>
      <c r="E153" s="329"/>
      <c r="F153" s="382" t="s">
        <v>1193</v>
      </c>
      <c r="G153" s="329"/>
      <c r="H153" s="381" t="s">
        <v>1254</v>
      </c>
      <c r="I153" s="381" t="s">
        <v>1195</v>
      </c>
      <c r="J153" s="381" t="s">
        <v>1244</v>
      </c>
      <c r="K153" s="377"/>
    </row>
    <row r="154" spans="2:11" s="1" customFormat="1" ht="15" customHeight="1">
      <c r="B154" s="354"/>
      <c r="C154" s="381" t="s">
        <v>1198</v>
      </c>
      <c r="D154" s="329"/>
      <c r="E154" s="329"/>
      <c r="F154" s="382" t="s">
        <v>1199</v>
      </c>
      <c r="G154" s="329"/>
      <c r="H154" s="381" t="s">
        <v>1233</v>
      </c>
      <c r="I154" s="381" t="s">
        <v>1195</v>
      </c>
      <c r="J154" s="381">
        <v>50</v>
      </c>
      <c r="K154" s="377"/>
    </row>
    <row r="155" spans="2:11" s="1" customFormat="1" ht="15" customHeight="1">
      <c r="B155" s="354"/>
      <c r="C155" s="381" t="s">
        <v>1201</v>
      </c>
      <c r="D155" s="329"/>
      <c r="E155" s="329"/>
      <c r="F155" s="382" t="s">
        <v>1193</v>
      </c>
      <c r="G155" s="329"/>
      <c r="H155" s="381" t="s">
        <v>1233</v>
      </c>
      <c r="I155" s="381" t="s">
        <v>1203</v>
      </c>
      <c r="J155" s="381"/>
      <c r="K155" s="377"/>
    </row>
    <row r="156" spans="2:11" s="1" customFormat="1" ht="15" customHeight="1">
      <c r="B156" s="354"/>
      <c r="C156" s="381" t="s">
        <v>1212</v>
      </c>
      <c r="D156" s="329"/>
      <c r="E156" s="329"/>
      <c r="F156" s="382" t="s">
        <v>1199</v>
      </c>
      <c r="G156" s="329"/>
      <c r="H156" s="381" t="s">
        <v>1233</v>
      </c>
      <c r="I156" s="381" t="s">
        <v>1195</v>
      </c>
      <c r="J156" s="381">
        <v>50</v>
      </c>
      <c r="K156" s="377"/>
    </row>
    <row r="157" spans="2:11" s="1" customFormat="1" ht="15" customHeight="1">
      <c r="B157" s="354"/>
      <c r="C157" s="381" t="s">
        <v>1220</v>
      </c>
      <c r="D157" s="329"/>
      <c r="E157" s="329"/>
      <c r="F157" s="382" t="s">
        <v>1199</v>
      </c>
      <c r="G157" s="329"/>
      <c r="H157" s="381" t="s">
        <v>1233</v>
      </c>
      <c r="I157" s="381" t="s">
        <v>1195</v>
      </c>
      <c r="J157" s="381">
        <v>50</v>
      </c>
      <c r="K157" s="377"/>
    </row>
    <row r="158" spans="2:11" s="1" customFormat="1" ht="15" customHeight="1">
      <c r="B158" s="354"/>
      <c r="C158" s="381" t="s">
        <v>1218</v>
      </c>
      <c r="D158" s="329"/>
      <c r="E158" s="329"/>
      <c r="F158" s="382" t="s">
        <v>1199</v>
      </c>
      <c r="G158" s="329"/>
      <c r="H158" s="381" t="s">
        <v>1233</v>
      </c>
      <c r="I158" s="381" t="s">
        <v>1195</v>
      </c>
      <c r="J158" s="381">
        <v>50</v>
      </c>
      <c r="K158" s="377"/>
    </row>
    <row r="159" spans="2:11" s="1" customFormat="1" ht="15" customHeight="1">
      <c r="B159" s="354"/>
      <c r="C159" s="381" t="s">
        <v>149</v>
      </c>
      <c r="D159" s="329"/>
      <c r="E159" s="329"/>
      <c r="F159" s="382" t="s">
        <v>1193</v>
      </c>
      <c r="G159" s="329"/>
      <c r="H159" s="381" t="s">
        <v>1255</v>
      </c>
      <c r="I159" s="381" t="s">
        <v>1195</v>
      </c>
      <c r="J159" s="381" t="s">
        <v>1256</v>
      </c>
      <c r="K159" s="377"/>
    </row>
    <row r="160" spans="2:11" s="1" customFormat="1" ht="15" customHeight="1">
      <c r="B160" s="354"/>
      <c r="C160" s="381" t="s">
        <v>1257</v>
      </c>
      <c r="D160" s="329"/>
      <c r="E160" s="329"/>
      <c r="F160" s="382" t="s">
        <v>1193</v>
      </c>
      <c r="G160" s="329"/>
      <c r="H160" s="381" t="s">
        <v>1258</v>
      </c>
      <c r="I160" s="381" t="s">
        <v>1228</v>
      </c>
      <c r="J160" s="381"/>
      <c r="K160" s="377"/>
    </row>
    <row r="161" spans="2:11" s="1" customFormat="1" ht="15" customHeight="1">
      <c r="B161" s="383"/>
      <c r="C161" s="363"/>
      <c r="D161" s="363"/>
      <c r="E161" s="363"/>
      <c r="F161" s="363"/>
      <c r="G161" s="363"/>
      <c r="H161" s="363"/>
      <c r="I161" s="363"/>
      <c r="J161" s="363"/>
      <c r="K161" s="384"/>
    </row>
    <row r="162" spans="2:11" s="1" customFormat="1" ht="18.75" customHeight="1">
      <c r="B162" s="365"/>
      <c r="C162" s="375"/>
      <c r="D162" s="375"/>
      <c r="E162" s="375"/>
      <c r="F162" s="385"/>
      <c r="G162" s="375"/>
      <c r="H162" s="375"/>
      <c r="I162" s="375"/>
      <c r="J162" s="375"/>
      <c r="K162" s="365"/>
    </row>
    <row r="163" spans="2:11" s="1" customFormat="1" ht="18.75" customHeight="1">
      <c r="B163" s="337"/>
      <c r="C163" s="337"/>
      <c r="D163" s="337"/>
      <c r="E163" s="337"/>
      <c r="F163" s="337"/>
      <c r="G163" s="337"/>
      <c r="H163" s="337"/>
      <c r="I163" s="337"/>
      <c r="J163" s="337"/>
      <c r="K163" s="337"/>
    </row>
    <row r="164" spans="2:11" s="1" customFormat="1" ht="7.5" customHeight="1">
      <c r="B164" s="316"/>
      <c r="C164" s="317"/>
      <c r="D164" s="317"/>
      <c r="E164" s="317"/>
      <c r="F164" s="317"/>
      <c r="G164" s="317"/>
      <c r="H164" s="317"/>
      <c r="I164" s="317"/>
      <c r="J164" s="317"/>
      <c r="K164" s="318"/>
    </row>
    <row r="165" spans="2:11" s="1" customFormat="1" ht="45" customHeight="1">
      <c r="B165" s="319"/>
      <c r="C165" s="320" t="s">
        <v>1259</v>
      </c>
      <c r="D165" s="320"/>
      <c r="E165" s="320"/>
      <c r="F165" s="320"/>
      <c r="G165" s="320"/>
      <c r="H165" s="320"/>
      <c r="I165" s="320"/>
      <c r="J165" s="320"/>
      <c r="K165" s="321"/>
    </row>
    <row r="166" spans="2:11" s="1" customFormat="1" ht="17.25" customHeight="1">
      <c r="B166" s="319"/>
      <c r="C166" s="344" t="s">
        <v>1187</v>
      </c>
      <c r="D166" s="344"/>
      <c r="E166" s="344"/>
      <c r="F166" s="344" t="s">
        <v>1188</v>
      </c>
      <c r="G166" s="386"/>
      <c r="H166" s="387" t="s">
        <v>61</v>
      </c>
      <c r="I166" s="387" t="s">
        <v>64</v>
      </c>
      <c r="J166" s="344" t="s">
        <v>1189</v>
      </c>
      <c r="K166" s="321"/>
    </row>
    <row r="167" spans="2:11" s="1" customFormat="1" ht="17.25" customHeight="1">
      <c r="B167" s="322"/>
      <c r="C167" s="346" t="s">
        <v>1190</v>
      </c>
      <c r="D167" s="346"/>
      <c r="E167" s="346"/>
      <c r="F167" s="347" t="s">
        <v>1191</v>
      </c>
      <c r="G167" s="388"/>
      <c r="H167" s="389"/>
      <c r="I167" s="389"/>
      <c r="J167" s="346" t="s">
        <v>1192</v>
      </c>
      <c r="K167" s="324"/>
    </row>
    <row r="168" spans="2:11" s="1" customFormat="1" ht="5.25" customHeight="1">
      <c r="B168" s="354"/>
      <c r="C168" s="349"/>
      <c r="D168" s="349"/>
      <c r="E168" s="349"/>
      <c r="F168" s="349"/>
      <c r="G168" s="350"/>
      <c r="H168" s="349"/>
      <c r="I168" s="349"/>
      <c r="J168" s="349"/>
      <c r="K168" s="377"/>
    </row>
    <row r="169" spans="2:11" s="1" customFormat="1" ht="15" customHeight="1">
      <c r="B169" s="354"/>
      <c r="C169" s="329" t="s">
        <v>1196</v>
      </c>
      <c r="D169" s="329"/>
      <c r="E169" s="329"/>
      <c r="F169" s="352" t="s">
        <v>1193</v>
      </c>
      <c r="G169" s="329"/>
      <c r="H169" s="329" t="s">
        <v>1233</v>
      </c>
      <c r="I169" s="329" t="s">
        <v>1195</v>
      </c>
      <c r="J169" s="329">
        <v>120</v>
      </c>
      <c r="K169" s="377"/>
    </row>
    <row r="170" spans="2:11" s="1" customFormat="1" ht="15" customHeight="1">
      <c r="B170" s="354"/>
      <c r="C170" s="329" t="s">
        <v>1242</v>
      </c>
      <c r="D170" s="329"/>
      <c r="E170" s="329"/>
      <c r="F170" s="352" t="s">
        <v>1193</v>
      </c>
      <c r="G170" s="329"/>
      <c r="H170" s="329" t="s">
        <v>1243</v>
      </c>
      <c r="I170" s="329" t="s">
        <v>1195</v>
      </c>
      <c r="J170" s="329" t="s">
        <v>1244</v>
      </c>
      <c r="K170" s="377"/>
    </row>
    <row r="171" spans="2:11" s="1" customFormat="1" ht="15" customHeight="1">
      <c r="B171" s="354"/>
      <c r="C171" s="329" t="s">
        <v>92</v>
      </c>
      <c r="D171" s="329"/>
      <c r="E171" s="329"/>
      <c r="F171" s="352" t="s">
        <v>1193</v>
      </c>
      <c r="G171" s="329"/>
      <c r="H171" s="329" t="s">
        <v>1260</v>
      </c>
      <c r="I171" s="329" t="s">
        <v>1195</v>
      </c>
      <c r="J171" s="329" t="s">
        <v>1244</v>
      </c>
      <c r="K171" s="377"/>
    </row>
    <row r="172" spans="2:11" s="1" customFormat="1" ht="15" customHeight="1">
      <c r="B172" s="354"/>
      <c r="C172" s="329" t="s">
        <v>1198</v>
      </c>
      <c r="D172" s="329"/>
      <c r="E172" s="329"/>
      <c r="F172" s="352" t="s">
        <v>1199</v>
      </c>
      <c r="G172" s="329"/>
      <c r="H172" s="329" t="s">
        <v>1260</v>
      </c>
      <c r="I172" s="329" t="s">
        <v>1195</v>
      </c>
      <c r="J172" s="329">
        <v>50</v>
      </c>
      <c r="K172" s="377"/>
    </row>
    <row r="173" spans="2:11" s="1" customFormat="1" ht="15" customHeight="1">
      <c r="B173" s="354"/>
      <c r="C173" s="329" t="s">
        <v>1201</v>
      </c>
      <c r="D173" s="329"/>
      <c r="E173" s="329"/>
      <c r="F173" s="352" t="s">
        <v>1193</v>
      </c>
      <c r="G173" s="329"/>
      <c r="H173" s="329" t="s">
        <v>1260</v>
      </c>
      <c r="I173" s="329" t="s">
        <v>1203</v>
      </c>
      <c r="J173" s="329"/>
      <c r="K173" s="377"/>
    </row>
    <row r="174" spans="2:11" s="1" customFormat="1" ht="15" customHeight="1">
      <c r="B174" s="354"/>
      <c r="C174" s="329" t="s">
        <v>1212</v>
      </c>
      <c r="D174" s="329"/>
      <c r="E174" s="329"/>
      <c r="F174" s="352" t="s">
        <v>1199</v>
      </c>
      <c r="G174" s="329"/>
      <c r="H174" s="329" t="s">
        <v>1260</v>
      </c>
      <c r="I174" s="329" t="s">
        <v>1195</v>
      </c>
      <c r="J174" s="329">
        <v>50</v>
      </c>
      <c r="K174" s="377"/>
    </row>
    <row r="175" spans="2:11" s="1" customFormat="1" ht="15" customHeight="1">
      <c r="B175" s="354"/>
      <c r="C175" s="329" t="s">
        <v>1220</v>
      </c>
      <c r="D175" s="329"/>
      <c r="E175" s="329"/>
      <c r="F175" s="352" t="s">
        <v>1199</v>
      </c>
      <c r="G175" s="329"/>
      <c r="H175" s="329" t="s">
        <v>1260</v>
      </c>
      <c r="I175" s="329" t="s">
        <v>1195</v>
      </c>
      <c r="J175" s="329">
        <v>50</v>
      </c>
      <c r="K175" s="377"/>
    </row>
    <row r="176" spans="2:11" s="1" customFormat="1" ht="15" customHeight="1">
      <c r="B176" s="354"/>
      <c r="C176" s="329" t="s">
        <v>1218</v>
      </c>
      <c r="D176" s="329"/>
      <c r="E176" s="329"/>
      <c r="F176" s="352" t="s">
        <v>1199</v>
      </c>
      <c r="G176" s="329"/>
      <c r="H176" s="329" t="s">
        <v>1260</v>
      </c>
      <c r="I176" s="329" t="s">
        <v>1195</v>
      </c>
      <c r="J176" s="329">
        <v>50</v>
      </c>
      <c r="K176" s="377"/>
    </row>
    <row r="177" spans="2:11" s="1" customFormat="1" ht="15" customHeight="1">
      <c r="B177" s="354"/>
      <c r="C177" s="329" t="s">
        <v>156</v>
      </c>
      <c r="D177" s="329"/>
      <c r="E177" s="329"/>
      <c r="F177" s="352" t="s">
        <v>1193</v>
      </c>
      <c r="G177" s="329"/>
      <c r="H177" s="329" t="s">
        <v>1261</v>
      </c>
      <c r="I177" s="329" t="s">
        <v>1262</v>
      </c>
      <c r="J177" s="329"/>
      <c r="K177" s="377"/>
    </row>
    <row r="178" spans="2:11" s="1" customFormat="1" ht="15" customHeight="1">
      <c r="B178" s="354"/>
      <c r="C178" s="329" t="s">
        <v>64</v>
      </c>
      <c r="D178" s="329"/>
      <c r="E178" s="329"/>
      <c r="F178" s="352" t="s">
        <v>1193</v>
      </c>
      <c r="G178" s="329"/>
      <c r="H178" s="329" t="s">
        <v>1263</v>
      </c>
      <c r="I178" s="329" t="s">
        <v>1264</v>
      </c>
      <c r="J178" s="329">
        <v>1</v>
      </c>
      <c r="K178" s="377"/>
    </row>
    <row r="179" spans="2:11" s="1" customFormat="1" ht="15" customHeight="1">
      <c r="B179" s="354"/>
      <c r="C179" s="329" t="s">
        <v>60</v>
      </c>
      <c r="D179" s="329"/>
      <c r="E179" s="329"/>
      <c r="F179" s="352" t="s">
        <v>1193</v>
      </c>
      <c r="G179" s="329"/>
      <c r="H179" s="329" t="s">
        <v>1265</v>
      </c>
      <c r="I179" s="329" t="s">
        <v>1195</v>
      </c>
      <c r="J179" s="329">
        <v>20</v>
      </c>
      <c r="K179" s="377"/>
    </row>
    <row r="180" spans="2:11" s="1" customFormat="1" ht="15" customHeight="1">
      <c r="B180" s="354"/>
      <c r="C180" s="329" t="s">
        <v>61</v>
      </c>
      <c r="D180" s="329"/>
      <c r="E180" s="329"/>
      <c r="F180" s="352" t="s">
        <v>1193</v>
      </c>
      <c r="G180" s="329"/>
      <c r="H180" s="329" t="s">
        <v>1266</v>
      </c>
      <c r="I180" s="329" t="s">
        <v>1195</v>
      </c>
      <c r="J180" s="329">
        <v>255</v>
      </c>
      <c r="K180" s="377"/>
    </row>
    <row r="181" spans="2:11" s="1" customFormat="1" ht="15" customHeight="1">
      <c r="B181" s="354"/>
      <c r="C181" s="329" t="s">
        <v>157</v>
      </c>
      <c r="D181" s="329"/>
      <c r="E181" s="329"/>
      <c r="F181" s="352" t="s">
        <v>1193</v>
      </c>
      <c r="G181" s="329"/>
      <c r="H181" s="329" t="s">
        <v>1157</v>
      </c>
      <c r="I181" s="329" t="s">
        <v>1195</v>
      </c>
      <c r="J181" s="329">
        <v>10</v>
      </c>
      <c r="K181" s="377"/>
    </row>
    <row r="182" spans="2:11" s="1" customFormat="1" ht="15" customHeight="1">
      <c r="B182" s="354"/>
      <c r="C182" s="329" t="s">
        <v>158</v>
      </c>
      <c r="D182" s="329"/>
      <c r="E182" s="329"/>
      <c r="F182" s="352" t="s">
        <v>1193</v>
      </c>
      <c r="G182" s="329"/>
      <c r="H182" s="329" t="s">
        <v>1267</v>
      </c>
      <c r="I182" s="329" t="s">
        <v>1228</v>
      </c>
      <c r="J182" s="329"/>
      <c r="K182" s="377"/>
    </row>
    <row r="183" spans="2:11" s="1" customFormat="1" ht="15" customHeight="1">
      <c r="B183" s="354"/>
      <c r="C183" s="329" t="s">
        <v>1268</v>
      </c>
      <c r="D183" s="329"/>
      <c r="E183" s="329"/>
      <c r="F183" s="352" t="s">
        <v>1193</v>
      </c>
      <c r="G183" s="329"/>
      <c r="H183" s="329" t="s">
        <v>1269</v>
      </c>
      <c r="I183" s="329" t="s">
        <v>1228</v>
      </c>
      <c r="J183" s="329"/>
      <c r="K183" s="377"/>
    </row>
    <row r="184" spans="2:11" s="1" customFormat="1" ht="15" customHeight="1">
      <c r="B184" s="354"/>
      <c r="C184" s="329" t="s">
        <v>1257</v>
      </c>
      <c r="D184" s="329"/>
      <c r="E184" s="329"/>
      <c r="F184" s="352" t="s">
        <v>1193</v>
      </c>
      <c r="G184" s="329"/>
      <c r="H184" s="329" t="s">
        <v>1270</v>
      </c>
      <c r="I184" s="329" t="s">
        <v>1228</v>
      </c>
      <c r="J184" s="329"/>
      <c r="K184" s="377"/>
    </row>
    <row r="185" spans="2:11" s="1" customFormat="1" ht="15" customHeight="1">
      <c r="B185" s="354"/>
      <c r="C185" s="329" t="s">
        <v>160</v>
      </c>
      <c r="D185" s="329"/>
      <c r="E185" s="329"/>
      <c r="F185" s="352" t="s">
        <v>1199</v>
      </c>
      <c r="G185" s="329"/>
      <c r="H185" s="329" t="s">
        <v>1271</v>
      </c>
      <c r="I185" s="329" t="s">
        <v>1195</v>
      </c>
      <c r="J185" s="329">
        <v>50</v>
      </c>
      <c r="K185" s="377"/>
    </row>
    <row r="186" spans="2:11" s="1" customFormat="1" ht="15" customHeight="1">
      <c r="B186" s="354"/>
      <c r="C186" s="329" t="s">
        <v>1272</v>
      </c>
      <c r="D186" s="329"/>
      <c r="E186" s="329"/>
      <c r="F186" s="352" t="s">
        <v>1199</v>
      </c>
      <c r="G186" s="329"/>
      <c r="H186" s="329" t="s">
        <v>1273</v>
      </c>
      <c r="I186" s="329" t="s">
        <v>1274</v>
      </c>
      <c r="J186" s="329"/>
      <c r="K186" s="377"/>
    </row>
    <row r="187" spans="2:11" s="1" customFormat="1" ht="15" customHeight="1">
      <c r="B187" s="354"/>
      <c r="C187" s="329" t="s">
        <v>1275</v>
      </c>
      <c r="D187" s="329"/>
      <c r="E187" s="329"/>
      <c r="F187" s="352" t="s">
        <v>1199</v>
      </c>
      <c r="G187" s="329"/>
      <c r="H187" s="329" t="s">
        <v>1276</v>
      </c>
      <c r="I187" s="329" t="s">
        <v>1274</v>
      </c>
      <c r="J187" s="329"/>
      <c r="K187" s="377"/>
    </row>
    <row r="188" spans="2:11" s="1" customFormat="1" ht="15" customHeight="1">
      <c r="B188" s="354"/>
      <c r="C188" s="329" t="s">
        <v>1277</v>
      </c>
      <c r="D188" s="329"/>
      <c r="E188" s="329"/>
      <c r="F188" s="352" t="s">
        <v>1199</v>
      </c>
      <c r="G188" s="329"/>
      <c r="H188" s="329" t="s">
        <v>1278</v>
      </c>
      <c r="I188" s="329" t="s">
        <v>1274</v>
      </c>
      <c r="J188" s="329"/>
      <c r="K188" s="377"/>
    </row>
    <row r="189" spans="2:11" s="1" customFormat="1" ht="15" customHeight="1">
      <c r="B189" s="354"/>
      <c r="C189" s="390" t="s">
        <v>1279</v>
      </c>
      <c r="D189" s="329"/>
      <c r="E189" s="329"/>
      <c r="F189" s="352" t="s">
        <v>1199</v>
      </c>
      <c r="G189" s="329"/>
      <c r="H189" s="329" t="s">
        <v>1280</v>
      </c>
      <c r="I189" s="329" t="s">
        <v>1281</v>
      </c>
      <c r="J189" s="391" t="s">
        <v>1282</v>
      </c>
      <c r="K189" s="377"/>
    </row>
    <row r="190" spans="2:11" s="1" customFormat="1" ht="15" customHeight="1">
      <c r="B190" s="354"/>
      <c r="C190" s="390" t="s">
        <v>49</v>
      </c>
      <c r="D190" s="329"/>
      <c r="E190" s="329"/>
      <c r="F190" s="352" t="s">
        <v>1193</v>
      </c>
      <c r="G190" s="329"/>
      <c r="H190" s="326" t="s">
        <v>1283</v>
      </c>
      <c r="I190" s="329" t="s">
        <v>1284</v>
      </c>
      <c r="J190" s="329"/>
      <c r="K190" s="377"/>
    </row>
    <row r="191" spans="2:11" s="1" customFormat="1" ht="15" customHeight="1">
      <c r="B191" s="354"/>
      <c r="C191" s="390" t="s">
        <v>1285</v>
      </c>
      <c r="D191" s="329"/>
      <c r="E191" s="329"/>
      <c r="F191" s="352" t="s">
        <v>1193</v>
      </c>
      <c r="G191" s="329"/>
      <c r="H191" s="329" t="s">
        <v>1286</v>
      </c>
      <c r="I191" s="329" t="s">
        <v>1228</v>
      </c>
      <c r="J191" s="329"/>
      <c r="K191" s="377"/>
    </row>
    <row r="192" spans="2:11" s="1" customFormat="1" ht="15" customHeight="1">
      <c r="B192" s="354"/>
      <c r="C192" s="390" t="s">
        <v>1287</v>
      </c>
      <c r="D192" s="329"/>
      <c r="E192" s="329"/>
      <c r="F192" s="352" t="s">
        <v>1193</v>
      </c>
      <c r="G192" s="329"/>
      <c r="H192" s="329" t="s">
        <v>1288</v>
      </c>
      <c r="I192" s="329" t="s">
        <v>1228</v>
      </c>
      <c r="J192" s="329"/>
      <c r="K192" s="377"/>
    </row>
    <row r="193" spans="2:11" s="1" customFormat="1" ht="15" customHeight="1">
      <c r="B193" s="354"/>
      <c r="C193" s="390" t="s">
        <v>1289</v>
      </c>
      <c r="D193" s="329"/>
      <c r="E193" s="329"/>
      <c r="F193" s="352" t="s">
        <v>1199</v>
      </c>
      <c r="G193" s="329"/>
      <c r="H193" s="329" t="s">
        <v>1290</v>
      </c>
      <c r="I193" s="329" t="s">
        <v>1228</v>
      </c>
      <c r="J193" s="329"/>
      <c r="K193" s="377"/>
    </row>
    <row r="194" spans="2:11" s="1" customFormat="1" ht="15" customHeight="1">
      <c r="B194" s="383"/>
      <c r="C194" s="392"/>
      <c r="D194" s="363"/>
      <c r="E194" s="363"/>
      <c r="F194" s="363"/>
      <c r="G194" s="363"/>
      <c r="H194" s="363"/>
      <c r="I194" s="363"/>
      <c r="J194" s="363"/>
      <c r="K194" s="384"/>
    </row>
    <row r="195" spans="2:11" s="1" customFormat="1" ht="18.75" customHeight="1">
      <c r="B195" s="365"/>
      <c r="C195" s="375"/>
      <c r="D195" s="375"/>
      <c r="E195" s="375"/>
      <c r="F195" s="385"/>
      <c r="G195" s="375"/>
      <c r="H195" s="375"/>
      <c r="I195" s="375"/>
      <c r="J195" s="375"/>
      <c r="K195" s="365"/>
    </row>
    <row r="196" spans="2:11" s="1" customFormat="1" ht="18.75" customHeight="1">
      <c r="B196" s="365"/>
      <c r="C196" s="375"/>
      <c r="D196" s="375"/>
      <c r="E196" s="375"/>
      <c r="F196" s="385"/>
      <c r="G196" s="375"/>
      <c r="H196" s="375"/>
      <c r="I196" s="375"/>
      <c r="J196" s="375"/>
      <c r="K196" s="365"/>
    </row>
    <row r="197" spans="2:11" s="1" customFormat="1" ht="18.75" customHeight="1">
      <c r="B197" s="337"/>
      <c r="C197" s="337"/>
      <c r="D197" s="337"/>
      <c r="E197" s="337"/>
      <c r="F197" s="337"/>
      <c r="G197" s="337"/>
      <c r="H197" s="337"/>
      <c r="I197" s="337"/>
      <c r="J197" s="337"/>
      <c r="K197" s="337"/>
    </row>
    <row r="198" spans="2:11" s="1" customFormat="1" ht="13.5">
      <c r="B198" s="316"/>
      <c r="C198" s="317"/>
      <c r="D198" s="317"/>
      <c r="E198" s="317"/>
      <c r="F198" s="317"/>
      <c r="G198" s="317"/>
      <c r="H198" s="317"/>
      <c r="I198" s="317"/>
      <c r="J198" s="317"/>
      <c r="K198" s="318"/>
    </row>
    <row r="199" spans="2:11" s="1" customFormat="1" ht="21">
      <c r="B199" s="319"/>
      <c r="C199" s="320" t="s">
        <v>1291</v>
      </c>
      <c r="D199" s="320"/>
      <c r="E199" s="320"/>
      <c r="F199" s="320"/>
      <c r="G199" s="320"/>
      <c r="H199" s="320"/>
      <c r="I199" s="320"/>
      <c r="J199" s="320"/>
      <c r="K199" s="321"/>
    </row>
    <row r="200" spans="2:11" s="1" customFormat="1" ht="25.5" customHeight="1">
      <c r="B200" s="319"/>
      <c r="C200" s="393" t="s">
        <v>1292</v>
      </c>
      <c r="D200" s="393"/>
      <c r="E200" s="393"/>
      <c r="F200" s="393" t="s">
        <v>1293</v>
      </c>
      <c r="G200" s="394"/>
      <c r="H200" s="393" t="s">
        <v>1294</v>
      </c>
      <c r="I200" s="393"/>
      <c r="J200" s="393"/>
      <c r="K200" s="321"/>
    </row>
    <row r="201" spans="2:11" s="1" customFormat="1" ht="5.25" customHeight="1">
      <c r="B201" s="354"/>
      <c r="C201" s="349"/>
      <c r="D201" s="349"/>
      <c r="E201" s="349"/>
      <c r="F201" s="349"/>
      <c r="G201" s="375"/>
      <c r="H201" s="349"/>
      <c r="I201" s="349"/>
      <c r="J201" s="349"/>
      <c r="K201" s="377"/>
    </row>
    <row r="202" spans="2:11" s="1" customFormat="1" ht="15" customHeight="1">
      <c r="B202" s="354"/>
      <c r="C202" s="329" t="s">
        <v>1284</v>
      </c>
      <c r="D202" s="329"/>
      <c r="E202" s="329"/>
      <c r="F202" s="352" t="s">
        <v>50</v>
      </c>
      <c r="G202" s="329"/>
      <c r="H202" s="329" t="s">
        <v>1295</v>
      </c>
      <c r="I202" s="329"/>
      <c r="J202" s="329"/>
      <c r="K202" s="377"/>
    </row>
    <row r="203" spans="2:11" s="1" customFormat="1" ht="15" customHeight="1">
      <c r="B203" s="354"/>
      <c r="C203" s="329"/>
      <c r="D203" s="329"/>
      <c r="E203" s="329"/>
      <c r="F203" s="352" t="s">
        <v>51</v>
      </c>
      <c r="G203" s="329"/>
      <c r="H203" s="329" t="s">
        <v>1296</v>
      </c>
      <c r="I203" s="329"/>
      <c r="J203" s="329"/>
      <c r="K203" s="377"/>
    </row>
    <row r="204" spans="2:11" s="1" customFormat="1" ht="15" customHeight="1">
      <c r="B204" s="354"/>
      <c r="C204" s="329"/>
      <c r="D204" s="329"/>
      <c r="E204" s="329"/>
      <c r="F204" s="352" t="s">
        <v>54</v>
      </c>
      <c r="G204" s="329"/>
      <c r="H204" s="329" t="s">
        <v>1297</v>
      </c>
      <c r="I204" s="329"/>
      <c r="J204" s="329"/>
      <c r="K204" s="377"/>
    </row>
    <row r="205" spans="2:11" s="1" customFormat="1" ht="15" customHeight="1">
      <c r="B205" s="354"/>
      <c r="C205" s="329"/>
      <c r="D205" s="329"/>
      <c r="E205" s="329"/>
      <c r="F205" s="352" t="s">
        <v>52</v>
      </c>
      <c r="G205" s="329"/>
      <c r="H205" s="329" t="s">
        <v>1298</v>
      </c>
      <c r="I205" s="329"/>
      <c r="J205" s="329"/>
      <c r="K205" s="377"/>
    </row>
    <row r="206" spans="2:11" s="1" customFormat="1" ht="15" customHeight="1">
      <c r="B206" s="354"/>
      <c r="C206" s="329"/>
      <c r="D206" s="329"/>
      <c r="E206" s="329"/>
      <c r="F206" s="352" t="s">
        <v>53</v>
      </c>
      <c r="G206" s="329"/>
      <c r="H206" s="329" t="s">
        <v>1299</v>
      </c>
      <c r="I206" s="329"/>
      <c r="J206" s="329"/>
      <c r="K206" s="377"/>
    </row>
    <row r="207" spans="2:11" s="1" customFormat="1" ht="15" customHeight="1">
      <c r="B207" s="354"/>
      <c r="C207" s="329"/>
      <c r="D207" s="329"/>
      <c r="E207" s="329"/>
      <c r="F207" s="352"/>
      <c r="G207" s="329"/>
      <c r="H207" s="329"/>
      <c r="I207" s="329"/>
      <c r="J207" s="329"/>
      <c r="K207" s="377"/>
    </row>
    <row r="208" spans="2:11" s="1" customFormat="1" ht="15" customHeight="1">
      <c r="B208" s="354"/>
      <c r="C208" s="329" t="s">
        <v>1240</v>
      </c>
      <c r="D208" s="329"/>
      <c r="E208" s="329"/>
      <c r="F208" s="352" t="s">
        <v>85</v>
      </c>
      <c r="G208" s="329"/>
      <c r="H208" s="329" t="s">
        <v>1300</v>
      </c>
      <c r="I208" s="329"/>
      <c r="J208" s="329"/>
      <c r="K208" s="377"/>
    </row>
    <row r="209" spans="2:11" s="1" customFormat="1" ht="15" customHeight="1">
      <c r="B209" s="354"/>
      <c r="C209" s="329"/>
      <c r="D209" s="329"/>
      <c r="E209" s="329"/>
      <c r="F209" s="352" t="s">
        <v>1138</v>
      </c>
      <c r="G209" s="329"/>
      <c r="H209" s="329" t="s">
        <v>1139</v>
      </c>
      <c r="I209" s="329"/>
      <c r="J209" s="329"/>
      <c r="K209" s="377"/>
    </row>
    <row r="210" spans="2:11" s="1" customFormat="1" ht="15" customHeight="1">
      <c r="B210" s="354"/>
      <c r="C210" s="329"/>
      <c r="D210" s="329"/>
      <c r="E210" s="329"/>
      <c r="F210" s="352" t="s">
        <v>1136</v>
      </c>
      <c r="G210" s="329"/>
      <c r="H210" s="329" t="s">
        <v>1301</v>
      </c>
      <c r="I210" s="329"/>
      <c r="J210" s="329"/>
      <c r="K210" s="377"/>
    </row>
    <row r="211" spans="2:11" s="1" customFormat="1" ht="15" customHeight="1">
      <c r="B211" s="395"/>
      <c r="C211" s="329"/>
      <c r="D211" s="329"/>
      <c r="E211" s="329"/>
      <c r="F211" s="352" t="s">
        <v>1140</v>
      </c>
      <c r="G211" s="390"/>
      <c r="H211" s="381" t="s">
        <v>1141</v>
      </c>
      <c r="I211" s="381"/>
      <c r="J211" s="381"/>
      <c r="K211" s="396"/>
    </row>
    <row r="212" spans="2:11" s="1" customFormat="1" ht="15" customHeight="1">
      <c r="B212" s="395"/>
      <c r="C212" s="329"/>
      <c r="D212" s="329"/>
      <c r="E212" s="329"/>
      <c r="F212" s="352" t="s">
        <v>367</v>
      </c>
      <c r="G212" s="390"/>
      <c r="H212" s="381" t="s">
        <v>1302</v>
      </c>
      <c r="I212" s="381"/>
      <c r="J212" s="381"/>
      <c r="K212" s="396"/>
    </row>
    <row r="213" spans="2:11" s="1" customFormat="1" ht="15" customHeight="1">
      <c r="B213" s="395"/>
      <c r="C213" s="329"/>
      <c r="D213" s="329"/>
      <c r="E213" s="329"/>
      <c r="F213" s="352"/>
      <c r="G213" s="390"/>
      <c r="H213" s="381"/>
      <c r="I213" s="381"/>
      <c r="J213" s="381"/>
      <c r="K213" s="396"/>
    </row>
    <row r="214" spans="2:11" s="1" customFormat="1" ht="15" customHeight="1">
      <c r="B214" s="395"/>
      <c r="C214" s="329" t="s">
        <v>1264</v>
      </c>
      <c r="D214" s="329"/>
      <c r="E214" s="329"/>
      <c r="F214" s="352">
        <v>1</v>
      </c>
      <c r="G214" s="390"/>
      <c r="H214" s="381" t="s">
        <v>1303</v>
      </c>
      <c r="I214" s="381"/>
      <c r="J214" s="381"/>
      <c r="K214" s="396"/>
    </row>
    <row r="215" spans="2:11" s="1" customFormat="1" ht="15" customHeight="1">
      <c r="B215" s="395"/>
      <c r="C215" s="329"/>
      <c r="D215" s="329"/>
      <c r="E215" s="329"/>
      <c r="F215" s="352">
        <v>2</v>
      </c>
      <c r="G215" s="390"/>
      <c r="H215" s="381" t="s">
        <v>1304</v>
      </c>
      <c r="I215" s="381"/>
      <c r="J215" s="381"/>
      <c r="K215" s="396"/>
    </row>
    <row r="216" spans="2:11" s="1" customFormat="1" ht="15" customHeight="1">
      <c r="B216" s="395"/>
      <c r="C216" s="329"/>
      <c r="D216" s="329"/>
      <c r="E216" s="329"/>
      <c r="F216" s="352">
        <v>3</v>
      </c>
      <c r="G216" s="390"/>
      <c r="H216" s="381" t="s">
        <v>1305</v>
      </c>
      <c r="I216" s="381"/>
      <c r="J216" s="381"/>
      <c r="K216" s="396"/>
    </row>
    <row r="217" spans="2:11" s="1" customFormat="1" ht="15" customHeight="1">
      <c r="B217" s="395"/>
      <c r="C217" s="329"/>
      <c r="D217" s="329"/>
      <c r="E217" s="329"/>
      <c r="F217" s="352">
        <v>4</v>
      </c>
      <c r="G217" s="390"/>
      <c r="H217" s="381" t="s">
        <v>1306</v>
      </c>
      <c r="I217" s="381"/>
      <c r="J217" s="381"/>
      <c r="K217" s="396"/>
    </row>
    <row r="218" spans="2:11" s="1" customFormat="1" ht="12.75" customHeight="1">
      <c r="B218" s="397"/>
      <c r="C218" s="398"/>
      <c r="D218" s="398"/>
      <c r="E218" s="398"/>
      <c r="F218" s="398"/>
      <c r="G218" s="398"/>
      <c r="H218" s="398"/>
      <c r="I218" s="398"/>
      <c r="J218" s="398"/>
      <c r="K218" s="39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144</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146</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ROUND((SUM(BE88:BE326)),2)</f>
        <v>0</v>
      </c>
      <c r="G35" s="41"/>
      <c r="H35" s="41"/>
      <c r="I35" s="161">
        <v>0.21</v>
      </c>
      <c r="J35" s="160">
        <f>ROUND(((SUM(BE88:BE326))*I35),2)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ROUND((SUM(BF88:BF326)),2)</f>
        <v>0</v>
      </c>
      <c r="G36" s="41"/>
      <c r="H36" s="41"/>
      <c r="I36" s="161">
        <v>0.15</v>
      </c>
      <c r="J36" s="160">
        <f>ROUND(((SUM(BF88:BF326))*I36),2)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ROUND((SUM(BG88:BG326)),2)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ROUND((SUM(BH88:BH326)),2)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ROUND((SUM(BI88:BI326)),2)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144</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SO 101 - 8. SK žst. Bílina</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J88</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152</v>
      </c>
      <c r="E64" s="181"/>
      <c r="F64" s="181"/>
      <c r="G64" s="181"/>
      <c r="H64" s="181"/>
      <c r="I64" s="181"/>
      <c r="J64" s="182">
        <f>J89</f>
        <v>0</v>
      </c>
      <c r="K64" s="179"/>
      <c r="L64" s="183"/>
      <c r="S64" s="9"/>
      <c r="T64" s="9"/>
      <c r="U64" s="9"/>
      <c r="V64" s="9"/>
      <c r="W64" s="9"/>
      <c r="X64" s="9"/>
      <c r="Y64" s="9"/>
      <c r="Z64" s="9"/>
      <c r="AA64" s="9"/>
      <c r="AB64" s="9"/>
      <c r="AC64" s="9"/>
      <c r="AD64" s="9"/>
      <c r="AE64" s="9"/>
    </row>
    <row r="65" spans="1:31" s="10" customFormat="1" ht="19.9" customHeight="1">
      <c r="A65" s="10"/>
      <c r="B65" s="184"/>
      <c r="C65" s="129"/>
      <c r="D65" s="185" t="s">
        <v>153</v>
      </c>
      <c r="E65" s="186"/>
      <c r="F65" s="186"/>
      <c r="G65" s="186"/>
      <c r="H65" s="186"/>
      <c r="I65" s="186"/>
      <c r="J65" s="187">
        <f>J90</f>
        <v>0</v>
      </c>
      <c r="K65" s="129"/>
      <c r="L65" s="188"/>
      <c r="S65" s="10"/>
      <c r="T65" s="10"/>
      <c r="U65" s="10"/>
      <c r="V65" s="10"/>
      <c r="W65" s="10"/>
      <c r="X65" s="10"/>
      <c r="Y65" s="10"/>
      <c r="Z65" s="10"/>
      <c r="AA65" s="10"/>
      <c r="AB65" s="10"/>
      <c r="AC65" s="10"/>
      <c r="AD65" s="10"/>
      <c r="AE65" s="10"/>
    </row>
    <row r="66" spans="1:31" s="9" customFormat="1" ht="24.95" customHeight="1">
      <c r="A66" s="9"/>
      <c r="B66" s="178"/>
      <c r="C66" s="179"/>
      <c r="D66" s="180" t="s">
        <v>154</v>
      </c>
      <c r="E66" s="181"/>
      <c r="F66" s="181"/>
      <c r="G66" s="181"/>
      <c r="H66" s="181"/>
      <c r="I66" s="181"/>
      <c r="J66" s="182">
        <f>J229</f>
        <v>0</v>
      </c>
      <c r="K66" s="179"/>
      <c r="L66" s="183"/>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3"/>
      <c r="C68" s="64"/>
      <c r="D68" s="64"/>
      <c r="E68" s="64"/>
      <c r="F68" s="64"/>
      <c r="G68" s="64"/>
      <c r="H68" s="64"/>
      <c r="I68" s="64"/>
      <c r="J68" s="64"/>
      <c r="K68" s="64"/>
      <c r="L68" s="148"/>
      <c r="S68" s="41"/>
      <c r="T68" s="41"/>
      <c r="U68" s="41"/>
      <c r="V68" s="41"/>
      <c r="W68" s="41"/>
      <c r="X68" s="41"/>
      <c r="Y68" s="41"/>
      <c r="Z68" s="41"/>
      <c r="AA68" s="41"/>
      <c r="AB68" s="41"/>
      <c r="AC68" s="41"/>
      <c r="AD68" s="41"/>
      <c r="AE68" s="41"/>
    </row>
    <row r="72" spans="1:31" s="2" customFormat="1" ht="6.95" customHeight="1">
      <c r="A72" s="41"/>
      <c r="B72" s="65"/>
      <c r="C72" s="66"/>
      <c r="D72" s="66"/>
      <c r="E72" s="66"/>
      <c r="F72" s="66"/>
      <c r="G72" s="66"/>
      <c r="H72" s="66"/>
      <c r="I72" s="66"/>
      <c r="J72" s="66"/>
      <c r="K72" s="66"/>
      <c r="L72" s="148"/>
      <c r="S72" s="41"/>
      <c r="T72" s="41"/>
      <c r="U72" s="41"/>
      <c r="V72" s="41"/>
      <c r="W72" s="41"/>
      <c r="X72" s="41"/>
      <c r="Y72" s="41"/>
      <c r="Z72" s="41"/>
      <c r="AA72" s="41"/>
      <c r="AB72" s="41"/>
      <c r="AC72" s="41"/>
      <c r="AD72" s="41"/>
      <c r="AE72" s="41"/>
    </row>
    <row r="73" spans="1:31" s="2" customFormat="1" ht="24.95" customHeight="1">
      <c r="A73" s="41"/>
      <c r="B73" s="42"/>
      <c r="C73" s="25" t="s">
        <v>155</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4"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16.5" customHeight="1">
      <c r="A76" s="41"/>
      <c r="B76" s="42"/>
      <c r="C76" s="43"/>
      <c r="D76" s="43"/>
      <c r="E76" s="173" t="str">
        <f>E7</f>
        <v>Oprava staničních kolejí v žst. Bílina_ZMĚNA Č. 1</v>
      </c>
      <c r="F76" s="34"/>
      <c r="G76" s="34"/>
      <c r="H76" s="34"/>
      <c r="I76" s="43"/>
      <c r="J76" s="43"/>
      <c r="K76" s="43"/>
      <c r="L76" s="148"/>
      <c r="S76" s="41"/>
      <c r="T76" s="41"/>
      <c r="U76" s="41"/>
      <c r="V76" s="41"/>
      <c r="W76" s="41"/>
      <c r="X76" s="41"/>
      <c r="Y76" s="41"/>
      <c r="Z76" s="41"/>
      <c r="AA76" s="41"/>
      <c r="AB76" s="41"/>
      <c r="AC76" s="41"/>
      <c r="AD76" s="41"/>
      <c r="AE76" s="41"/>
    </row>
    <row r="77" spans="2:12" s="1" customFormat="1" ht="12" customHeight="1">
      <c r="B77" s="23"/>
      <c r="C77" s="34" t="s">
        <v>143</v>
      </c>
      <c r="D77" s="24"/>
      <c r="E77" s="24"/>
      <c r="F77" s="24"/>
      <c r="G77" s="24"/>
      <c r="H77" s="24"/>
      <c r="I77" s="24"/>
      <c r="J77" s="24"/>
      <c r="K77" s="24"/>
      <c r="L77" s="22"/>
    </row>
    <row r="78" spans="1:31" s="2" customFormat="1" ht="16.5" customHeight="1">
      <c r="A78" s="41"/>
      <c r="B78" s="42"/>
      <c r="C78" s="43"/>
      <c r="D78" s="43"/>
      <c r="E78" s="173" t="s">
        <v>144</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145</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3" t="str">
        <f>E11</f>
        <v>SO 101 - 8. SK žst. Bílina</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4" t="s">
        <v>22</v>
      </c>
      <c r="D82" s="43"/>
      <c r="E82" s="43"/>
      <c r="F82" s="29" t="str">
        <f>F14</f>
        <v>žst. Bílina</v>
      </c>
      <c r="G82" s="43"/>
      <c r="H82" s="43"/>
      <c r="I82" s="34" t="s">
        <v>24</v>
      </c>
      <c r="J82" s="76" t="str">
        <f>IF(J14="","",J14)</f>
        <v>19. 3. 2021</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5.15" customHeight="1">
      <c r="A84" s="41"/>
      <c r="B84" s="42"/>
      <c r="C84" s="34" t="s">
        <v>30</v>
      </c>
      <c r="D84" s="43"/>
      <c r="E84" s="43"/>
      <c r="F84" s="29" t="str">
        <f>E17</f>
        <v>SŽ s.o., OŘ UNL, ST Most</v>
      </c>
      <c r="G84" s="43"/>
      <c r="H84" s="43"/>
      <c r="I84" s="34" t="s">
        <v>38</v>
      </c>
      <c r="J84" s="39" t="str">
        <f>E23</f>
        <v xml:space="preserve"> </v>
      </c>
      <c r="K84" s="43"/>
      <c r="L84" s="148"/>
      <c r="S84" s="41"/>
      <c r="T84" s="41"/>
      <c r="U84" s="41"/>
      <c r="V84" s="41"/>
      <c r="W84" s="41"/>
      <c r="X84" s="41"/>
      <c r="Y84" s="41"/>
      <c r="Z84" s="41"/>
      <c r="AA84" s="41"/>
      <c r="AB84" s="41"/>
      <c r="AC84" s="41"/>
      <c r="AD84" s="41"/>
      <c r="AE84" s="41"/>
    </row>
    <row r="85" spans="1:31" s="2" customFormat="1" ht="15.15" customHeight="1">
      <c r="A85" s="41"/>
      <c r="B85" s="42"/>
      <c r="C85" s="34" t="s">
        <v>36</v>
      </c>
      <c r="D85" s="43"/>
      <c r="E85" s="43"/>
      <c r="F85" s="29" t="str">
        <f>IF(E20="","",E20)</f>
        <v>Vyplň údaj</v>
      </c>
      <c r="G85" s="43"/>
      <c r="H85" s="43"/>
      <c r="I85" s="34" t="s">
        <v>41</v>
      </c>
      <c r="J85" s="39" t="str">
        <f>E26</f>
        <v>Ing. Střítezský P.</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89"/>
      <c r="B87" s="190"/>
      <c r="C87" s="191" t="s">
        <v>156</v>
      </c>
      <c r="D87" s="192" t="s">
        <v>64</v>
      </c>
      <c r="E87" s="192" t="s">
        <v>60</v>
      </c>
      <c r="F87" s="192" t="s">
        <v>61</v>
      </c>
      <c r="G87" s="192" t="s">
        <v>157</v>
      </c>
      <c r="H87" s="192" t="s">
        <v>158</v>
      </c>
      <c r="I87" s="192" t="s">
        <v>159</v>
      </c>
      <c r="J87" s="192" t="s">
        <v>150</v>
      </c>
      <c r="K87" s="193" t="s">
        <v>160</v>
      </c>
      <c r="L87" s="194"/>
      <c r="M87" s="96" t="s">
        <v>35</v>
      </c>
      <c r="N87" s="97" t="s">
        <v>49</v>
      </c>
      <c r="O87" s="97" t="s">
        <v>161</v>
      </c>
      <c r="P87" s="97" t="s">
        <v>162</v>
      </c>
      <c r="Q87" s="97" t="s">
        <v>163</v>
      </c>
      <c r="R87" s="97" t="s">
        <v>164</v>
      </c>
      <c r="S87" s="97" t="s">
        <v>165</v>
      </c>
      <c r="T87" s="98" t="s">
        <v>166</v>
      </c>
      <c r="U87" s="189"/>
      <c r="V87" s="189"/>
      <c r="W87" s="189"/>
      <c r="X87" s="189"/>
      <c r="Y87" s="189"/>
      <c r="Z87" s="189"/>
      <c r="AA87" s="189"/>
      <c r="AB87" s="189"/>
      <c r="AC87" s="189"/>
      <c r="AD87" s="189"/>
      <c r="AE87" s="189"/>
    </row>
    <row r="88" spans="1:63" s="2" customFormat="1" ht="22.8" customHeight="1">
      <c r="A88" s="41"/>
      <c r="B88" s="42"/>
      <c r="C88" s="103" t="s">
        <v>167</v>
      </c>
      <c r="D88" s="43"/>
      <c r="E88" s="43"/>
      <c r="F88" s="43"/>
      <c r="G88" s="43"/>
      <c r="H88" s="43"/>
      <c r="I88" s="43"/>
      <c r="J88" s="195">
        <f>BK88</f>
        <v>0</v>
      </c>
      <c r="K88" s="43"/>
      <c r="L88" s="47"/>
      <c r="M88" s="99"/>
      <c r="N88" s="196"/>
      <c r="O88" s="100"/>
      <c r="P88" s="197">
        <f>P89+P229</f>
        <v>0</v>
      </c>
      <c r="Q88" s="100"/>
      <c r="R88" s="197">
        <f>R89+R229</f>
        <v>2530.712450000001</v>
      </c>
      <c r="S88" s="100"/>
      <c r="T88" s="198">
        <f>T89+T229</f>
        <v>0</v>
      </c>
      <c r="U88" s="41"/>
      <c r="V88" s="41"/>
      <c r="W88" s="41"/>
      <c r="X88" s="41"/>
      <c r="Y88" s="41"/>
      <c r="Z88" s="41"/>
      <c r="AA88" s="41"/>
      <c r="AB88" s="41"/>
      <c r="AC88" s="41"/>
      <c r="AD88" s="41"/>
      <c r="AE88" s="41"/>
      <c r="AT88" s="19" t="s">
        <v>78</v>
      </c>
      <c r="AU88" s="19" t="s">
        <v>151</v>
      </c>
      <c r="BK88" s="199">
        <f>BK89+BK229</f>
        <v>0</v>
      </c>
    </row>
    <row r="89" spans="1:63" s="12" customFormat="1" ht="25.9" customHeight="1">
      <c r="A89" s="12"/>
      <c r="B89" s="200"/>
      <c r="C89" s="201"/>
      <c r="D89" s="202" t="s">
        <v>78</v>
      </c>
      <c r="E89" s="203" t="s">
        <v>168</v>
      </c>
      <c r="F89" s="203" t="s">
        <v>169</v>
      </c>
      <c r="G89" s="201"/>
      <c r="H89" s="201"/>
      <c r="I89" s="204"/>
      <c r="J89" s="205">
        <f>BK89</f>
        <v>0</v>
      </c>
      <c r="K89" s="201"/>
      <c r="L89" s="206"/>
      <c r="M89" s="207"/>
      <c r="N89" s="208"/>
      <c r="O89" s="208"/>
      <c r="P89" s="209">
        <f>P90</f>
        <v>0</v>
      </c>
      <c r="Q89" s="208"/>
      <c r="R89" s="209">
        <f>R90</f>
        <v>0</v>
      </c>
      <c r="S89" s="208"/>
      <c r="T89" s="210">
        <f>T90</f>
        <v>0</v>
      </c>
      <c r="U89" s="12"/>
      <c r="V89" s="12"/>
      <c r="W89" s="12"/>
      <c r="X89" s="12"/>
      <c r="Y89" s="12"/>
      <c r="Z89" s="12"/>
      <c r="AA89" s="12"/>
      <c r="AB89" s="12"/>
      <c r="AC89" s="12"/>
      <c r="AD89" s="12"/>
      <c r="AE89" s="12"/>
      <c r="AR89" s="211" t="s">
        <v>86</v>
      </c>
      <c r="AT89" s="212" t="s">
        <v>78</v>
      </c>
      <c r="AU89" s="212" t="s">
        <v>79</v>
      </c>
      <c r="AY89" s="211" t="s">
        <v>170</v>
      </c>
      <c r="BK89" s="213">
        <f>BK90</f>
        <v>0</v>
      </c>
    </row>
    <row r="90" spans="1:63" s="12" customFormat="1" ht="22.8" customHeight="1">
      <c r="A90" s="12"/>
      <c r="B90" s="200"/>
      <c r="C90" s="201"/>
      <c r="D90" s="202" t="s">
        <v>78</v>
      </c>
      <c r="E90" s="214" t="s">
        <v>171</v>
      </c>
      <c r="F90" s="214" t="s">
        <v>172</v>
      </c>
      <c r="G90" s="201"/>
      <c r="H90" s="201"/>
      <c r="I90" s="204"/>
      <c r="J90" s="215">
        <f>BK90</f>
        <v>0</v>
      </c>
      <c r="K90" s="201"/>
      <c r="L90" s="206"/>
      <c r="M90" s="207"/>
      <c r="N90" s="208"/>
      <c r="O90" s="208"/>
      <c r="P90" s="209">
        <f>SUM(P91:P228)</f>
        <v>0</v>
      </c>
      <c r="Q90" s="208"/>
      <c r="R90" s="209">
        <f>SUM(R91:R228)</f>
        <v>0</v>
      </c>
      <c r="S90" s="208"/>
      <c r="T90" s="210">
        <f>SUM(T91:T228)</f>
        <v>0</v>
      </c>
      <c r="U90" s="12"/>
      <c r="V90" s="12"/>
      <c r="W90" s="12"/>
      <c r="X90" s="12"/>
      <c r="Y90" s="12"/>
      <c r="Z90" s="12"/>
      <c r="AA90" s="12"/>
      <c r="AB90" s="12"/>
      <c r="AC90" s="12"/>
      <c r="AD90" s="12"/>
      <c r="AE90" s="12"/>
      <c r="AR90" s="211" t="s">
        <v>86</v>
      </c>
      <c r="AT90" s="212" t="s">
        <v>78</v>
      </c>
      <c r="AU90" s="212" t="s">
        <v>86</v>
      </c>
      <c r="AY90" s="211" t="s">
        <v>170</v>
      </c>
      <c r="BK90" s="213">
        <f>SUM(BK91:BK228)</f>
        <v>0</v>
      </c>
    </row>
    <row r="91" spans="1:65" s="2" customFormat="1" ht="44.25" customHeight="1">
      <c r="A91" s="41"/>
      <c r="B91" s="42"/>
      <c r="C91" s="216" t="s">
        <v>86</v>
      </c>
      <c r="D91" s="216" t="s">
        <v>173</v>
      </c>
      <c r="E91" s="217" t="s">
        <v>174</v>
      </c>
      <c r="F91" s="218" t="s">
        <v>175</v>
      </c>
      <c r="G91" s="219" t="s">
        <v>176</v>
      </c>
      <c r="H91" s="220">
        <v>651</v>
      </c>
      <c r="I91" s="221"/>
      <c r="J91" s="222">
        <f>ROUND(I91*H91,2)</f>
        <v>0</v>
      </c>
      <c r="K91" s="218" t="s">
        <v>177</v>
      </c>
      <c r="L91" s="47"/>
      <c r="M91" s="223" t="s">
        <v>35</v>
      </c>
      <c r="N91" s="224" t="s">
        <v>52</v>
      </c>
      <c r="O91" s="88"/>
      <c r="P91" s="225">
        <f>O91*H91</f>
        <v>0</v>
      </c>
      <c r="Q91" s="225">
        <v>0</v>
      </c>
      <c r="R91" s="225">
        <f>Q91*H91</f>
        <v>0</v>
      </c>
      <c r="S91" s="225">
        <v>0</v>
      </c>
      <c r="T91" s="226">
        <f>S91*H91</f>
        <v>0</v>
      </c>
      <c r="U91" s="41"/>
      <c r="V91" s="41"/>
      <c r="W91" s="41"/>
      <c r="X91" s="41"/>
      <c r="Y91" s="41"/>
      <c r="Z91" s="41"/>
      <c r="AA91" s="41"/>
      <c r="AB91" s="41"/>
      <c r="AC91" s="41"/>
      <c r="AD91" s="41"/>
      <c r="AE91" s="41"/>
      <c r="AR91" s="227" t="s">
        <v>178</v>
      </c>
      <c r="AT91" s="227" t="s">
        <v>173</v>
      </c>
      <c r="AU91" s="227" t="s">
        <v>88</v>
      </c>
      <c r="AY91" s="19" t="s">
        <v>170</v>
      </c>
      <c r="BE91" s="228">
        <f>IF(N91="základní",J91,0)</f>
        <v>0</v>
      </c>
      <c r="BF91" s="228">
        <f>IF(N91="snížená",J91,0)</f>
        <v>0</v>
      </c>
      <c r="BG91" s="228">
        <f>IF(N91="zákl. přenesená",J91,0)</f>
        <v>0</v>
      </c>
      <c r="BH91" s="228">
        <f>IF(N91="sníž. přenesená",J91,0)</f>
        <v>0</v>
      </c>
      <c r="BI91" s="228">
        <f>IF(N91="nulová",J91,0)</f>
        <v>0</v>
      </c>
      <c r="BJ91" s="19" t="s">
        <v>178</v>
      </c>
      <c r="BK91" s="228">
        <f>ROUND(I91*H91,2)</f>
        <v>0</v>
      </c>
      <c r="BL91" s="19" t="s">
        <v>178</v>
      </c>
      <c r="BM91" s="227" t="s">
        <v>179</v>
      </c>
    </row>
    <row r="92" spans="1:47" s="2" customFormat="1" ht="12">
      <c r="A92" s="41"/>
      <c r="B92" s="42"/>
      <c r="C92" s="43"/>
      <c r="D92" s="229" t="s">
        <v>180</v>
      </c>
      <c r="E92" s="43"/>
      <c r="F92" s="230" t="s">
        <v>181</v>
      </c>
      <c r="G92" s="43"/>
      <c r="H92" s="43"/>
      <c r="I92" s="231"/>
      <c r="J92" s="43"/>
      <c r="K92" s="43"/>
      <c r="L92" s="47"/>
      <c r="M92" s="232"/>
      <c r="N92" s="233"/>
      <c r="O92" s="88"/>
      <c r="P92" s="88"/>
      <c r="Q92" s="88"/>
      <c r="R92" s="88"/>
      <c r="S92" s="88"/>
      <c r="T92" s="89"/>
      <c r="U92" s="41"/>
      <c r="V92" s="41"/>
      <c r="W92" s="41"/>
      <c r="X92" s="41"/>
      <c r="Y92" s="41"/>
      <c r="Z92" s="41"/>
      <c r="AA92" s="41"/>
      <c r="AB92" s="41"/>
      <c r="AC92" s="41"/>
      <c r="AD92" s="41"/>
      <c r="AE92" s="41"/>
      <c r="AT92" s="19" t="s">
        <v>180</v>
      </c>
      <c r="AU92" s="19" t="s">
        <v>88</v>
      </c>
    </row>
    <row r="93" spans="1:51" s="13" customFormat="1" ht="12">
      <c r="A93" s="13"/>
      <c r="B93" s="234"/>
      <c r="C93" s="235"/>
      <c r="D93" s="229" t="s">
        <v>182</v>
      </c>
      <c r="E93" s="236" t="s">
        <v>35</v>
      </c>
      <c r="F93" s="237" t="s">
        <v>183</v>
      </c>
      <c r="G93" s="235"/>
      <c r="H93" s="236" t="s">
        <v>35</v>
      </c>
      <c r="I93" s="238"/>
      <c r="J93" s="235"/>
      <c r="K93" s="235"/>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86</v>
      </c>
      <c r="AW93" s="13" t="s">
        <v>40</v>
      </c>
      <c r="AX93" s="13" t="s">
        <v>79</v>
      </c>
      <c r="AY93" s="243" t="s">
        <v>170</v>
      </c>
    </row>
    <row r="94" spans="1:51" s="14" customFormat="1" ht="12">
      <c r="A94" s="14"/>
      <c r="B94" s="244"/>
      <c r="C94" s="245"/>
      <c r="D94" s="229" t="s">
        <v>182</v>
      </c>
      <c r="E94" s="246" t="s">
        <v>35</v>
      </c>
      <c r="F94" s="247" t="s">
        <v>184</v>
      </c>
      <c r="G94" s="245"/>
      <c r="H94" s="248">
        <v>651</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88</v>
      </c>
      <c r="AW94" s="14" t="s">
        <v>40</v>
      </c>
      <c r="AX94" s="14" t="s">
        <v>79</v>
      </c>
      <c r="AY94" s="254" t="s">
        <v>170</v>
      </c>
    </row>
    <row r="95" spans="1:51" s="15" customFormat="1" ht="12">
      <c r="A95" s="15"/>
      <c r="B95" s="255"/>
      <c r="C95" s="256"/>
      <c r="D95" s="229" t="s">
        <v>182</v>
      </c>
      <c r="E95" s="257" t="s">
        <v>35</v>
      </c>
      <c r="F95" s="258" t="s">
        <v>185</v>
      </c>
      <c r="G95" s="256"/>
      <c r="H95" s="259">
        <v>651</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182</v>
      </c>
      <c r="AU95" s="265" t="s">
        <v>88</v>
      </c>
      <c r="AV95" s="15" t="s">
        <v>178</v>
      </c>
      <c r="AW95" s="15" t="s">
        <v>40</v>
      </c>
      <c r="AX95" s="15" t="s">
        <v>86</v>
      </c>
      <c r="AY95" s="265" t="s">
        <v>170</v>
      </c>
    </row>
    <row r="96" spans="1:65" s="2" customFormat="1" ht="12">
      <c r="A96" s="41"/>
      <c r="B96" s="42"/>
      <c r="C96" s="216" t="s">
        <v>88</v>
      </c>
      <c r="D96" s="216" t="s">
        <v>173</v>
      </c>
      <c r="E96" s="217" t="s">
        <v>186</v>
      </c>
      <c r="F96" s="218" t="s">
        <v>187</v>
      </c>
      <c r="G96" s="219" t="s">
        <v>176</v>
      </c>
      <c r="H96" s="220">
        <v>1546</v>
      </c>
      <c r="I96" s="221"/>
      <c r="J96" s="222">
        <f>ROUND(I96*H96,2)</f>
        <v>0</v>
      </c>
      <c r="K96" s="218" t="s">
        <v>177</v>
      </c>
      <c r="L96" s="47"/>
      <c r="M96" s="223" t="s">
        <v>35</v>
      </c>
      <c r="N96" s="224" t="s">
        <v>52</v>
      </c>
      <c r="O96" s="88"/>
      <c r="P96" s="225">
        <f>O96*H96</f>
        <v>0</v>
      </c>
      <c r="Q96" s="225">
        <v>0</v>
      </c>
      <c r="R96" s="225">
        <f>Q96*H96</f>
        <v>0</v>
      </c>
      <c r="S96" s="225">
        <v>0</v>
      </c>
      <c r="T96" s="226">
        <f>S96*H96</f>
        <v>0</v>
      </c>
      <c r="U96" s="41"/>
      <c r="V96" s="41"/>
      <c r="W96" s="41"/>
      <c r="X96" s="41"/>
      <c r="Y96" s="41"/>
      <c r="Z96" s="41"/>
      <c r="AA96" s="41"/>
      <c r="AB96" s="41"/>
      <c r="AC96" s="41"/>
      <c r="AD96" s="41"/>
      <c r="AE96" s="41"/>
      <c r="AR96" s="227" t="s">
        <v>178</v>
      </c>
      <c r="AT96" s="227" t="s">
        <v>173</v>
      </c>
      <c r="AU96" s="227" t="s">
        <v>88</v>
      </c>
      <c r="AY96" s="19" t="s">
        <v>170</v>
      </c>
      <c r="BE96" s="228">
        <f>IF(N96="základní",J96,0)</f>
        <v>0</v>
      </c>
      <c r="BF96" s="228">
        <f>IF(N96="snížená",J96,0)</f>
        <v>0</v>
      </c>
      <c r="BG96" s="228">
        <f>IF(N96="zákl. přenesená",J96,0)</f>
        <v>0</v>
      </c>
      <c r="BH96" s="228">
        <f>IF(N96="sníž. přenesená",J96,0)</f>
        <v>0</v>
      </c>
      <c r="BI96" s="228">
        <f>IF(N96="nulová",J96,0)</f>
        <v>0</v>
      </c>
      <c r="BJ96" s="19" t="s">
        <v>178</v>
      </c>
      <c r="BK96" s="228">
        <f>ROUND(I96*H96,2)</f>
        <v>0</v>
      </c>
      <c r="BL96" s="19" t="s">
        <v>178</v>
      </c>
      <c r="BM96" s="227" t="s">
        <v>188</v>
      </c>
    </row>
    <row r="97" spans="1:47" s="2" customFormat="1" ht="12">
      <c r="A97" s="41"/>
      <c r="B97" s="42"/>
      <c r="C97" s="43"/>
      <c r="D97" s="229" t="s">
        <v>180</v>
      </c>
      <c r="E97" s="43"/>
      <c r="F97" s="230" t="s">
        <v>189</v>
      </c>
      <c r="G97" s="43"/>
      <c r="H97" s="43"/>
      <c r="I97" s="231"/>
      <c r="J97" s="43"/>
      <c r="K97" s="43"/>
      <c r="L97" s="47"/>
      <c r="M97" s="232"/>
      <c r="N97" s="233"/>
      <c r="O97" s="88"/>
      <c r="P97" s="88"/>
      <c r="Q97" s="88"/>
      <c r="R97" s="88"/>
      <c r="S97" s="88"/>
      <c r="T97" s="89"/>
      <c r="U97" s="41"/>
      <c r="V97" s="41"/>
      <c r="W97" s="41"/>
      <c r="X97" s="41"/>
      <c r="Y97" s="41"/>
      <c r="Z97" s="41"/>
      <c r="AA97" s="41"/>
      <c r="AB97" s="41"/>
      <c r="AC97" s="41"/>
      <c r="AD97" s="41"/>
      <c r="AE97" s="41"/>
      <c r="AT97" s="19" t="s">
        <v>180</v>
      </c>
      <c r="AU97" s="19" t="s">
        <v>88</v>
      </c>
    </row>
    <row r="98" spans="1:51" s="13" customFormat="1" ht="12">
      <c r="A98" s="13"/>
      <c r="B98" s="234"/>
      <c r="C98" s="235"/>
      <c r="D98" s="229" t="s">
        <v>182</v>
      </c>
      <c r="E98" s="236" t="s">
        <v>35</v>
      </c>
      <c r="F98" s="237" t="s">
        <v>190</v>
      </c>
      <c r="G98" s="235"/>
      <c r="H98" s="236" t="s">
        <v>35</v>
      </c>
      <c r="I98" s="238"/>
      <c r="J98" s="235"/>
      <c r="K98" s="235"/>
      <c r="L98" s="239"/>
      <c r="M98" s="240"/>
      <c r="N98" s="241"/>
      <c r="O98" s="241"/>
      <c r="P98" s="241"/>
      <c r="Q98" s="241"/>
      <c r="R98" s="241"/>
      <c r="S98" s="241"/>
      <c r="T98" s="242"/>
      <c r="U98" s="13"/>
      <c r="V98" s="13"/>
      <c r="W98" s="13"/>
      <c r="X98" s="13"/>
      <c r="Y98" s="13"/>
      <c r="Z98" s="13"/>
      <c r="AA98" s="13"/>
      <c r="AB98" s="13"/>
      <c r="AC98" s="13"/>
      <c r="AD98" s="13"/>
      <c r="AE98" s="13"/>
      <c r="AT98" s="243" t="s">
        <v>182</v>
      </c>
      <c r="AU98" s="243" t="s">
        <v>88</v>
      </c>
      <c r="AV98" s="13" t="s">
        <v>86</v>
      </c>
      <c r="AW98" s="13" t="s">
        <v>40</v>
      </c>
      <c r="AX98" s="13" t="s">
        <v>79</v>
      </c>
      <c r="AY98" s="243" t="s">
        <v>170</v>
      </c>
    </row>
    <row r="99" spans="1:51" s="14" customFormat="1" ht="12">
      <c r="A99" s="14"/>
      <c r="B99" s="244"/>
      <c r="C99" s="245"/>
      <c r="D99" s="229" t="s">
        <v>182</v>
      </c>
      <c r="E99" s="246" t="s">
        <v>35</v>
      </c>
      <c r="F99" s="247" t="s">
        <v>191</v>
      </c>
      <c r="G99" s="245"/>
      <c r="H99" s="248">
        <v>1546</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182</v>
      </c>
      <c r="AU99" s="254" t="s">
        <v>88</v>
      </c>
      <c r="AV99" s="14" t="s">
        <v>88</v>
      </c>
      <c r="AW99" s="14" t="s">
        <v>40</v>
      </c>
      <c r="AX99" s="14" t="s">
        <v>79</v>
      </c>
      <c r="AY99" s="254" t="s">
        <v>170</v>
      </c>
    </row>
    <row r="100" spans="1:51" s="15" customFormat="1" ht="12">
      <c r="A100" s="15"/>
      <c r="B100" s="255"/>
      <c r="C100" s="256"/>
      <c r="D100" s="229" t="s">
        <v>182</v>
      </c>
      <c r="E100" s="257" t="s">
        <v>35</v>
      </c>
      <c r="F100" s="258" t="s">
        <v>185</v>
      </c>
      <c r="G100" s="256"/>
      <c r="H100" s="259">
        <v>1546</v>
      </c>
      <c r="I100" s="260"/>
      <c r="J100" s="256"/>
      <c r="K100" s="256"/>
      <c r="L100" s="261"/>
      <c r="M100" s="262"/>
      <c r="N100" s="263"/>
      <c r="O100" s="263"/>
      <c r="P100" s="263"/>
      <c r="Q100" s="263"/>
      <c r="R100" s="263"/>
      <c r="S100" s="263"/>
      <c r="T100" s="264"/>
      <c r="U100" s="15"/>
      <c r="V100" s="15"/>
      <c r="W100" s="15"/>
      <c r="X100" s="15"/>
      <c r="Y100" s="15"/>
      <c r="Z100" s="15"/>
      <c r="AA100" s="15"/>
      <c r="AB100" s="15"/>
      <c r="AC100" s="15"/>
      <c r="AD100" s="15"/>
      <c r="AE100" s="15"/>
      <c r="AT100" s="265" t="s">
        <v>182</v>
      </c>
      <c r="AU100" s="265" t="s">
        <v>88</v>
      </c>
      <c r="AV100" s="15" t="s">
        <v>178</v>
      </c>
      <c r="AW100" s="15" t="s">
        <v>40</v>
      </c>
      <c r="AX100" s="15" t="s">
        <v>86</v>
      </c>
      <c r="AY100" s="265" t="s">
        <v>170</v>
      </c>
    </row>
    <row r="101" spans="1:65" s="2" customFormat="1" ht="12">
      <c r="A101" s="41"/>
      <c r="B101" s="42"/>
      <c r="C101" s="216" t="s">
        <v>192</v>
      </c>
      <c r="D101" s="216" t="s">
        <v>173</v>
      </c>
      <c r="E101" s="217" t="s">
        <v>193</v>
      </c>
      <c r="F101" s="218" t="s">
        <v>194</v>
      </c>
      <c r="G101" s="219" t="s">
        <v>176</v>
      </c>
      <c r="H101" s="220">
        <v>1546</v>
      </c>
      <c r="I101" s="221"/>
      <c r="J101" s="222">
        <f>ROUND(I101*H101,2)</f>
        <v>0</v>
      </c>
      <c r="K101" s="218" t="s">
        <v>177</v>
      </c>
      <c r="L101" s="47"/>
      <c r="M101" s="223" t="s">
        <v>35</v>
      </c>
      <c r="N101" s="224" t="s">
        <v>52</v>
      </c>
      <c r="O101" s="88"/>
      <c r="P101" s="225">
        <f>O101*H101</f>
        <v>0</v>
      </c>
      <c r="Q101" s="225">
        <v>0</v>
      </c>
      <c r="R101" s="225">
        <f>Q101*H101</f>
        <v>0</v>
      </c>
      <c r="S101" s="225">
        <v>0</v>
      </c>
      <c r="T101" s="226">
        <f>S101*H101</f>
        <v>0</v>
      </c>
      <c r="U101" s="41"/>
      <c r="V101" s="41"/>
      <c r="W101" s="41"/>
      <c r="X101" s="41"/>
      <c r="Y101" s="41"/>
      <c r="Z101" s="41"/>
      <c r="AA101" s="41"/>
      <c r="AB101" s="41"/>
      <c r="AC101" s="41"/>
      <c r="AD101" s="41"/>
      <c r="AE101" s="41"/>
      <c r="AR101" s="227" t="s">
        <v>178</v>
      </c>
      <c r="AT101" s="227" t="s">
        <v>173</v>
      </c>
      <c r="AU101" s="227" t="s">
        <v>88</v>
      </c>
      <c r="AY101" s="19" t="s">
        <v>170</v>
      </c>
      <c r="BE101" s="228">
        <f>IF(N101="základní",J101,0)</f>
        <v>0</v>
      </c>
      <c r="BF101" s="228">
        <f>IF(N101="snížená",J101,0)</f>
        <v>0</v>
      </c>
      <c r="BG101" s="228">
        <f>IF(N101="zákl. přenesená",J101,0)</f>
        <v>0</v>
      </c>
      <c r="BH101" s="228">
        <f>IF(N101="sníž. přenesená",J101,0)</f>
        <v>0</v>
      </c>
      <c r="BI101" s="228">
        <f>IF(N101="nulová",J101,0)</f>
        <v>0</v>
      </c>
      <c r="BJ101" s="19" t="s">
        <v>178</v>
      </c>
      <c r="BK101" s="228">
        <f>ROUND(I101*H101,2)</f>
        <v>0</v>
      </c>
      <c r="BL101" s="19" t="s">
        <v>178</v>
      </c>
      <c r="BM101" s="227" t="s">
        <v>195</v>
      </c>
    </row>
    <row r="102" spans="1:47" s="2" customFormat="1" ht="12">
      <c r="A102" s="41"/>
      <c r="B102" s="42"/>
      <c r="C102" s="43"/>
      <c r="D102" s="229" t="s">
        <v>180</v>
      </c>
      <c r="E102" s="43"/>
      <c r="F102" s="230" t="s">
        <v>196</v>
      </c>
      <c r="G102" s="43"/>
      <c r="H102" s="43"/>
      <c r="I102" s="231"/>
      <c r="J102" s="43"/>
      <c r="K102" s="43"/>
      <c r="L102" s="47"/>
      <c r="M102" s="232"/>
      <c r="N102" s="233"/>
      <c r="O102" s="88"/>
      <c r="P102" s="88"/>
      <c r="Q102" s="88"/>
      <c r="R102" s="88"/>
      <c r="S102" s="88"/>
      <c r="T102" s="89"/>
      <c r="U102" s="41"/>
      <c r="V102" s="41"/>
      <c r="W102" s="41"/>
      <c r="X102" s="41"/>
      <c r="Y102" s="41"/>
      <c r="Z102" s="41"/>
      <c r="AA102" s="41"/>
      <c r="AB102" s="41"/>
      <c r="AC102" s="41"/>
      <c r="AD102" s="41"/>
      <c r="AE102" s="41"/>
      <c r="AT102" s="19" t="s">
        <v>180</v>
      </c>
      <c r="AU102" s="19" t="s">
        <v>88</v>
      </c>
    </row>
    <row r="103" spans="1:51" s="13" customFormat="1" ht="12">
      <c r="A103" s="13"/>
      <c r="B103" s="234"/>
      <c r="C103" s="235"/>
      <c r="D103" s="229" t="s">
        <v>182</v>
      </c>
      <c r="E103" s="236" t="s">
        <v>35</v>
      </c>
      <c r="F103" s="237" t="s">
        <v>190</v>
      </c>
      <c r="G103" s="235"/>
      <c r="H103" s="236" t="s">
        <v>35</v>
      </c>
      <c r="I103" s="238"/>
      <c r="J103" s="235"/>
      <c r="K103" s="235"/>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86</v>
      </c>
      <c r="AW103" s="13" t="s">
        <v>40</v>
      </c>
      <c r="AX103" s="13" t="s">
        <v>79</v>
      </c>
      <c r="AY103" s="243" t="s">
        <v>170</v>
      </c>
    </row>
    <row r="104" spans="1:51" s="14" customFormat="1" ht="12">
      <c r="A104" s="14"/>
      <c r="B104" s="244"/>
      <c r="C104" s="245"/>
      <c r="D104" s="229" t="s">
        <v>182</v>
      </c>
      <c r="E104" s="246" t="s">
        <v>35</v>
      </c>
      <c r="F104" s="247" t="s">
        <v>191</v>
      </c>
      <c r="G104" s="245"/>
      <c r="H104" s="248">
        <v>1546</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88</v>
      </c>
      <c r="AW104" s="14" t="s">
        <v>40</v>
      </c>
      <c r="AX104" s="14" t="s">
        <v>79</v>
      </c>
      <c r="AY104" s="254" t="s">
        <v>170</v>
      </c>
    </row>
    <row r="105" spans="1:51" s="15" customFormat="1" ht="12">
      <c r="A105" s="15"/>
      <c r="B105" s="255"/>
      <c r="C105" s="256"/>
      <c r="D105" s="229" t="s">
        <v>182</v>
      </c>
      <c r="E105" s="257" t="s">
        <v>35</v>
      </c>
      <c r="F105" s="258" t="s">
        <v>185</v>
      </c>
      <c r="G105" s="256"/>
      <c r="H105" s="259">
        <v>1546</v>
      </c>
      <c r="I105" s="260"/>
      <c r="J105" s="256"/>
      <c r="K105" s="256"/>
      <c r="L105" s="261"/>
      <c r="M105" s="262"/>
      <c r="N105" s="263"/>
      <c r="O105" s="263"/>
      <c r="P105" s="263"/>
      <c r="Q105" s="263"/>
      <c r="R105" s="263"/>
      <c r="S105" s="263"/>
      <c r="T105" s="264"/>
      <c r="U105" s="15"/>
      <c r="V105" s="15"/>
      <c r="W105" s="15"/>
      <c r="X105" s="15"/>
      <c r="Y105" s="15"/>
      <c r="Z105" s="15"/>
      <c r="AA105" s="15"/>
      <c r="AB105" s="15"/>
      <c r="AC105" s="15"/>
      <c r="AD105" s="15"/>
      <c r="AE105" s="15"/>
      <c r="AT105" s="265" t="s">
        <v>182</v>
      </c>
      <c r="AU105" s="265" t="s">
        <v>88</v>
      </c>
      <c r="AV105" s="15" t="s">
        <v>178</v>
      </c>
      <c r="AW105" s="15" t="s">
        <v>40</v>
      </c>
      <c r="AX105" s="15" t="s">
        <v>86</v>
      </c>
      <c r="AY105" s="265" t="s">
        <v>170</v>
      </c>
    </row>
    <row r="106" spans="1:65" s="2" customFormat="1" ht="90" customHeight="1">
      <c r="A106" s="41"/>
      <c r="B106" s="42"/>
      <c r="C106" s="216" t="s">
        <v>178</v>
      </c>
      <c r="D106" s="216" t="s">
        <v>173</v>
      </c>
      <c r="E106" s="217" t="s">
        <v>197</v>
      </c>
      <c r="F106" s="218" t="s">
        <v>198</v>
      </c>
      <c r="G106" s="219" t="s">
        <v>199</v>
      </c>
      <c r="H106" s="220">
        <v>0.773</v>
      </c>
      <c r="I106" s="221"/>
      <c r="J106" s="222">
        <f>ROUND(I106*H106,2)</f>
        <v>0</v>
      </c>
      <c r="K106" s="218" t="s">
        <v>177</v>
      </c>
      <c r="L106" s="47"/>
      <c r="M106" s="223" t="s">
        <v>35</v>
      </c>
      <c r="N106" s="224" t="s">
        <v>52</v>
      </c>
      <c r="O106" s="88"/>
      <c r="P106" s="225">
        <f>O106*H106</f>
        <v>0</v>
      </c>
      <c r="Q106" s="225">
        <v>0</v>
      </c>
      <c r="R106" s="225">
        <f>Q106*H106</f>
        <v>0</v>
      </c>
      <c r="S106" s="225">
        <v>0</v>
      </c>
      <c r="T106" s="226">
        <f>S106*H106</f>
        <v>0</v>
      </c>
      <c r="U106" s="41"/>
      <c r="V106" s="41"/>
      <c r="W106" s="41"/>
      <c r="X106" s="41"/>
      <c r="Y106" s="41"/>
      <c r="Z106" s="41"/>
      <c r="AA106" s="41"/>
      <c r="AB106" s="41"/>
      <c r="AC106" s="41"/>
      <c r="AD106" s="41"/>
      <c r="AE106" s="41"/>
      <c r="AR106" s="227" t="s">
        <v>178</v>
      </c>
      <c r="AT106" s="227" t="s">
        <v>173</v>
      </c>
      <c r="AU106" s="227" t="s">
        <v>88</v>
      </c>
      <c r="AY106" s="19" t="s">
        <v>170</v>
      </c>
      <c r="BE106" s="228">
        <f>IF(N106="základní",J106,0)</f>
        <v>0</v>
      </c>
      <c r="BF106" s="228">
        <f>IF(N106="snížená",J106,0)</f>
        <v>0</v>
      </c>
      <c r="BG106" s="228">
        <f>IF(N106="zákl. přenesená",J106,0)</f>
        <v>0</v>
      </c>
      <c r="BH106" s="228">
        <f>IF(N106="sníž. přenesená",J106,0)</f>
        <v>0</v>
      </c>
      <c r="BI106" s="228">
        <f>IF(N106="nulová",J106,0)</f>
        <v>0</v>
      </c>
      <c r="BJ106" s="19" t="s">
        <v>178</v>
      </c>
      <c r="BK106" s="228">
        <f>ROUND(I106*H106,2)</f>
        <v>0</v>
      </c>
      <c r="BL106" s="19" t="s">
        <v>178</v>
      </c>
      <c r="BM106" s="227" t="s">
        <v>200</v>
      </c>
    </row>
    <row r="107" spans="1:47" s="2" customFormat="1" ht="12">
      <c r="A107" s="41"/>
      <c r="B107" s="42"/>
      <c r="C107" s="43"/>
      <c r="D107" s="229" t="s">
        <v>180</v>
      </c>
      <c r="E107" s="43"/>
      <c r="F107" s="230" t="s">
        <v>201</v>
      </c>
      <c r="G107" s="43"/>
      <c r="H107" s="43"/>
      <c r="I107" s="231"/>
      <c r="J107" s="43"/>
      <c r="K107" s="43"/>
      <c r="L107" s="47"/>
      <c r="M107" s="232"/>
      <c r="N107" s="233"/>
      <c r="O107" s="88"/>
      <c r="P107" s="88"/>
      <c r="Q107" s="88"/>
      <c r="R107" s="88"/>
      <c r="S107" s="88"/>
      <c r="T107" s="89"/>
      <c r="U107" s="41"/>
      <c r="V107" s="41"/>
      <c r="W107" s="41"/>
      <c r="X107" s="41"/>
      <c r="Y107" s="41"/>
      <c r="Z107" s="41"/>
      <c r="AA107" s="41"/>
      <c r="AB107" s="41"/>
      <c r="AC107" s="41"/>
      <c r="AD107" s="41"/>
      <c r="AE107" s="41"/>
      <c r="AT107" s="19" t="s">
        <v>180</v>
      </c>
      <c r="AU107" s="19" t="s">
        <v>88</v>
      </c>
    </row>
    <row r="108" spans="1:51" s="13" customFormat="1" ht="12">
      <c r="A108" s="13"/>
      <c r="B108" s="234"/>
      <c r="C108" s="235"/>
      <c r="D108" s="229" t="s">
        <v>182</v>
      </c>
      <c r="E108" s="236" t="s">
        <v>35</v>
      </c>
      <c r="F108" s="237" t="s">
        <v>202</v>
      </c>
      <c r="G108" s="235"/>
      <c r="H108" s="236" t="s">
        <v>35</v>
      </c>
      <c r="I108" s="238"/>
      <c r="J108" s="235"/>
      <c r="K108" s="235"/>
      <c r="L108" s="239"/>
      <c r="M108" s="240"/>
      <c r="N108" s="241"/>
      <c r="O108" s="241"/>
      <c r="P108" s="241"/>
      <c r="Q108" s="241"/>
      <c r="R108" s="241"/>
      <c r="S108" s="241"/>
      <c r="T108" s="242"/>
      <c r="U108" s="13"/>
      <c r="V108" s="13"/>
      <c r="W108" s="13"/>
      <c r="X108" s="13"/>
      <c r="Y108" s="13"/>
      <c r="Z108" s="13"/>
      <c r="AA108" s="13"/>
      <c r="AB108" s="13"/>
      <c r="AC108" s="13"/>
      <c r="AD108" s="13"/>
      <c r="AE108" s="13"/>
      <c r="AT108" s="243" t="s">
        <v>182</v>
      </c>
      <c r="AU108" s="243" t="s">
        <v>88</v>
      </c>
      <c r="AV108" s="13" t="s">
        <v>86</v>
      </c>
      <c r="AW108" s="13" t="s">
        <v>40</v>
      </c>
      <c r="AX108" s="13" t="s">
        <v>79</v>
      </c>
      <c r="AY108" s="243" t="s">
        <v>170</v>
      </c>
    </row>
    <row r="109" spans="1:51" s="14" customFormat="1" ht="12">
      <c r="A109" s="14"/>
      <c r="B109" s="244"/>
      <c r="C109" s="245"/>
      <c r="D109" s="229" t="s">
        <v>182</v>
      </c>
      <c r="E109" s="246" t="s">
        <v>35</v>
      </c>
      <c r="F109" s="247" t="s">
        <v>203</v>
      </c>
      <c r="G109" s="245"/>
      <c r="H109" s="248">
        <v>0.773</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182</v>
      </c>
      <c r="AU109" s="254" t="s">
        <v>88</v>
      </c>
      <c r="AV109" s="14" t="s">
        <v>88</v>
      </c>
      <c r="AW109" s="14" t="s">
        <v>40</v>
      </c>
      <c r="AX109" s="14" t="s">
        <v>79</v>
      </c>
      <c r="AY109" s="254" t="s">
        <v>170</v>
      </c>
    </row>
    <row r="110" spans="1:51" s="15" customFormat="1" ht="12">
      <c r="A110" s="15"/>
      <c r="B110" s="255"/>
      <c r="C110" s="256"/>
      <c r="D110" s="229" t="s">
        <v>182</v>
      </c>
      <c r="E110" s="257" t="s">
        <v>35</v>
      </c>
      <c r="F110" s="258" t="s">
        <v>185</v>
      </c>
      <c r="G110" s="256"/>
      <c r="H110" s="259">
        <v>0.773</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182</v>
      </c>
      <c r="AU110" s="265" t="s">
        <v>88</v>
      </c>
      <c r="AV110" s="15" t="s">
        <v>178</v>
      </c>
      <c r="AW110" s="15" t="s">
        <v>40</v>
      </c>
      <c r="AX110" s="15" t="s">
        <v>86</v>
      </c>
      <c r="AY110" s="265" t="s">
        <v>170</v>
      </c>
    </row>
    <row r="111" spans="1:65" s="2" customFormat="1" ht="12">
      <c r="A111" s="41"/>
      <c r="B111" s="42"/>
      <c r="C111" s="216" t="s">
        <v>171</v>
      </c>
      <c r="D111" s="216" t="s">
        <v>173</v>
      </c>
      <c r="E111" s="217" t="s">
        <v>204</v>
      </c>
      <c r="F111" s="218" t="s">
        <v>205</v>
      </c>
      <c r="G111" s="219" t="s">
        <v>206</v>
      </c>
      <c r="H111" s="220">
        <v>1409.956</v>
      </c>
      <c r="I111" s="221"/>
      <c r="J111" s="222">
        <f>ROUND(I111*H111,2)</f>
        <v>0</v>
      </c>
      <c r="K111" s="218" t="s">
        <v>177</v>
      </c>
      <c r="L111" s="47"/>
      <c r="M111" s="223" t="s">
        <v>35</v>
      </c>
      <c r="N111" s="224" t="s">
        <v>52</v>
      </c>
      <c r="O111" s="88"/>
      <c r="P111" s="225">
        <f>O111*H111</f>
        <v>0</v>
      </c>
      <c r="Q111" s="225">
        <v>0</v>
      </c>
      <c r="R111" s="225">
        <f>Q111*H111</f>
        <v>0</v>
      </c>
      <c r="S111" s="225">
        <v>0</v>
      </c>
      <c r="T111" s="226">
        <f>S111*H111</f>
        <v>0</v>
      </c>
      <c r="U111" s="41"/>
      <c r="V111" s="41"/>
      <c r="W111" s="41"/>
      <c r="X111" s="41"/>
      <c r="Y111" s="41"/>
      <c r="Z111" s="41"/>
      <c r="AA111" s="41"/>
      <c r="AB111" s="41"/>
      <c r="AC111" s="41"/>
      <c r="AD111" s="41"/>
      <c r="AE111" s="41"/>
      <c r="AR111" s="227" t="s">
        <v>178</v>
      </c>
      <c r="AT111" s="227" t="s">
        <v>173</v>
      </c>
      <c r="AU111" s="227" t="s">
        <v>88</v>
      </c>
      <c r="AY111" s="19" t="s">
        <v>170</v>
      </c>
      <c r="BE111" s="228">
        <f>IF(N111="základní",J111,0)</f>
        <v>0</v>
      </c>
      <c r="BF111" s="228">
        <f>IF(N111="snížená",J111,0)</f>
        <v>0</v>
      </c>
      <c r="BG111" s="228">
        <f>IF(N111="zákl. přenesená",J111,0)</f>
        <v>0</v>
      </c>
      <c r="BH111" s="228">
        <f>IF(N111="sníž. přenesená",J111,0)</f>
        <v>0</v>
      </c>
      <c r="BI111" s="228">
        <f>IF(N111="nulová",J111,0)</f>
        <v>0</v>
      </c>
      <c r="BJ111" s="19" t="s">
        <v>178</v>
      </c>
      <c r="BK111" s="228">
        <f>ROUND(I111*H111,2)</f>
        <v>0</v>
      </c>
      <c r="BL111" s="19" t="s">
        <v>178</v>
      </c>
      <c r="BM111" s="227" t="s">
        <v>207</v>
      </c>
    </row>
    <row r="112" spans="1:47" s="2" customFormat="1" ht="12">
      <c r="A112" s="41"/>
      <c r="B112" s="42"/>
      <c r="C112" s="43"/>
      <c r="D112" s="229" t="s">
        <v>180</v>
      </c>
      <c r="E112" s="43"/>
      <c r="F112" s="230" t="s">
        <v>208</v>
      </c>
      <c r="G112" s="43"/>
      <c r="H112" s="43"/>
      <c r="I112" s="231"/>
      <c r="J112" s="43"/>
      <c r="K112" s="43"/>
      <c r="L112" s="47"/>
      <c r="M112" s="232"/>
      <c r="N112" s="233"/>
      <c r="O112" s="88"/>
      <c r="P112" s="88"/>
      <c r="Q112" s="88"/>
      <c r="R112" s="88"/>
      <c r="S112" s="88"/>
      <c r="T112" s="89"/>
      <c r="U112" s="41"/>
      <c r="V112" s="41"/>
      <c r="W112" s="41"/>
      <c r="X112" s="41"/>
      <c r="Y112" s="41"/>
      <c r="Z112" s="41"/>
      <c r="AA112" s="41"/>
      <c r="AB112" s="41"/>
      <c r="AC112" s="41"/>
      <c r="AD112" s="41"/>
      <c r="AE112" s="41"/>
      <c r="AT112" s="19" t="s">
        <v>180</v>
      </c>
      <c r="AU112" s="19" t="s">
        <v>88</v>
      </c>
    </row>
    <row r="113" spans="1:51" s="13" customFormat="1" ht="12">
      <c r="A113" s="13"/>
      <c r="B113" s="234"/>
      <c r="C113" s="235"/>
      <c r="D113" s="229" t="s">
        <v>182</v>
      </c>
      <c r="E113" s="236" t="s">
        <v>35</v>
      </c>
      <c r="F113" s="237" t="s">
        <v>209</v>
      </c>
      <c r="G113" s="235"/>
      <c r="H113" s="236" t="s">
        <v>35</v>
      </c>
      <c r="I113" s="238"/>
      <c r="J113" s="235"/>
      <c r="K113" s="235"/>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86</v>
      </c>
      <c r="AW113" s="13" t="s">
        <v>40</v>
      </c>
      <c r="AX113" s="13" t="s">
        <v>79</v>
      </c>
      <c r="AY113" s="243" t="s">
        <v>170</v>
      </c>
    </row>
    <row r="114" spans="1:51" s="14" customFormat="1" ht="12">
      <c r="A114" s="14"/>
      <c r="B114" s="244"/>
      <c r="C114" s="245"/>
      <c r="D114" s="229" t="s">
        <v>182</v>
      </c>
      <c r="E114" s="246" t="s">
        <v>35</v>
      </c>
      <c r="F114" s="247" t="s">
        <v>210</v>
      </c>
      <c r="G114" s="245"/>
      <c r="H114" s="248">
        <v>982.606</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182</v>
      </c>
      <c r="AU114" s="254" t="s">
        <v>88</v>
      </c>
      <c r="AV114" s="14" t="s">
        <v>88</v>
      </c>
      <c r="AW114" s="14" t="s">
        <v>40</v>
      </c>
      <c r="AX114" s="14" t="s">
        <v>79</v>
      </c>
      <c r="AY114" s="254" t="s">
        <v>170</v>
      </c>
    </row>
    <row r="115" spans="1:51" s="13" customFormat="1" ht="12">
      <c r="A115" s="13"/>
      <c r="B115" s="234"/>
      <c r="C115" s="235"/>
      <c r="D115" s="229" t="s">
        <v>182</v>
      </c>
      <c r="E115" s="236" t="s">
        <v>35</v>
      </c>
      <c r="F115" s="237" t="s">
        <v>211</v>
      </c>
      <c r="G115" s="235"/>
      <c r="H115" s="236" t="s">
        <v>35</v>
      </c>
      <c r="I115" s="238"/>
      <c r="J115" s="235"/>
      <c r="K115" s="235"/>
      <c r="L115" s="239"/>
      <c r="M115" s="240"/>
      <c r="N115" s="241"/>
      <c r="O115" s="241"/>
      <c r="P115" s="241"/>
      <c r="Q115" s="241"/>
      <c r="R115" s="241"/>
      <c r="S115" s="241"/>
      <c r="T115" s="242"/>
      <c r="U115" s="13"/>
      <c r="V115" s="13"/>
      <c r="W115" s="13"/>
      <c r="X115" s="13"/>
      <c r="Y115" s="13"/>
      <c r="Z115" s="13"/>
      <c r="AA115" s="13"/>
      <c r="AB115" s="13"/>
      <c r="AC115" s="13"/>
      <c r="AD115" s="13"/>
      <c r="AE115" s="13"/>
      <c r="AT115" s="243" t="s">
        <v>182</v>
      </c>
      <c r="AU115" s="243" t="s">
        <v>88</v>
      </c>
      <c r="AV115" s="13" t="s">
        <v>86</v>
      </c>
      <c r="AW115" s="13" t="s">
        <v>40</v>
      </c>
      <c r="AX115" s="13" t="s">
        <v>79</v>
      </c>
      <c r="AY115" s="243" t="s">
        <v>170</v>
      </c>
    </row>
    <row r="116" spans="1:51" s="14" customFormat="1" ht="12">
      <c r="A116" s="14"/>
      <c r="B116" s="244"/>
      <c r="C116" s="245"/>
      <c r="D116" s="229" t="s">
        <v>182</v>
      </c>
      <c r="E116" s="246" t="s">
        <v>35</v>
      </c>
      <c r="F116" s="247" t="s">
        <v>212</v>
      </c>
      <c r="G116" s="245"/>
      <c r="H116" s="248">
        <v>427.35</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182</v>
      </c>
      <c r="AU116" s="254" t="s">
        <v>88</v>
      </c>
      <c r="AV116" s="14" t="s">
        <v>88</v>
      </c>
      <c r="AW116" s="14" t="s">
        <v>40</v>
      </c>
      <c r="AX116" s="14" t="s">
        <v>79</v>
      </c>
      <c r="AY116" s="254" t="s">
        <v>170</v>
      </c>
    </row>
    <row r="117" spans="1:51" s="15" customFormat="1" ht="12">
      <c r="A117" s="15"/>
      <c r="B117" s="255"/>
      <c r="C117" s="256"/>
      <c r="D117" s="229" t="s">
        <v>182</v>
      </c>
      <c r="E117" s="257" t="s">
        <v>35</v>
      </c>
      <c r="F117" s="258" t="s">
        <v>185</v>
      </c>
      <c r="G117" s="256"/>
      <c r="H117" s="259">
        <v>1409.9560000000001</v>
      </c>
      <c r="I117" s="260"/>
      <c r="J117" s="256"/>
      <c r="K117" s="256"/>
      <c r="L117" s="261"/>
      <c r="M117" s="262"/>
      <c r="N117" s="263"/>
      <c r="O117" s="263"/>
      <c r="P117" s="263"/>
      <c r="Q117" s="263"/>
      <c r="R117" s="263"/>
      <c r="S117" s="263"/>
      <c r="T117" s="264"/>
      <c r="U117" s="15"/>
      <c r="V117" s="15"/>
      <c r="W117" s="15"/>
      <c r="X117" s="15"/>
      <c r="Y117" s="15"/>
      <c r="Z117" s="15"/>
      <c r="AA117" s="15"/>
      <c r="AB117" s="15"/>
      <c r="AC117" s="15"/>
      <c r="AD117" s="15"/>
      <c r="AE117" s="15"/>
      <c r="AT117" s="265" t="s">
        <v>182</v>
      </c>
      <c r="AU117" s="265" t="s">
        <v>88</v>
      </c>
      <c r="AV117" s="15" t="s">
        <v>178</v>
      </c>
      <c r="AW117" s="15" t="s">
        <v>40</v>
      </c>
      <c r="AX117" s="15" t="s">
        <v>86</v>
      </c>
      <c r="AY117" s="265" t="s">
        <v>170</v>
      </c>
    </row>
    <row r="118" spans="1:65" s="2" customFormat="1" ht="66.75" customHeight="1">
      <c r="A118" s="41"/>
      <c r="B118" s="42"/>
      <c r="C118" s="216" t="s">
        <v>213</v>
      </c>
      <c r="D118" s="216" t="s">
        <v>173</v>
      </c>
      <c r="E118" s="217" t="s">
        <v>214</v>
      </c>
      <c r="F118" s="218" t="s">
        <v>215</v>
      </c>
      <c r="G118" s="219" t="s">
        <v>216</v>
      </c>
      <c r="H118" s="220">
        <v>5</v>
      </c>
      <c r="I118" s="221"/>
      <c r="J118" s="222">
        <f>ROUND(I118*H118,2)</f>
        <v>0</v>
      </c>
      <c r="K118" s="218" t="s">
        <v>177</v>
      </c>
      <c r="L118" s="47"/>
      <c r="M118" s="223" t="s">
        <v>35</v>
      </c>
      <c r="N118" s="224" t="s">
        <v>52</v>
      </c>
      <c r="O118" s="88"/>
      <c r="P118" s="225">
        <f>O118*H118</f>
        <v>0</v>
      </c>
      <c r="Q118" s="225">
        <v>0</v>
      </c>
      <c r="R118" s="225">
        <f>Q118*H118</f>
        <v>0</v>
      </c>
      <c r="S118" s="225">
        <v>0</v>
      </c>
      <c r="T118" s="226">
        <f>S118*H118</f>
        <v>0</v>
      </c>
      <c r="U118" s="41"/>
      <c r="V118" s="41"/>
      <c r="W118" s="41"/>
      <c r="X118" s="41"/>
      <c r="Y118" s="41"/>
      <c r="Z118" s="41"/>
      <c r="AA118" s="41"/>
      <c r="AB118" s="41"/>
      <c r="AC118" s="41"/>
      <c r="AD118" s="41"/>
      <c r="AE118" s="41"/>
      <c r="AR118" s="227" t="s">
        <v>178</v>
      </c>
      <c r="AT118" s="227" t="s">
        <v>173</v>
      </c>
      <c r="AU118" s="227" t="s">
        <v>88</v>
      </c>
      <c r="AY118" s="19" t="s">
        <v>170</v>
      </c>
      <c r="BE118" s="228">
        <f>IF(N118="základní",J118,0)</f>
        <v>0</v>
      </c>
      <c r="BF118" s="228">
        <f>IF(N118="snížená",J118,0)</f>
        <v>0</v>
      </c>
      <c r="BG118" s="228">
        <f>IF(N118="zákl. přenesená",J118,0)</f>
        <v>0</v>
      </c>
      <c r="BH118" s="228">
        <f>IF(N118="sníž. přenesená",J118,0)</f>
        <v>0</v>
      </c>
      <c r="BI118" s="228">
        <f>IF(N118="nulová",J118,0)</f>
        <v>0</v>
      </c>
      <c r="BJ118" s="19" t="s">
        <v>178</v>
      </c>
      <c r="BK118" s="228">
        <f>ROUND(I118*H118,2)</f>
        <v>0</v>
      </c>
      <c r="BL118" s="19" t="s">
        <v>178</v>
      </c>
      <c r="BM118" s="227" t="s">
        <v>217</v>
      </c>
    </row>
    <row r="119" spans="1:47" s="2" customFormat="1" ht="12">
      <c r="A119" s="41"/>
      <c r="B119" s="42"/>
      <c r="C119" s="43"/>
      <c r="D119" s="229" t="s">
        <v>180</v>
      </c>
      <c r="E119" s="43"/>
      <c r="F119" s="230" t="s">
        <v>218</v>
      </c>
      <c r="G119" s="43"/>
      <c r="H119" s="43"/>
      <c r="I119" s="231"/>
      <c r="J119" s="43"/>
      <c r="K119" s="43"/>
      <c r="L119" s="47"/>
      <c r="M119" s="232"/>
      <c r="N119" s="233"/>
      <c r="O119" s="88"/>
      <c r="P119" s="88"/>
      <c r="Q119" s="88"/>
      <c r="R119" s="88"/>
      <c r="S119" s="88"/>
      <c r="T119" s="89"/>
      <c r="U119" s="41"/>
      <c r="V119" s="41"/>
      <c r="W119" s="41"/>
      <c r="X119" s="41"/>
      <c r="Y119" s="41"/>
      <c r="Z119" s="41"/>
      <c r="AA119" s="41"/>
      <c r="AB119" s="41"/>
      <c r="AC119" s="41"/>
      <c r="AD119" s="41"/>
      <c r="AE119" s="41"/>
      <c r="AT119" s="19" t="s">
        <v>180</v>
      </c>
      <c r="AU119" s="19" t="s">
        <v>88</v>
      </c>
    </row>
    <row r="120" spans="1:51" s="13" customFormat="1" ht="12">
      <c r="A120" s="13"/>
      <c r="B120" s="234"/>
      <c r="C120" s="235"/>
      <c r="D120" s="229" t="s">
        <v>182</v>
      </c>
      <c r="E120" s="236" t="s">
        <v>35</v>
      </c>
      <c r="F120" s="237" t="s">
        <v>219</v>
      </c>
      <c r="G120" s="235"/>
      <c r="H120" s="236" t="s">
        <v>35</v>
      </c>
      <c r="I120" s="238"/>
      <c r="J120" s="235"/>
      <c r="K120" s="235"/>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86</v>
      </c>
      <c r="AW120" s="13" t="s">
        <v>40</v>
      </c>
      <c r="AX120" s="13" t="s">
        <v>79</v>
      </c>
      <c r="AY120" s="243" t="s">
        <v>170</v>
      </c>
    </row>
    <row r="121" spans="1:51" s="14" customFormat="1" ht="12">
      <c r="A121" s="14"/>
      <c r="B121" s="244"/>
      <c r="C121" s="245"/>
      <c r="D121" s="229" t="s">
        <v>182</v>
      </c>
      <c r="E121" s="246" t="s">
        <v>35</v>
      </c>
      <c r="F121" s="247" t="s">
        <v>171</v>
      </c>
      <c r="G121" s="245"/>
      <c r="H121" s="248">
        <v>5</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182</v>
      </c>
      <c r="AU121" s="254" t="s">
        <v>88</v>
      </c>
      <c r="AV121" s="14" t="s">
        <v>88</v>
      </c>
      <c r="AW121" s="14" t="s">
        <v>40</v>
      </c>
      <c r="AX121" s="14" t="s">
        <v>79</v>
      </c>
      <c r="AY121" s="254" t="s">
        <v>170</v>
      </c>
    </row>
    <row r="122" spans="1:51" s="15" customFormat="1" ht="12">
      <c r="A122" s="15"/>
      <c r="B122" s="255"/>
      <c r="C122" s="256"/>
      <c r="D122" s="229" t="s">
        <v>182</v>
      </c>
      <c r="E122" s="257" t="s">
        <v>35</v>
      </c>
      <c r="F122" s="258" t="s">
        <v>185</v>
      </c>
      <c r="G122" s="256"/>
      <c r="H122" s="259">
        <v>5</v>
      </c>
      <c r="I122" s="260"/>
      <c r="J122" s="256"/>
      <c r="K122" s="256"/>
      <c r="L122" s="261"/>
      <c r="M122" s="262"/>
      <c r="N122" s="263"/>
      <c r="O122" s="263"/>
      <c r="P122" s="263"/>
      <c r="Q122" s="263"/>
      <c r="R122" s="263"/>
      <c r="S122" s="263"/>
      <c r="T122" s="264"/>
      <c r="U122" s="15"/>
      <c r="V122" s="15"/>
      <c r="W122" s="15"/>
      <c r="X122" s="15"/>
      <c r="Y122" s="15"/>
      <c r="Z122" s="15"/>
      <c r="AA122" s="15"/>
      <c r="AB122" s="15"/>
      <c r="AC122" s="15"/>
      <c r="AD122" s="15"/>
      <c r="AE122" s="15"/>
      <c r="AT122" s="265" t="s">
        <v>182</v>
      </c>
      <c r="AU122" s="265" t="s">
        <v>88</v>
      </c>
      <c r="AV122" s="15" t="s">
        <v>178</v>
      </c>
      <c r="AW122" s="15" t="s">
        <v>40</v>
      </c>
      <c r="AX122" s="15" t="s">
        <v>86</v>
      </c>
      <c r="AY122" s="265" t="s">
        <v>170</v>
      </c>
    </row>
    <row r="123" spans="1:65" s="2" customFormat="1" ht="44.25" customHeight="1">
      <c r="A123" s="41"/>
      <c r="B123" s="42"/>
      <c r="C123" s="216" t="s">
        <v>220</v>
      </c>
      <c r="D123" s="216" t="s">
        <v>173</v>
      </c>
      <c r="E123" s="217" t="s">
        <v>221</v>
      </c>
      <c r="F123" s="218" t="s">
        <v>222</v>
      </c>
      <c r="G123" s="219" t="s">
        <v>199</v>
      </c>
      <c r="H123" s="220">
        <v>0.773</v>
      </c>
      <c r="I123" s="221"/>
      <c r="J123" s="222">
        <f>ROUND(I123*H123,2)</f>
        <v>0</v>
      </c>
      <c r="K123" s="218" t="s">
        <v>177</v>
      </c>
      <c r="L123" s="47"/>
      <c r="M123" s="223" t="s">
        <v>35</v>
      </c>
      <c r="N123" s="224" t="s">
        <v>52</v>
      </c>
      <c r="O123" s="88"/>
      <c r="P123" s="225">
        <f>O123*H123</f>
        <v>0</v>
      </c>
      <c r="Q123" s="225">
        <v>0</v>
      </c>
      <c r="R123" s="225">
        <f>Q123*H123</f>
        <v>0</v>
      </c>
      <c r="S123" s="225">
        <v>0</v>
      </c>
      <c r="T123" s="226">
        <f>S123*H123</f>
        <v>0</v>
      </c>
      <c r="U123" s="41"/>
      <c r="V123" s="41"/>
      <c r="W123" s="41"/>
      <c r="X123" s="41"/>
      <c r="Y123" s="41"/>
      <c r="Z123" s="41"/>
      <c r="AA123" s="41"/>
      <c r="AB123" s="41"/>
      <c r="AC123" s="41"/>
      <c r="AD123" s="41"/>
      <c r="AE123" s="41"/>
      <c r="AR123" s="227" t="s">
        <v>178</v>
      </c>
      <c r="AT123" s="227" t="s">
        <v>173</v>
      </c>
      <c r="AU123" s="227" t="s">
        <v>88</v>
      </c>
      <c r="AY123" s="19" t="s">
        <v>170</v>
      </c>
      <c r="BE123" s="228">
        <f>IF(N123="základní",J123,0)</f>
        <v>0</v>
      </c>
      <c r="BF123" s="228">
        <f>IF(N123="snížená",J123,0)</f>
        <v>0</v>
      </c>
      <c r="BG123" s="228">
        <f>IF(N123="zákl. přenesená",J123,0)</f>
        <v>0</v>
      </c>
      <c r="BH123" s="228">
        <f>IF(N123="sníž. přenesená",J123,0)</f>
        <v>0</v>
      </c>
      <c r="BI123" s="228">
        <f>IF(N123="nulová",J123,0)</f>
        <v>0</v>
      </c>
      <c r="BJ123" s="19" t="s">
        <v>178</v>
      </c>
      <c r="BK123" s="228">
        <f>ROUND(I123*H123,2)</f>
        <v>0</v>
      </c>
      <c r="BL123" s="19" t="s">
        <v>178</v>
      </c>
      <c r="BM123" s="227" t="s">
        <v>223</v>
      </c>
    </row>
    <row r="124" spans="1:47" s="2" customFormat="1" ht="12">
      <c r="A124" s="41"/>
      <c r="B124" s="42"/>
      <c r="C124" s="43"/>
      <c r="D124" s="229" t="s">
        <v>180</v>
      </c>
      <c r="E124" s="43"/>
      <c r="F124" s="230" t="s">
        <v>224</v>
      </c>
      <c r="G124" s="43"/>
      <c r="H124" s="43"/>
      <c r="I124" s="231"/>
      <c r="J124" s="43"/>
      <c r="K124" s="43"/>
      <c r="L124" s="47"/>
      <c r="M124" s="232"/>
      <c r="N124" s="233"/>
      <c r="O124" s="88"/>
      <c r="P124" s="88"/>
      <c r="Q124" s="88"/>
      <c r="R124" s="88"/>
      <c r="S124" s="88"/>
      <c r="T124" s="89"/>
      <c r="U124" s="41"/>
      <c r="V124" s="41"/>
      <c r="W124" s="41"/>
      <c r="X124" s="41"/>
      <c r="Y124" s="41"/>
      <c r="Z124" s="41"/>
      <c r="AA124" s="41"/>
      <c r="AB124" s="41"/>
      <c r="AC124" s="41"/>
      <c r="AD124" s="41"/>
      <c r="AE124" s="41"/>
      <c r="AT124" s="19" t="s">
        <v>180</v>
      </c>
      <c r="AU124" s="19" t="s">
        <v>88</v>
      </c>
    </row>
    <row r="125" spans="1:51" s="13" customFormat="1" ht="12">
      <c r="A125" s="13"/>
      <c r="B125" s="234"/>
      <c r="C125" s="235"/>
      <c r="D125" s="229" t="s">
        <v>182</v>
      </c>
      <c r="E125" s="236" t="s">
        <v>35</v>
      </c>
      <c r="F125" s="237" t="s">
        <v>202</v>
      </c>
      <c r="G125" s="235"/>
      <c r="H125" s="236" t="s">
        <v>35</v>
      </c>
      <c r="I125" s="238"/>
      <c r="J125" s="235"/>
      <c r="K125" s="235"/>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86</v>
      </c>
      <c r="AW125" s="13" t="s">
        <v>40</v>
      </c>
      <c r="AX125" s="13" t="s">
        <v>79</v>
      </c>
      <c r="AY125" s="243" t="s">
        <v>170</v>
      </c>
    </row>
    <row r="126" spans="1:51" s="13" customFormat="1" ht="12">
      <c r="A126" s="13"/>
      <c r="B126" s="234"/>
      <c r="C126" s="235"/>
      <c r="D126" s="229" t="s">
        <v>182</v>
      </c>
      <c r="E126" s="236" t="s">
        <v>35</v>
      </c>
      <c r="F126" s="237" t="s">
        <v>225</v>
      </c>
      <c r="G126" s="235"/>
      <c r="H126" s="236" t="s">
        <v>35</v>
      </c>
      <c r="I126" s="238"/>
      <c r="J126" s="235"/>
      <c r="K126" s="235"/>
      <c r="L126" s="239"/>
      <c r="M126" s="240"/>
      <c r="N126" s="241"/>
      <c r="O126" s="241"/>
      <c r="P126" s="241"/>
      <c r="Q126" s="241"/>
      <c r="R126" s="241"/>
      <c r="S126" s="241"/>
      <c r="T126" s="242"/>
      <c r="U126" s="13"/>
      <c r="V126" s="13"/>
      <c r="W126" s="13"/>
      <c r="X126" s="13"/>
      <c r="Y126" s="13"/>
      <c r="Z126" s="13"/>
      <c r="AA126" s="13"/>
      <c r="AB126" s="13"/>
      <c r="AC126" s="13"/>
      <c r="AD126" s="13"/>
      <c r="AE126" s="13"/>
      <c r="AT126" s="243" t="s">
        <v>182</v>
      </c>
      <c r="AU126" s="243" t="s">
        <v>88</v>
      </c>
      <c r="AV126" s="13" t="s">
        <v>86</v>
      </c>
      <c r="AW126" s="13" t="s">
        <v>40</v>
      </c>
      <c r="AX126" s="13" t="s">
        <v>79</v>
      </c>
      <c r="AY126" s="243" t="s">
        <v>170</v>
      </c>
    </row>
    <row r="127" spans="1:51" s="14" customFormat="1" ht="12">
      <c r="A127" s="14"/>
      <c r="B127" s="244"/>
      <c r="C127" s="245"/>
      <c r="D127" s="229" t="s">
        <v>182</v>
      </c>
      <c r="E127" s="246" t="s">
        <v>35</v>
      </c>
      <c r="F127" s="247" t="s">
        <v>203</v>
      </c>
      <c r="G127" s="245"/>
      <c r="H127" s="248">
        <v>0.773</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182</v>
      </c>
      <c r="AU127" s="254" t="s">
        <v>88</v>
      </c>
      <c r="AV127" s="14" t="s">
        <v>88</v>
      </c>
      <c r="AW127" s="14" t="s">
        <v>40</v>
      </c>
      <c r="AX127" s="14" t="s">
        <v>79</v>
      </c>
      <c r="AY127" s="254" t="s">
        <v>170</v>
      </c>
    </row>
    <row r="128" spans="1:51" s="15" customFormat="1" ht="12">
      <c r="A128" s="15"/>
      <c r="B128" s="255"/>
      <c r="C128" s="256"/>
      <c r="D128" s="229" t="s">
        <v>182</v>
      </c>
      <c r="E128" s="257" t="s">
        <v>35</v>
      </c>
      <c r="F128" s="258" t="s">
        <v>185</v>
      </c>
      <c r="G128" s="256"/>
      <c r="H128" s="259">
        <v>0.773</v>
      </c>
      <c r="I128" s="260"/>
      <c r="J128" s="256"/>
      <c r="K128" s="256"/>
      <c r="L128" s="261"/>
      <c r="M128" s="262"/>
      <c r="N128" s="263"/>
      <c r="O128" s="263"/>
      <c r="P128" s="263"/>
      <c r="Q128" s="263"/>
      <c r="R128" s="263"/>
      <c r="S128" s="263"/>
      <c r="T128" s="264"/>
      <c r="U128" s="15"/>
      <c r="V128" s="15"/>
      <c r="W128" s="15"/>
      <c r="X128" s="15"/>
      <c r="Y128" s="15"/>
      <c r="Z128" s="15"/>
      <c r="AA128" s="15"/>
      <c r="AB128" s="15"/>
      <c r="AC128" s="15"/>
      <c r="AD128" s="15"/>
      <c r="AE128" s="15"/>
      <c r="AT128" s="265" t="s">
        <v>182</v>
      </c>
      <c r="AU128" s="265" t="s">
        <v>88</v>
      </c>
      <c r="AV128" s="15" t="s">
        <v>178</v>
      </c>
      <c r="AW128" s="15" t="s">
        <v>40</v>
      </c>
      <c r="AX128" s="15" t="s">
        <v>86</v>
      </c>
      <c r="AY128" s="265" t="s">
        <v>170</v>
      </c>
    </row>
    <row r="129" spans="1:65" s="2" customFormat="1" ht="44.25" customHeight="1">
      <c r="A129" s="41"/>
      <c r="B129" s="42"/>
      <c r="C129" s="216" t="s">
        <v>226</v>
      </c>
      <c r="D129" s="216" t="s">
        <v>173</v>
      </c>
      <c r="E129" s="217" t="s">
        <v>227</v>
      </c>
      <c r="F129" s="218" t="s">
        <v>228</v>
      </c>
      <c r="G129" s="219" t="s">
        <v>199</v>
      </c>
      <c r="H129" s="220">
        <v>0.025</v>
      </c>
      <c r="I129" s="221"/>
      <c r="J129" s="222">
        <f>ROUND(I129*H129,2)</f>
        <v>0</v>
      </c>
      <c r="K129" s="218" t="s">
        <v>177</v>
      </c>
      <c r="L129" s="47"/>
      <c r="M129" s="223" t="s">
        <v>35</v>
      </c>
      <c r="N129" s="224" t="s">
        <v>52</v>
      </c>
      <c r="O129" s="88"/>
      <c r="P129" s="225">
        <f>O129*H129</f>
        <v>0</v>
      </c>
      <c r="Q129" s="225">
        <v>0</v>
      </c>
      <c r="R129" s="225">
        <f>Q129*H129</f>
        <v>0</v>
      </c>
      <c r="S129" s="225">
        <v>0</v>
      </c>
      <c r="T129" s="226">
        <f>S129*H129</f>
        <v>0</v>
      </c>
      <c r="U129" s="41"/>
      <c r="V129" s="41"/>
      <c r="W129" s="41"/>
      <c r="X129" s="41"/>
      <c r="Y129" s="41"/>
      <c r="Z129" s="41"/>
      <c r="AA129" s="41"/>
      <c r="AB129" s="41"/>
      <c r="AC129" s="41"/>
      <c r="AD129" s="41"/>
      <c r="AE129" s="41"/>
      <c r="AR129" s="227" t="s">
        <v>178</v>
      </c>
      <c r="AT129" s="227" t="s">
        <v>173</v>
      </c>
      <c r="AU129" s="227" t="s">
        <v>88</v>
      </c>
      <c r="AY129" s="19" t="s">
        <v>170</v>
      </c>
      <c r="BE129" s="228">
        <f>IF(N129="základní",J129,0)</f>
        <v>0</v>
      </c>
      <c r="BF129" s="228">
        <f>IF(N129="snížená",J129,0)</f>
        <v>0</v>
      </c>
      <c r="BG129" s="228">
        <f>IF(N129="zákl. přenesená",J129,0)</f>
        <v>0</v>
      </c>
      <c r="BH129" s="228">
        <f>IF(N129="sníž. přenesená",J129,0)</f>
        <v>0</v>
      </c>
      <c r="BI129" s="228">
        <f>IF(N129="nulová",J129,0)</f>
        <v>0</v>
      </c>
      <c r="BJ129" s="19" t="s">
        <v>178</v>
      </c>
      <c r="BK129" s="228">
        <f>ROUND(I129*H129,2)</f>
        <v>0</v>
      </c>
      <c r="BL129" s="19" t="s">
        <v>178</v>
      </c>
      <c r="BM129" s="227" t="s">
        <v>229</v>
      </c>
    </row>
    <row r="130" spans="1:47" s="2" customFormat="1" ht="12">
      <c r="A130" s="41"/>
      <c r="B130" s="42"/>
      <c r="C130" s="43"/>
      <c r="D130" s="229" t="s">
        <v>180</v>
      </c>
      <c r="E130" s="43"/>
      <c r="F130" s="230" t="s">
        <v>230</v>
      </c>
      <c r="G130" s="43"/>
      <c r="H130" s="43"/>
      <c r="I130" s="231"/>
      <c r="J130" s="43"/>
      <c r="K130" s="43"/>
      <c r="L130" s="47"/>
      <c r="M130" s="232"/>
      <c r="N130" s="233"/>
      <c r="O130" s="88"/>
      <c r="P130" s="88"/>
      <c r="Q130" s="88"/>
      <c r="R130" s="88"/>
      <c r="S130" s="88"/>
      <c r="T130" s="89"/>
      <c r="U130" s="41"/>
      <c r="V130" s="41"/>
      <c r="W130" s="41"/>
      <c r="X130" s="41"/>
      <c r="Y130" s="41"/>
      <c r="Z130" s="41"/>
      <c r="AA130" s="41"/>
      <c r="AB130" s="41"/>
      <c r="AC130" s="41"/>
      <c r="AD130" s="41"/>
      <c r="AE130" s="41"/>
      <c r="AT130" s="19" t="s">
        <v>180</v>
      </c>
      <c r="AU130" s="19" t="s">
        <v>88</v>
      </c>
    </row>
    <row r="131" spans="1:51" s="14" customFormat="1" ht="12">
      <c r="A131" s="14"/>
      <c r="B131" s="244"/>
      <c r="C131" s="245"/>
      <c r="D131" s="229" t="s">
        <v>182</v>
      </c>
      <c r="E131" s="246" t="s">
        <v>35</v>
      </c>
      <c r="F131" s="247" t="s">
        <v>231</v>
      </c>
      <c r="G131" s="245"/>
      <c r="H131" s="248">
        <v>0.025</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182</v>
      </c>
      <c r="AU131" s="254" t="s">
        <v>88</v>
      </c>
      <c r="AV131" s="14" t="s">
        <v>88</v>
      </c>
      <c r="AW131" s="14" t="s">
        <v>40</v>
      </c>
      <c r="AX131" s="14" t="s">
        <v>79</v>
      </c>
      <c r="AY131" s="254" t="s">
        <v>170</v>
      </c>
    </row>
    <row r="132" spans="1:51" s="15" customFormat="1" ht="12">
      <c r="A132" s="15"/>
      <c r="B132" s="255"/>
      <c r="C132" s="256"/>
      <c r="D132" s="229" t="s">
        <v>182</v>
      </c>
      <c r="E132" s="257" t="s">
        <v>35</v>
      </c>
      <c r="F132" s="258" t="s">
        <v>185</v>
      </c>
      <c r="G132" s="256"/>
      <c r="H132" s="259">
        <v>0.025</v>
      </c>
      <c r="I132" s="260"/>
      <c r="J132" s="256"/>
      <c r="K132" s="256"/>
      <c r="L132" s="261"/>
      <c r="M132" s="262"/>
      <c r="N132" s="263"/>
      <c r="O132" s="263"/>
      <c r="P132" s="263"/>
      <c r="Q132" s="263"/>
      <c r="R132" s="263"/>
      <c r="S132" s="263"/>
      <c r="T132" s="264"/>
      <c r="U132" s="15"/>
      <c r="V132" s="15"/>
      <c r="W132" s="15"/>
      <c r="X132" s="15"/>
      <c r="Y132" s="15"/>
      <c r="Z132" s="15"/>
      <c r="AA132" s="15"/>
      <c r="AB132" s="15"/>
      <c r="AC132" s="15"/>
      <c r="AD132" s="15"/>
      <c r="AE132" s="15"/>
      <c r="AT132" s="265" t="s">
        <v>182</v>
      </c>
      <c r="AU132" s="265" t="s">
        <v>88</v>
      </c>
      <c r="AV132" s="15" t="s">
        <v>178</v>
      </c>
      <c r="AW132" s="15" t="s">
        <v>40</v>
      </c>
      <c r="AX132" s="15" t="s">
        <v>86</v>
      </c>
      <c r="AY132" s="265" t="s">
        <v>170</v>
      </c>
    </row>
    <row r="133" spans="1:65" s="2" customFormat="1" ht="12">
      <c r="A133" s="41"/>
      <c r="B133" s="42"/>
      <c r="C133" s="216" t="s">
        <v>232</v>
      </c>
      <c r="D133" s="216" t="s">
        <v>173</v>
      </c>
      <c r="E133" s="217" t="s">
        <v>233</v>
      </c>
      <c r="F133" s="218" t="s">
        <v>234</v>
      </c>
      <c r="G133" s="219" t="s">
        <v>199</v>
      </c>
      <c r="H133" s="220">
        <v>0.748</v>
      </c>
      <c r="I133" s="221"/>
      <c r="J133" s="222">
        <f>ROUND(I133*H133,2)</f>
        <v>0</v>
      </c>
      <c r="K133" s="218" t="s">
        <v>177</v>
      </c>
      <c r="L133" s="47"/>
      <c r="M133" s="223" t="s">
        <v>35</v>
      </c>
      <c r="N133" s="224" t="s">
        <v>52</v>
      </c>
      <c r="O133" s="88"/>
      <c r="P133" s="225">
        <f>O133*H133</f>
        <v>0</v>
      </c>
      <c r="Q133" s="225">
        <v>0</v>
      </c>
      <c r="R133" s="225">
        <f>Q133*H133</f>
        <v>0</v>
      </c>
      <c r="S133" s="225">
        <v>0</v>
      </c>
      <c r="T133" s="226">
        <f>S133*H133</f>
        <v>0</v>
      </c>
      <c r="U133" s="41"/>
      <c r="V133" s="41"/>
      <c r="W133" s="41"/>
      <c r="X133" s="41"/>
      <c r="Y133" s="41"/>
      <c r="Z133" s="41"/>
      <c r="AA133" s="41"/>
      <c r="AB133" s="41"/>
      <c r="AC133" s="41"/>
      <c r="AD133" s="41"/>
      <c r="AE133" s="41"/>
      <c r="AR133" s="227" t="s">
        <v>178</v>
      </c>
      <c r="AT133" s="227" t="s">
        <v>173</v>
      </c>
      <c r="AU133" s="227" t="s">
        <v>88</v>
      </c>
      <c r="AY133" s="19" t="s">
        <v>170</v>
      </c>
      <c r="BE133" s="228">
        <f>IF(N133="základní",J133,0)</f>
        <v>0</v>
      </c>
      <c r="BF133" s="228">
        <f>IF(N133="snížená",J133,0)</f>
        <v>0</v>
      </c>
      <c r="BG133" s="228">
        <f>IF(N133="zákl. přenesená",J133,0)</f>
        <v>0</v>
      </c>
      <c r="BH133" s="228">
        <f>IF(N133="sníž. přenesená",J133,0)</f>
        <v>0</v>
      </c>
      <c r="BI133" s="228">
        <f>IF(N133="nulová",J133,0)</f>
        <v>0</v>
      </c>
      <c r="BJ133" s="19" t="s">
        <v>178</v>
      </c>
      <c r="BK133" s="228">
        <f>ROUND(I133*H133,2)</f>
        <v>0</v>
      </c>
      <c r="BL133" s="19" t="s">
        <v>178</v>
      </c>
      <c r="BM133" s="227" t="s">
        <v>235</v>
      </c>
    </row>
    <row r="134" spans="1:47" s="2" customFormat="1" ht="12">
      <c r="A134" s="41"/>
      <c r="B134" s="42"/>
      <c r="C134" s="43"/>
      <c r="D134" s="229" t="s">
        <v>180</v>
      </c>
      <c r="E134" s="43"/>
      <c r="F134" s="230" t="s">
        <v>230</v>
      </c>
      <c r="G134" s="43"/>
      <c r="H134" s="43"/>
      <c r="I134" s="231"/>
      <c r="J134" s="43"/>
      <c r="K134" s="43"/>
      <c r="L134" s="47"/>
      <c r="M134" s="232"/>
      <c r="N134" s="233"/>
      <c r="O134" s="88"/>
      <c r="P134" s="88"/>
      <c r="Q134" s="88"/>
      <c r="R134" s="88"/>
      <c r="S134" s="88"/>
      <c r="T134" s="89"/>
      <c r="U134" s="41"/>
      <c r="V134" s="41"/>
      <c r="W134" s="41"/>
      <c r="X134" s="41"/>
      <c r="Y134" s="41"/>
      <c r="Z134" s="41"/>
      <c r="AA134" s="41"/>
      <c r="AB134" s="41"/>
      <c r="AC134" s="41"/>
      <c r="AD134" s="41"/>
      <c r="AE134" s="41"/>
      <c r="AT134" s="19" t="s">
        <v>180</v>
      </c>
      <c r="AU134" s="19" t="s">
        <v>88</v>
      </c>
    </row>
    <row r="135" spans="1:51" s="13" customFormat="1" ht="12">
      <c r="A135" s="13"/>
      <c r="B135" s="234"/>
      <c r="C135" s="235"/>
      <c r="D135" s="229" t="s">
        <v>182</v>
      </c>
      <c r="E135" s="236" t="s">
        <v>35</v>
      </c>
      <c r="F135" s="237" t="s">
        <v>202</v>
      </c>
      <c r="G135" s="235"/>
      <c r="H135" s="236" t="s">
        <v>35</v>
      </c>
      <c r="I135" s="238"/>
      <c r="J135" s="235"/>
      <c r="K135" s="235"/>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88</v>
      </c>
      <c r="AV135" s="13" t="s">
        <v>86</v>
      </c>
      <c r="AW135" s="13" t="s">
        <v>40</v>
      </c>
      <c r="AX135" s="13" t="s">
        <v>79</v>
      </c>
      <c r="AY135" s="243" t="s">
        <v>170</v>
      </c>
    </row>
    <row r="136" spans="1:51" s="14" customFormat="1" ht="12">
      <c r="A136" s="14"/>
      <c r="B136" s="244"/>
      <c r="C136" s="245"/>
      <c r="D136" s="229" t="s">
        <v>182</v>
      </c>
      <c r="E136" s="246" t="s">
        <v>35</v>
      </c>
      <c r="F136" s="247" t="s">
        <v>236</v>
      </c>
      <c r="G136" s="245"/>
      <c r="H136" s="248">
        <v>0.748</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182</v>
      </c>
      <c r="AU136" s="254" t="s">
        <v>88</v>
      </c>
      <c r="AV136" s="14" t="s">
        <v>88</v>
      </c>
      <c r="AW136" s="14" t="s">
        <v>40</v>
      </c>
      <c r="AX136" s="14" t="s">
        <v>79</v>
      </c>
      <c r="AY136" s="254" t="s">
        <v>170</v>
      </c>
    </row>
    <row r="137" spans="1:51" s="15" customFormat="1" ht="12">
      <c r="A137" s="15"/>
      <c r="B137" s="255"/>
      <c r="C137" s="256"/>
      <c r="D137" s="229" t="s">
        <v>182</v>
      </c>
      <c r="E137" s="257" t="s">
        <v>35</v>
      </c>
      <c r="F137" s="258" t="s">
        <v>185</v>
      </c>
      <c r="G137" s="256"/>
      <c r="H137" s="259">
        <v>0.748</v>
      </c>
      <c r="I137" s="260"/>
      <c r="J137" s="256"/>
      <c r="K137" s="256"/>
      <c r="L137" s="261"/>
      <c r="M137" s="262"/>
      <c r="N137" s="263"/>
      <c r="O137" s="263"/>
      <c r="P137" s="263"/>
      <c r="Q137" s="263"/>
      <c r="R137" s="263"/>
      <c r="S137" s="263"/>
      <c r="T137" s="264"/>
      <c r="U137" s="15"/>
      <c r="V137" s="15"/>
      <c r="W137" s="15"/>
      <c r="X137" s="15"/>
      <c r="Y137" s="15"/>
      <c r="Z137" s="15"/>
      <c r="AA137" s="15"/>
      <c r="AB137" s="15"/>
      <c r="AC137" s="15"/>
      <c r="AD137" s="15"/>
      <c r="AE137" s="15"/>
      <c r="AT137" s="265" t="s">
        <v>182</v>
      </c>
      <c r="AU137" s="265" t="s">
        <v>88</v>
      </c>
      <c r="AV137" s="15" t="s">
        <v>178</v>
      </c>
      <c r="AW137" s="15" t="s">
        <v>40</v>
      </c>
      <c r="AX137" s="15" t="s">
        <v>86</v>
      </c>
      <c r="AY137" s="265" t="s">
        <v>170</v>
      </c>
    </row>
    <row r="138" spans="1:65" s="2" customFormat="1" ht="12">
      <c r="A138" s="41"/>
      <c r="B138" s="42"/>
      <c r="C138" s="216" t="s">
        <v>237</v>
      </c>
      <c r="D138" s="216" t="s">
        <v>173</v>
      </c>
      <c r="E138" s="217" t="s">
        <v>238</v>
      </c>
      <c r="F138" s="218" t="s">
        <v>239</v>
      </c>
      <c r="G138" s="219" t="s">
        <v>240</v>
      </c>
      <c r="H138" s="220">
        <v>13.6</v>
      </c>
      <c r="I138" s="221"/>
      <c r="J138" s="222">
        <f>ROUND(I138*H138,2)</f>
        <v>0</v>
      </c>
      <c r="K138" s="218" t="s">
        <v>177</v>
      </c>
      <c r="L138" s="47"/>
      <c r="M138" s="223" t="s">
        <v>35</v>
      </c>
      <c r="N138" s="224" t="s">
        <v>52</v>
      </c>
      <c r="O138" s="88"/>
      <c r="P138" s="225">
        <f>O138*H138</f>
        <v>0</v>
      </c>
      <c r="Q138" s="225">
        <v>0</v>
      </c>
      <c r="R138" s="225">
        <f>Q138*H138</f>
        <v>0</v>
      </c>
      <c r="S138" s="225">
        <v>0</v>
      </c>
      <c r="T138" s="226">
        <f>S138*H138</f>
        <v>0</v>
      </c>
      <c r="U138" s="41"/>
      <c r="V138" s="41"/>
      <c r="W138" s="41"/>
      <c r="X138" s="41"/>
      <c r="Y138" s="41"/>
      <c r="Z138" s="41"/>
      <c r="AA138" s="41"/>
      <c r="AB138" s="41"/>
      <c r="AC138" s="41"/>
      <c r="AD138" s="41"/>
      <c r="AE138" s="41"/>
      <c r="AR138" s="227" t="s">
        <v>178</v>
      </c>
      <c r="AT138" s="227" t="s">
        <v>173</v>
      </c>
      <c r="AU138" s="227" t="s">
        <v>88</v>
      </c>
      <c r="AY138" s="19" t="s">
        <v>170</v>
      </c>
      <c r="BE138" s="228">
        <f>IF(N138="základní",J138,0)</f>
        <v>0</v>
      </c>
      <c r="BF138" s="228">
        <f>IF(N138="snížená",J138,0)</f>
        <v>0</v>
      </c>
      <c r="BG138" s="228">
        <f>IF(N138="zákl. přenesená",J138,0)</f>
        <v>0</v>
      </c>
      <c r="BH138" s="228">
        <f>IF(N138="sníž. přenesená",J138,0)</f>
        <v>0</v>
      </c>
      <c r="BI138" s="228">
        <f>IF(N138="nulová",J138,0)</f>
        <v>0</v>
      </c>
      <c r="BJ138" s="19" t="s">
        <v>178</v>
      </c>
      <c r="BK138" s="228">
        <f>ROUND(I138*H138,2)</f>
        <v>0</v>
      </c>
      <c r="BL138" s="19" t="s">
        <v>178</v>
      </c>
      <c r="BM138" s="227" t="s">
        <v>241</v>
      </c>
    </row>
    <row r="139" spans="1:47" s="2" customFormat="1" ht="12">
      <c r="A139" s="41"/>
      <c r="B139" s="42"/>
      <c r="C139" s="43"/>
      <c r="D139" s="229" t="s">
        <v>180</v>
      </c>
      <c r="E139" s="43"/>
      <c r="F139" s="230" t="s">
        <v>242</v>
      </c>
      <c r="G139" s="43"/>
      <c r="H139" s="43"/>
      <c r="I139" s="231"/>
      <c r="J139" s="43"/>
      <c r="K139" s="43"/>
      <c r="L139" s="47"/>
      <c r="M139" s="232"/>
      <c r="N139" s="233"/>
      <c r="O139" s="88"/>
      <c r="P139" s="88"/>
      <c r="Q139" s="88"/>
      <c r="R139" s="88"/>
      <c r="S139" s="88"/>
      <c r="T139" s="89"/>
      <c r="U139" s="41"/>
      <c r="V139" s="41"/>
      <c r="W139" s="41"/>
      <c r="X139" s="41"/>
      <c r="Y139" s="41"/>
      <c r="Z139" s="41"/>
      <c r="AA139" s="41"/>
      <c r="AB139" s="41"/>
      <c r="AC139" s="41"/>
      <c r="AD139" s="41"/>
      <c r="AE139" s="41"/>
      <c r="AT139" s="19" t="s">
        <v>180</v>
      </c>
      <c r="AU139" s="19" t="s">
        <v>88</v>
      </c>
    </row>
    <row r="140" spans="1:51" s="13" customFormat="1" ht="12">
      <c r="A140" s="13"/>
      <c r="B140" s="234"/>
      <c r="C140" s="235"/>
      <c r="D140" s="229" t="s">
        <v>182</v>
      </c>
      <c r="E140" s="236" t="s">
        <v>35</v>
      </c>
      <c r="F140" s="237" t="s">
        <v>243</v>
      </c>
      <c r="G140" s="235"/>
      <c r="H140" s="236" t="s">
        <v>35</v>
      </c>
      <c r="I140" s="238"/>
      <c r="J140" s="235"/>
      <c r="K140" s="235"/>
      <c r="L140" s="239"/>
      <c r="M140" s="240"/>
      <c r="N140" s="241"/>
      <c r="O140" s="241"/>
      <c r="P140" s="241"/>
      <c r="Q140" s="241"/>
      <c r="R140" s="241"/>
      <c r="S140" s="241"/>
      <c r="T140" s="242"/>
      <c r="U140" s="13"/>
      <c r="V140" s="13"/>
      <c r="W140" s="13"/>
      <c r="X140" s="13"/>
      <c r="Y140" s="13"/>
      <c r="Z140" s="13"/>
      <c r="AA140" s="13"/>
      <c r="AB140" s="13"/>
      <c r="AC140" s="13"/>
      <c r="AD140" s="13"/>
      <c r="AE140" s="13"/>
      <c r="AT140" s="243" t="s">
        <v>182</v>
      </c>
      <c r="AU140" s="243" t="s">
        <v>88</v>
      </c>
      <c r="AV140" s="13" t="s">
        <v>86</v>
      </c>
      <c r="AW140" s="13" t="s">
        <v>40</v>
      </c>
      <c r="AX140" s="13" t="s">
        <v>79</v>
      </c>
      <c r="AY140" s="243" t="s">
        <v>170</v>
      </c>
    </row>
    <row r="141" spans="1:51" s="14" customFormat="1" ht="12">
      <c r="A141" s="14"/>
      <c r="B141" s="244"/>
      <c r="C141" s="245"/>
      <c r="D141" s="229" t="s">
        <v>182</v>
      </c>
      <c r="E141" s="246" t="s">
        <v>35</v>
      </c>
      <c r="F141" s="247" t="s">
        <v>244</v>
      </c>
      <c r="G141" s="245"/>
      <c r="H141" s="248">
        <v>13.6</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182</v>
      </c>
      <c r="AU141" s="254" t="s">
        <v>88</v>
      </c>
      <c r="AV141" s="14" t="s">
        <v>88</v>
      </c>
      <c r="AW141" s="14" t="s">
        <v>40</v>
      </c>
      <c r="AX141" s="14" t="s">
        <v>79</v>
      </c>
      <c r="AY141" s="254" t="s">
        <v>170</v>
      </c>
    </row>
    <row r="142" spans="1:51" s="15" customFormat="1" ht="12">
      <c r="A142" s="15"/>
      <c r="B142" s="255"/>
      <c r="C142" s="256"/>
      <c r="D142" s="229" t="s">
        <v>182</v>
      </c>
      <c r="E142" s="257" t="s">
        <v>35</v>
      </c>
      <c r="F142" s="258" t="s">
        <v>185</v>
      </c>
      <c r="G142" s="256"/>
      <c r="H142" s="259">
        <v>13.6</v>
      </c>
      <c r="I142" s="260"/>
      <c r="J142" s="256"/>
      <c r="K142" s="256"/>
      <c r="L142" s="261"/>
      <c r="M142" s="262"/>
      <c r="N142" s="263"/>
      <c r="O142" s="263"/>
      <c r="P142" s="263"/>
      <c r="Q142" s="263"/>
      <c r="R142" s="263"/>
      <c r="S142" s="263"/>
      <c r="T142" s="264"/>
      <c r="U142" s="15"/>
      <c r="V142" s="15"/>
      <c r="W142" s="15"/>
      <c r="X142" s="15"/>
      <c r="Y142" s="15"/>
      <c r="Z142" s="15"/>
      <c r="AA142" s="15"/>
      <c r="AB142" s="15"/>
      <c r="AC142" s="15"/>
      <c r="AD142" s="15"/>
      <c r="AE142" s="15"/>
      <c r="AT142" s="265" t="s">
        <v>182</v>
      </c>
      <c r="AU142" s="265" t="s">
        <v>88</v>
      </c>
      <c r="AV142" s="15" t="s">
        <v>178</v>
      </c>
      <c r="AW142" s="15" t="s">
        <v>40</v>
      </c>
      <c r="AX142" s="15" t="s">
        <v>86</v>
      </c>
      <c r="AY142" s="265" t="s">
        <v>170</v>
      </c>
    </row>
    <row r="143" spans="1:65" s="2" customFormat="1" ht="55.5" customHeight="1">
      <c r="A143" s="41"/>
      <c r="B143" s="42"/>
      <c r="C143" s="216" t="s">
        <v>245</v>
      </c>
      <c r="D143" s="216" t="s">
        <v>173</v>
      </c>
      <c r="E143" s="217" t="s">
        <v>246</v>
      </c>
      <c r="F143" s="218" t="s">
        <v>247</v>
      </c>
      <c r="G143" s="219" t="s">
        <v>240</v>
      </c>
      <c r="H143" s="220">
        <v>74</v>
      </c>
      <c r="I143" s="221"/>
      <c r="J143" s="222">
        <f>ROUND(I143*H143,2)</f>
        <v>0</v>
      </c>
      <c r="K143" s="218" t="s">
        <v>177</v>
      </c>
      <c r="L143" s="47"/>
      <c r="M143" s="223" t="s">
        <v>35</v>
      </c>
      <c r="N143" s="224" t="s">
        <v>52</v>
      </c>
      <c r="O143" s="88"/>
      <c r="P143" s="225">
        <f>O143*H143</f>
        <v>0</v>
      </c>
      <c r="Q143" s="225">
        <v>0</v>
      </c>
      <c r="R143" s="225">
        <f>Q143*H143</f>
        <v>0</v>
      </c>
      <c r="S143" s="225">
        <v>0</v>
      </c>
      <c r="T143" s="226">
        <f>S143*H143</f>
        <v>0</v>
      </c>
      <c r="U143" s="41"/>
      <c r="V143" s="41"/>
      <c r="W143" s="41"/>
      <c r="X143" s="41"/>
      <c r="Y143" s="41"/>
      <c r="Z143" s="41"/>
      <c r="AA143" s="41"/>
      <c r="AB143" s="41"/>
      <c r="AC143" s="41"/>
      <c r="AD143" s="41"/>
      <c r="AE143" s="41"/>
      <c r="AR143" s="227" t="s">
        <v>178</v>
      </c>
      <c r="AT143" s="227" t="s">
        <v>173</v>
      </c>
      <c r="AU143" s="227" t="s">
        <v>88</v>
      </c>
      <c r="AY143" s="19" t="s">
        <v>170</v>
      </c>
      <c r="BE143" s="228">
        <f>IF(N143="základní",J143,0)</f>
        <v>0</v>
      </c>
      <c r="BF143" s="228">
        <f>IF(N143="snížená",J143,0)</f>
        <v>0</v>
      </c>
      <c r="BG143" s="228">
        <f>IF(N143="zákl. přenesená",J143,0)</f>
        <v>0</v>
      </c>
      <c r="BH143" s="228">
        <f>IF(N143="sníž. přenesená",J143,0)</f>
        <v>0</v>
      </c>
      <c r="BI143" s="228">
        <f>IF(N143="nulová",J143,0)</f>
        <v>0</v>
      </c>
      <c r="BJ143" s="19" t="s">
        <v>178</v>
      </c>
      <c r="BK143" s="228">
        <f>ROUND(I143*H143,2)</f>
        <v>0</v>
      </c>
      <c r="BL143" s="19" t="s">
        <v>178</v>
      </c>
      <c r="BM143" s="227" t="s">
        <v>248</v>
      </c>
    </row>
    <row r="144" spans="1:47" s="2" customFormat="1" ht="12">
      <c r="A144" s="41"/>
      <c r="B144" s="42"/>
      <c r="C144" s="43"/>
      <c r="D144" s="229" t="s">
        <v>180</v>
      </c>
      <c r="E144" s="43"/>
      <c r="F144" s="230" t="s">
        <v>249</v>
      </c>
      <c r="G144" s="43"/>
      <c r="H144" s="43"/>
      <c r="I144" s="231"/>
      <c r="J144" s="43"/>
      <c r="K144" s="43"/>
      <c r="L144" s="47"/>
      <c r="M144" s="232"/>
      <c r="N144" s="233"/>
      <c r="O144" s="88"/>
      <c r="P144" s="88"/>
      <c r="Q144" s="88"/>
      <c r="R144" s="88"/>
      <c r="S144" s="88"/>
      <c r="T144" s="89"/>
      <c r="U144" s="41"/>
      <c r="V144" s="41"/>
      <c r="W144" s="41"/>
      <c r="X144" s="41"/>
      <c r="Y144" s="41"/>
      <c r="Z144" s="41"/>
      <c r="AA144" s="41"/>
      <c r="AB144" s="41"/>
      <c r="AC144" s="41"/>
      <c r="AD144" s="41"/>
      <c r="AE144" s="41"/>
      <c r="AT144" s="19" t="s">
        <v>180</v>
      </c>
      <c r="AU144" s="19" t="s">
        <v>88</v>
      </c>
    </row>
    <row r="145" spans="1:51" s="13" customFormat="1" ht="12">
      <c r="A145" s="13"/>
      <c r="B145" s="234"/>
      <c r="C145" s="235"/>
      <c r="D145" s="229" t="s">
        <v>182</v>
      </c>
      <c r="E145" s="236" t="s">
        <v>35</v>
      </c>
      <c r="F145" s="237" t="s">
        <v>250</v>
      </c>
      <c r="G145" s="235"/>
      <c r="H145" s="236" t="s">
        <v>35</v>
      </c>
      <c r="I145" s="238"/>
      <c r="J145" s="235"/>
      <c r="K145" s="235"/>
      <c r="L145" s="239"/>
      <c r="M145" s="240"/>
      <c r="N145" s="241"/>
      <c r="O145" s="241"/>
      <c r="P145" s="241"/>
      <c r="Q145" s="241"/>
      <c r="R145" s="241"/>
      <c r="S145" s="241"/>
      <c r="T145" s="242"/>
      <c r="U145" s="13"/>
      <c r="V145" s="13"/>
      <c r="W145" s="13"/>
      <c r="X145" s="13"/>
      <c r="Y145" s="13"/>
      <c r="Z145" s="13"/>
      <c r="AA145" s="13"/>
      <c r="AB145" s="13"/>
      <c r="AC145" s="13"/>
      <c r="AD145" s="13"/>
      <c r="AE145" s="13"/>
      <c r="AT145" s="243" t="s">
        <v>182</v>
      </c>
      <c r="AU145" s="243" t="s">
        <v>88</v>
      </c>
      <c r="AV145" s="13" t="s">
        <v>86</v>
      </c>
      <c r="AW145" s="13" t="s">
        <v>40</v>
      </c>
      <c r="AX145" s="13" t="s">
        <v>79</v>
      </c>
      <c r="AY145" s="243" t="s">
        <v>170</v>
      </c>
    </row>
    <row r="146" spans="1:51" s="14" customFormat="1" ht="12">
      <c r="A146" s="14"/>
      <c r="B146" s="244"/>
      <c r="C146" s="245"/>
      <c r="D146" s="229" t="s">
        <v>182</v>
      </c>
      <c r="E146" s="246" t="s">
        <v>35</v>
      </c>
      <c r="F146" s="247" t="s">
        <v>251</v>
      </c>
      <c r="G146" s="245"/>
      <c r="H146" s="248">
        <v>74</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182</v>
      </c>
      <c r="AU146" s="254" t="s">
        <v>88</v>
      </c>
      <c r="AV146" s="14" t="s">
        <v>88</v>
      </c>
      <c r="AW146" s="14" t="s">
        <v>40</v>
      </c>
      <c r="AX146" s="14" t="s">
        <v>79</v>
      </c>
      <c r="AY146" s="254" t="s">
        <v>170</v>
      </c>
    </row>
    <row r="147" spans="1:51" s="15" customFormat="1" ht="12">
      <c r="A147" s="15"/>
      <c r="B147" s="255"/>
      <c r="C147" s="256"/>
      <c r="D147" s="229" t="s">
        <v>182</v>
      </c>
      <c r="E147" s="257" t="s">
        <v>35</v>
      </c>
      <c r="F147" s="258" t="s">
        <v>185</v>
      </c>
      <c r="G147" s="256"/>
      <c r="H147" s="259">
        <v>74</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182</v>
      </c>
      <c r="AU147" s="265" t="s">
        <v>88</v>
      </c>
      <c r="AV147" s="15" t="s">
        <v>178</v>
      </c>
      <c r="AW147" s="15" t="s">
        <v>40</v>
      </c>
      <c r="AX147" s="15" t="s">
        <v>86</v>
      </c>
      <c r="AY147" s="265" t="s">
        <v>170</v>
      </c>
    </row>
    <row r="148" spans="1:65" s="2" customFormat="1" ht="12">
      <c r="A148" s="41"/>
      <c r="B148" s="42"/>
      <c r="C148" s="216" t="s">
        <v>252</v>
      </c>
      <c r="D148" s="216" t="s">
        <v>173</v>
      </c>
      <c r="E148" s="217" t="s">
        <v>253</v>
      </c>
      <c r="F148" s="218" t="s">
        <v>254</v>
      </c>
      <c r="G148" s="219" t="s">
        <v>240</v>
      </c>
      <c r="H148" s="220">
        <v>1546</v>
      </c>
      <c r="I148" s="221"/>
      <c r="J148" s="222">
        <f>ROUND(I148*H148,2)</f>
        <v>0</v>
      </c>
      <c r="K148" s="218" t="s">
        <v>177</v>
      </c>
      <c r="L148" s="47"/>
      <c r="M148" s="223" t="s">
        <v>35</v>
      </c>
      <c r="N148" s="224" t="s">
        <v>52</v>
      </c>
      <c r="O148" s="88"/>
      <c r="P148" s="225">
        <f>O148*H148</f>
        <v>0</v>
      </c>
      <c r="Q148" s="225">
        <v>0</v>
      </c>
      <c r="R148" s="225">
        <f>Q148*H148</f>
        <v>0</v>
      </c>
      <c r="S148" s="225">
        <v>0</v>
      </c>
      <c r="T148" s="226">
        <f>S148*H148</f>
        <v>0</v>
      </c>
      <c r="U148" s="41"/>
      <c r="V148" s="41"/>
      <c r="W148" s="41"/>
      <c r="X148" s="41"/>
      <c r="Y148" s="41"/>
      <c r="Z148" s="41"/>
      <c r="AA148" s="41"/>
      <c r="AB148" s="41"/>
      <c r="AC148" s="41"/>
      <c r="AD148" s="41"/>
      <c r="AE148" s="41"/>
      <c r="AR148" s="227" t="s">
        <v>178</v>
      </c>
      <c r="AT148" s="227" t="s">
        <v>173</v>
      </c>
      <c r="AU148" s="227" t="s">
        <v>88</v>
      </c>
      <c r="AY148" s="19" t="s">
        <v>170</v>
      </c>
      <c r="BE148" s="228">
        <f>IF(N148="základní",J148,0)</f>
        <v>0</v>
      </c>
      <c r="BF148" s="228">
        <f>IF(N148="snížená",J148,0)</f>
        <v>0</v>
      </c>
      <c r="BG148" s="228">
        <f>IF(N148="zákl. přenesená",J148,0)</f>
        <v>0</v>
      </c>
      <c r="BH148" s="228">
        <f>IF(N148="sníž. přenesená",J148,0)</f>
        <v>0</v>
      </c>
      <c r="BI148" s="228">
        <f>IF(N148="nulová",J148,0)</f>
        <v>0</v>
      </c>
      <c r="BJ148" s="19" t="s">
        <v>178</v>
      </c>
      <c r="BK148" s="228">
        <f>ROUND(I148*H148,2)</f>
        <v>0</v>
      </c>
      <c r="BL148" s="19" t="s">
        <v>178</v>
      </c>
      <c r="BM148" s="227" t="s">
        <v>255</v>
      </c>
    </row>
    <row r="149" spans="1:47" s="2" customFormat="1" ht="12">
      <c r="A149" s="41"/>
      <c r="B149" s="42"/>
      <c r="C149" s="43"/>
      <c r="D149" s="229" t="s">
        <v>180</v>
      </c>
      <c r="E149" s="43"/>
      <c r="F149" s="230" t="s">
        <v>256</v>
      </c>
      <c r="G149" s="43"/>
      <c r="H149" s="43"/>
      <c r="I149" s="231"/>
      <c r="J149" s="43"/>
      <c r="K149" s="43"/>
      <c r="L149" s="47"/>
      <c r="M149" s="232"/>
      <c r="N149" s="233"/>
      <c r="O149" s="88"/>
      <c r="P149" s="88"/>
      <c r="Q149" s="88"/>
      <c r="R149" s="88"/>
      <c r="S149" s="88"/>
      <c r="T149" s="89"/>
      <c r="U149" s="41"/>
      <c r="V149" s="41"/>
      <c r="W149" s="41"/>
      <c r="X149" s="41"/>
      <c r="Y149" s="41"/>
      <c r="Z149" s="41"/>
      <c r="AA149" s="41"/>
      <c r="AB149" s="41"/>
      <c r="AC149" s="41"/>
      <c r="AD149" s="41"/>
      <c r="AE149" s="41"/>
      <c r="AT149" s="19" t="s">
        <v>180</v>
      </c>
      <c r="AU149" s="19" t="s">
        <v>88</v>
      </c>
    </row>
    <row r="150" spans="1:51" s="13" customFormat="1" ht="12">
      <c r="A150" s="13"/>
      <c r="B150" s="234"/>
      <c r="C150" s="235"/>
      <c r="D150" s="229" t="s">
        <v>182</v>
      </c>
      <c r="E150" s="236" t="s">
        <v>35</v>
      </c>
      <c r="F150" s="237" t="s">
        <v>202</v>
      </c>
      <c r="G150" s="235"/>
      <c r="H150" s="236" t="s">
        <v>35</v>
      </c>
      <c r="I150" s="238"/>
      <c r="J150" s="235"/>
      <c r="K150" s="235"/>
      <c r="L150" s="239"/>
      <c r="M150" s="240"/>
      <c r="N150" s="241"/>
      <c r="O150" s="241"/>
      <c r="P150" s="241"/>
      <c r="Q150" s="241"/>
      <c r="R150" s="241"/>
      <c r="S150" s="241"/>
      <c r="T150" s="242"/>
      <c r="U150" s="13"/>
      <c r="V150" s="13"/>
      <c r="W150" s="13"/>
      <c r="X150" s="13"/>
      <c r="Y150" s="13"/>
      <c r="Z150" s="13"/>
      <c r="AA150" s="13"/>
      <c r="AB150" s="13"/>
      <c r="AC150" s="13"/>
      <c r="AD150" s="13"/>
      <c r="AE150" s="13"/>
      <c r="AT150" s="243" t="s">
        <v>182</v>
      </c>
      <c r="AU150" s="243" t="s">
        <v>88</v>
      </c>
      <c r="AV150" s="13" t="s">
        <v>86</v>
      </c>
      <c r="AW150" s="13" t="s">
        <v>40</v>
      </c>
      <c r="AX150" s="13" t="s">
        <v>79</v>
      </c>
      <c r="AY150" s="243" t="s">
        <v>170</v>
      </c>
    </row>
    <row r="151" spans="1:51" s="14" customFormat="1" ht="12">
      <c r="A151" s="14"/>
      <c r="B151" s="244"/>
      <c r="C151" s="245"/>
      <c r="D151" s="229" t="s">
        <v>182</v>
      </c>
      <c r="E151" s="246" t="s">
        <v>35</v>
      </c>
      <c r="F151" s="247" t="s">
        <v>191</v>
      </c>
      <c r="G151" s="245"/>
      <c r="H151" s="248">
        <v>1546</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182</v>
      </c>
      <c r="AU151" s="254" t="s">
        <v>88</v>
      </c>
      <c r="AV151" s="14" t="s">
        <v>88</v>
      </c>
      <c r="AW151" s="14" t="s">
        <v>40</v>
      </c>
      <c r="AX151" s="14" t="s">
        <v>79</v>
      </c>
      <c r="AY151" s="254" t="s">
        <v>170</v>
      </c>
    </row>
    <row r="152" spans="1:51" s="15" customFormat="1" ht="12">
      <c r="A152" s="15"/>
      <c r="B152" s="255"/>
      <c r="C152" s="256"/>
      <c r="D152" s="229" t="s">
        <v>182</v>
      </c>
      <c r="E152" s="257" t="s">
        <v>35</v>
      </c>
      <c r="F152" s="258" t="s">
        <v>185</v>
      </c>
      <c r="G152" s="256"/>
      <c r="H152" s="259">
        <v>1546</v>
      </c>
      <c r="I152" s="260"/>
      <c r="J152" s="256"/>
      <c r="K152" s="256"/>
      <c r="L152" s="261"/>
      <c r="M152" s="262"/>
      <c r="N152" s="263"/>
      <c r="O152" s="263"/>
      <c r="P152" s="263"/>
      <c r="Q152" s="263"/>
      <c r="R152" s="263"/>
      <c r="S152" s="263"/>
      <c r="T152" s="264"/>
      <c r="U152" s="15"/>
      <c r="V152" s="15"/>
      <c r="W152" s="15"/>
      <c r="X152" s="15"/>
      <c r="Y152" s="15"/>
      <c r="Z152" s="15"/>
      <c r="AA152" s="15"/>
      <c r="AB152" s="15"/>
      <c r="AC152" s="15"/>
      <c r="AD152" s="15"/>
      <c r="AE152" s="15"/>
      <c r="AT152" s="265" t="s">
        <v>182</v>
      </c>
      <c r="AU152" s="265" t="s">
        <v>88</v>
      </c>
      <c r="AV152" s="15" t="s">
        <v>178</v>
      </c>
      <c r="AW152" s="15" t="s">
        <v>40</v>
      </c>
      <c r="AX152" s="15" t="s">
        <v>86</v>
      </c>
      <c r="AY152" s="265" t="s">
        <v>170</v>
      </c>
    </row>
    <row r="153" spans="1:65" s="2" customFormat="1" ht="12">
      <c r="A153" s="41"/>
      <c r="B153" s="42"/>
      <c r="C153" s="216" t="s">
        <v>257</v>
      </c>
      <c r="D153" s="216" t="s">
        <v>173</v>
      </c>
      <c r="E153" s="217" t="s">
        <v>258</v>
      </c>
      <c r="F153" s="218" t="s">
        <v>259</v>
      </c>
      <c r="G153" s="219" t="s">
        <v>216</v>
      </c>
      <c r="H153" s="220">
        <v>66</v>
      </c>
      <c r="I153" s="221"/>
      <c r="J153" s="222">
        <f>ROUND(I153*H153,2)</f>
        <v>0</v>
      </c>
      <c r="K153" s="218" t="s">
        <v>177</v>
      </c>
      <c r="L153" s="47"/>
      <c r="M153" s="223" t="s">
        <v>35</v>
      </c>
      <c r="N153" s="224" t="s">
        <v>52</v>
      </c>
      <c r="O153" s="88"/>
      <c r="P153" s="225">
        <f>O153*H153</f>
        <v>0</v>
      </c>
      <c r="Q153" s="225">
        <v>0</v>
      </c>
      <c r="R153" s="225">
        <f>Q153*H153</f>
        <v>0</v>
      </c>
      <c r="S153" s="225">
        <v>0</v>
      </c>
      <c r="T153" s="226">
        <f>S153*H153</f>
        <v>0</v>
      </c>
      <c r="U153" s="41"/>
      <c r="V153" s="41"/>
      <c r="W153" s="41"/>
      <c r="X153" s="41"/>
      <c r="Y153" s="41"/>
      <c r="Z153" s="41"/>
      <c r="AA153" s="41"/>
      <c r="AB153" s="41"/>
      <c r="AC153" s="41"/>
      <c r="AD153" s="41"/>
      <c r="AE153" s="41"/>
      <c r="AR153" s="227" t="s">
        <v>178</v>
      </c>
      <c r="AT153" s="227" t="s">
        <v>173</v>
      </c>
      <c r="AU153" s="227" t="s">
        <v>88</v>
      </c>
      <c r="AY153" s="19" t="s">
        <v>170</v>
      </c>
      <c r="BE153" s="228">
        <f>IF(N153="základní",J153,0)</f>
        <v>0</v>
      </c>
      <c r="BF153" s="228">
        <f>IF(N153="snížená",J153,0)</f>
        <v>0</v>
      </c>
      <c r="BG153" s="228">
        <f>IF(N153="zákl. přenesená",J153,0)</f>
        <v>0</v>
      </c>
      <c r="BH153" s="228">
        <f>IF(N153="sníž. přenesená",J153,0)</f>
        <v>0</v>
      </c>
      <c r="BI153" s="228">
        <f>IF(N153="nulová",J153,0)</f>
        <v>0</v>
      </c>
      <c r="BJ153" s="19" t="s">
        <v>178</v>
      </c>
      <c r="BK153" s="228">
        <f>ROUND(I153*H153,2)</f>
        <v>0</v>
      </c>
      <c r="BL153" s="19" t="s">
        <v>178</v>
      </c>
      <c r="BM153" s="227" t="s">
        <v>260</v>
      </c>
    </row>
    <row r="154" spans="1:47" s="2" customFormat="1" ht="12">
      <c r="A154" s="41"/>
      <c r="B154" s="42"/>
      <c r="C154" s="43"/>
      <c r="D154" s="229" t="s">
        <v>180</v>
      </c>
      <c r="E154" s="43"/>
      <c r="F154" s="230" t="s">
        <v>261</v>
      </c>
      <c r="G154" s="43"/>
      <c r="H154" s="43"/>
      <c r="I154" s="231"/>
      <c r="J154" s="43"/>
      <c r="K154" s="43"/>
      <c r="L154" s="47"/>
      <c r="M154" s="232"/>
      <c r="N154" s="233"/>
      <c r="O154" s="88"/>
      <c r="P154" s="88"/>
      <c r="Q154" s="88"/>
      <c r="R154" s="88"/>
      <c r="S154" s="88"/>
      <c r="T154" s="89"/>
      <c r="U154" s="41"/>
      <c r="V154" s="41"/>
      <c r="W154" s="41"/>
      <c r="X154" s="41"/>
      <c r="Y154" s="41"/>
      <c r="Z154" s="41"/>
      <c r="AA154" s="41"/>
      <c r="AB154" s="41"/>
      <c r="AC154" s="41"/>
      <c r="AD154" s="41"/>
      <c r="AE154" s="41"/>
      <c r="AT154" s="19" t="s">
        <v>180</v>
      </c>
      <c r="AU154" s="19" t="s">
        <v>88</v>
      </c>
    </row>
    <row r="155" spans="1:65" s="2" customFormat="1" ht="44.25" customHeight="1">
      <c r="A155" s="41"/>
      <c r="B155" s="42"/>
      <c r="C155" s="216" t="s">
        <v>262</v>
      </c>
      <c r="D155" s="216" t="s">
        <v>173</v>
      </c>
      <c r="E155" s="217" t="s">
        <v>263</v>
      </c>
      <c r="F155" s="218" t="s">
        <v>264</v>
      </c>
      <c r="G155" s="219" t="s">
        <v>265</v>
      </c>
      <c r="H155" s="220">
        <v>2</v>
      </c>
      <c r="I155" s="221"/>
      <c r="J155" s="222">
        <f>ROUND(I155*H155,2)</f>
        <v>0</v>
      </c>
      <c r="K155" s="218" t="s">
        <v>177</v>
      </c>
      <c r="L155" s="47"/>
      <c r="M155" s="223" t="s">
        <v>35</v>
      </c>
      <c r="N155" s="224" t="s">
        <v>52</v>
      </c>
      <c r="O155" s="88"/>
      <c r="P155" s="225">
        <f>O155*H155</f>
        <v>0</v>
      </c>
      <c r="Q155" s="225">
        <v>0</v>
      </c>
      <c r="R155" s="225">
        <f>Q155*H155</f>
        <v>0</v>
      </c>
      <c r="S155" s="225">
        <v>0</v>
      </c>
      <c r="T155" s="226">
        <f>S155*H155</f>
        <v>0</v>
      </c>
      <c r="U155" s="41"/>
      <c r="V155" s="41"/>
      <c r="W155" s="41"/>
      <c r="X155" s="41"/>
      <c r="Y155" s="41"/>
      <c r="Z155" s="41"/>
      <c r="AA155" s="41"/>
      <c r="AB155" s="41"/>
      <c r="AC155" s="41"/>
      <c r="AD155" s="41"/>
      <c r="AE155" s="41"/>
      <c r="AR155" s="227" t="s">
        <v>178</v>
      </c>
      <c r="AT155" s="227" t="s">
        <v>173</v>
      </c>
      <c r="AU155" s="227" t="s">
        <v>88</v>
      </c>
      <c r="AY155" s="19" t="s">
        <v>170</v>
      </c>
      <c r="BE155" s="228">
        <f>IF(N155="základní",J155,0)</f>
        <v>0</v>
      </c>
      <c r="BF155" s="228">
        <f>IF(N155="snížená",J155,0)</f>
        <v>0</v>
      </c>
      <c r="BG155" s="228">
        <f>IF(N155="zákl. přenesená",J155,0)</f>
        <v>0</v>
      </c>
      <c r="BH155" s="228">
        <f>IF(N155="sníž. přenesená",J155,0)</f>
        <v>0</v>
      </c>
      <c r="BI155" s="228">
        <f>IF(N155="nulová",J155,0)</f>
        <v>0</v>
      </c>
      <c r="BJ155" s="19" t="s">
        <v>178</v>
      </c>
      <c r="BK155" s="228">
        <f>ROUND(I155*H155,2)</f>
        <v>0</v>
      </c>
      <c r="BL155" s="19" t="s">
        <v>178</v>
      </c>
      <c r="BM155" s="227" t="s">
        <v>266</v>
      </c>
    </row>
    <row r="156" spans="1:47" s="2" customFormat="1" ht="12">
      <c r="A156" s="41"/>
      <c r="B156" s="42"/>
      <c r="C156" s="43"/>
      <c r="D156" s="229" t="s">
        <v>180</v>
      </c>
      <c r="E156" s="43"/>
      <c r="F156" s="230" t="s">
        <v>267</v>
      </c>
      <c r="G156" s="43"/>
      <c r="H156" s="43"/>
      <c r="I156" s="231"/>
      <c r="J156" s="43"/>
      <c r="K156" s="43"/>
      <c r="L156" s="47"/>
      <c r="M156" s="232"/>
      <c r="N156" s="233"/>
      <c r="O156" s="88"/>
      <c r="P156" s="88"/>
      <c r="Q156" s="88"/>
      <c r="R156" s="88"/>
      <c r="S156" s="88"/>
      <c r="T156" s="89"/>
      <c r="U156" s="41"/>
      <c r="V156" s="41"/>
      <c r="W156" s="41"/>
      <c r="X156" s="41"/>
      <c r="Y156" s="41"/>
      <c r="Z156" s="41"/>
      <c r="AA156" s="41"/>
      <c r="AB156" s="41"/>
      <c r="AC156" s="41"/>
      <c r="AD156" s="41"/>
      <c r="AE156" s="41"/>
      <c r="AT156" s="19" t="s">
        <v>180</v>
      </c>
      <c r="AU156" s="19" t="s">
        <v>88</v>
      </c>
    </row>
    <row r="157" spans="1:51" s="13" customFormat="1" ht="12">
      <c r="A157" s="13"/>
      <c r="B157" s="234"/>
      <c r="C157" s="235"/>
      <c r="D157" s="229" t="s">
        <v>182</v>
      </c>
      <c r="E157" s="236" t="s">
        <v>35</v>
      </c>
      <c r="F157" s="237" t="s">
        <v>268</v>
      </c>
      <c r="G157" s="235"/>
      <c r="H157" s="236" t="s">
        <v>35</v>
      </c>
      <c r="I157" s="238"/>
      <c r="J157" s="235"/>
      <c r="K157" s="235"/>
      <c r="L157" s="239"/>
      <c r="M157" s="240"/>
      <c r="N157" s="241"/>
      <c r="O157" s="241"/>
      <c r="P157" s="241"/>
      <c r="Q157" s="241"/>
      <c r="R157" s="241"/>
      <c r="S157" s="241"/>
      <c r="T157" s="242"/>
      <c r="U157" s="13"/>
      <c r="V157" s="13"/>
      <c r="W157" s="13"/>
      <c r="X157" s="13"/>
      <c r="Y157" s="13"/>
      <c r="Z157" s="13"/>
      <c r="AA157" s="13"/>
      <c r="AB157" s="13"/>
      <c r="AC157" s="13"/>
      <c r="AD157" s="13"/>
      <c r="AE157" s="13"/>
      <c r="AT157" s="243" t="s">
        <v>182</v>
      </c>
      <c r="AU157" s="243" t="s">
        <v>88</v>
      </c>
      <c r="AV157" s="13" t="s">
        <v>86</v>
      </c>
      <c r="AW157" s="13" t="s">
        <v>40</v>
      </c>
      <c r="AX157" s="13" t="s">
        <v>79</v>
      </c>
      <c r="AY157" s="243" t="s">
        <v>170</v>
      </c>
    </row>
    <row r="158" spans="1:51" s="14" customFormat="1" ht="12">
      <c r="A158" s="14"/>
      <c r="B158" s="244"/>
      <c r="C158" s="245"/>
      <c r="D158" s="229" t="s">
        <v>182</v>
      </c>
      <c r="E158" s="246" t="s">
        <v>35</v>
      </c>
      <c r="F158" s="247" t="s">
        <v>88</v>
      </c>
      <c r="G158" s="245"/>
      <c r="H158" s="248">
        <v>2</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182</v>
      </c>
      <c r="AU158" s="254" t="s">
        <v>88</v>
      </c>
      <c r="AV158" s="14" t="s">
        <v>88</v>
      </c>
      <c r="AW158" s="14" t="s">
        <v>40</v>
      </c>
      <c r="AX158" s="14" t="s">
        <v>79</v>
      </c>
      <c r="AY158" s="254" t="s">
        <v>170</v>
      </c>
    </row>
    <row r="159" spans="1:51" s="15" customFormat="1" ht="12">
      <c r="A159" s="15"/>
      <c r="B159" s="255"/>
      <c r="C159" s="256"/>
      <c r="D159" s="229" t="s">
        <v>182</v>
      </c>
      <c r="E159" s="257" t="s">
        <v>35</v>
      </c>
      <c r="F159" s="258" t="s">
        <v>185</v>
      </c>
      <c r="G159" s="256"/>
      <c r="H159" s="259">
        <v>2</v>
      </c>
      <c r="I159" s="260"/>
      <c r="J159" s="256"/>
      <c r="K159" s="256"/>
      <c r="L159" s="261"/>
      <c r="M159" s="262"/>
      <c r="N159" s="263"/>
      <c r="O159" s="263"/>
      <c r="P159" s="263"/>
      <c r="Q159" s="263"/>
      <c r="R159" s="263"/>
      <c r="S159" s="263"/>
      <c r="T159" s="264"/>
      <c r="U159" s="15"/>
      <c r="V159" s="15"/>
      <c r="W159" s="15"/>
      <c r="X159" s="15"/>
      <c r="Y159" s="15"/>
      <c r="Z159" s="15"/>
      <c r="AA159" s="15"/>
      <c r="AB159" s="15"/>
      <c r="AC159" s="15"/>
      <c r="AD159" s="15"/>
      <c r="AE159" s="15"/>
      <c r="AT159" s="265" t="s">
        <v>182</v>
      </c>
      <c r="AU159" s="265" t="s">
        <v>88</v>
      </c>
      <c r="AV159" s="15" t="s">
        <v>178</v>
      </c>
      <c r="AW159" s="15" t="s">
        <v>40</v>
      </c>
      <c r="AX159" s="15" t="s">
        <v>86</v>
      </c>
      <c r="AY159" s="265" t="s">
        <v>170</v>
      </c>
    </row>
    <row r="160" spans="1:65" s="2" customFormat="1" ht="66.75" customHeight="1">
      <c r="A160" s="41"/>
      <c r="B160" s="42"/>
      <c r="C160" s="216" t="s">
        <v>8</v>
      </c>
      <c r="D160" s="216" t="s">
        <v>173</v>
      </c>
      <c r="E160" s="217" t="s">
        <v>269</v>
      </c>
      <c r="F160" s="218" t="s">
        <v>270</v>
      </c>
      <c r="G160" s="219" t="s">
        <v>199</v>
      </c>
      <c r="H160" s="220">
        <v>0.037</v>
      </c>
      <c r="I160" s="221"/>
      <c r="J160" s="222">
        <f>ROUND(I160*H160,2)</f>
        <v>0</v>
      </c>
      <c r="K160" s="218" t="s">
        <v>177</v>
      </c>
      <c r="L160" s="47"/>
      <c r="M160" s="223" t="s">
        <v>35</v>
      </c>
      <c r="N160" s="224" t="s">
        <v>52</v>
      </c>
      <c r="O160" s="88"/>
      <c r="P160" s="225">
        <f>O160*H160</f>
        <v>0</v>
      </c>
      <c r="Q160" s="225">
        <v>0</v>
      </c>
      <c r="R160" s="225">
        <f>Q160*H160</f>
        <v>0</v>
      </c>
      <c r="S160" s="225">
        <v>0</v>
      </c>
      <c r="T160" s="226">
        <f>S160*H160</f>
        <v>0</v>
      </c>
      <c r="U160" s="41"/>
      <c r="V160" s="41"/>
      <c r="W160" s="41"/>
      <c r="X160" s="41"/>
      <c r="Y160" s="41"/>
      <c r="Z160" s="41"/>
      <c r="AA160" s="41"/>
      <c r="AB160" s="41"/>
      <c r="AC160" s="41"/>
      <c r="AD160" s="41"/>
      <c r="AE160" s="41"/>
      <c r="AR160" s="227" t="s">
        <v>178</v>
      </c>
      <c r="AT160" s="227" t="s">
        <v>173</v>
      </c>
      <c r="AU160" s="227" t="s">
        <v>88</v>
      </c>
      <c r="AY160" s="19" t="s">
        <v>170</v>
      </c>
      <c r="BE160" s="228">
        <f>IF(N160="základní",J160,0)</f>
        <v>0</v>
      </c>
      <c r="BF160" s="228">
        <f>IF(N160="snížená",J160,0)</f>
        <v>0</v>
      </c>
      <c r="BG160" s="228">
        <f>IF(N160="zákl. přenesená",J160,0)</f>
        <v>0</v>
      </c>
      <c r="BH160" s="228">
        <f>IF(N160="sníž. přenesená",J160,0)</f>
        <v>0</v>
      </c>
      <c r="BI160" s="228">
        <f>IF(N160="nulová",J160,0)</f>
        <v>0</v>
      </c>
      <c r="BJ160" s="19" t="s">
        <v>178</v>
      </c>
      <c r="BK160" s="228">
        <f>ROUND(I160*H160,2)</f>
        <v>0</v>
      </c>
      <c r="BL160" s="19" t="s">
        <v>178</v>
      </c>
      <c r="BM160" s="227" t="s">
        <v>271</v>
      </c>
    </row>
    <row r="161" spans="1:47" s="2" customFormat="1" ht="12">
      <c r="A161" s="41"/>
      <c r="B161" s="42"/>
      <c r="C161" s="43"/>
      <c r="D161" s="229" t="s">
        <v>180</v>
      </c>
      <c r="E161" s="43"/>
      <c r="F161" s="230" t="s">
        <v>272</v>
      </c>
      <c r="G161" s="43"/>
      <c r="H161" s="43"/>
      <c r="I161" s="231"/>
      <c r="J161" s="43"/>
      <c r="K161" s="43"/>
      <c r="L161" s="47"/>
      <c r="M161" s="232"/>
      <c r="N161" s="233"/>
      <c r="O161" s="88"/>
      <c r="P161" s="88"/>
      <c r="Q161" s="88"/>
      <c r="R161" s="88"/>
      <c r="S161" s="88"/>
      <c r="T161" s="89"/>
      <c r="U161" s="41"/>
      <c r="V161" s="41"/>
      <c r="W161" s="41"/>
      <c r="X161" s="41"/>
      <c r="Y161" s="41"/>
      <c r="Z161" s="41"/>
      <c r="AA161" s="41"/>
      <c r="AB161" s="41"/>
      <c r="AC161" s="41"/>
      <c r="AD161" s="41"/>
      <c r="AE161" s="41"/>
      <c r="AT161" s="19" t="s">
        <v>180</v>
      </c>
      <c r="AU161" s="19" t="s">
        <v>88</v>
      </c>
    </row>
    <row r="162" spans="1:51" s="13" customFormat="1" ht="12">
      <c r="A162" s="13"/>
      <c r="B162" s="234"/>
      <c r="C162" s="235"/>
      <c r="D162" s="229" t="s">
        <v>182</v>
      </c>
      <c r="E162" s="236" t="s">
        <v>35</v>
      </c>
      <c r="F162" s="237" t="s">
        <v>273</v>
      </c>
      <c r="G162" s="235"/>
      <c r="H162" s="236" t="s">
        <v>35</v>
      </c>
      <c r="I162" s="238"/>
      <c r="J162" s="235"/>
      <c r="K162" s="235"/>
      <c r="L162" s="239"/>
      <c r="M162" s="240"/>
      <c r="N162" s="241"/>
      <c r="O162" s="241"/>
      <c r="P162" s="241"/>
      <c r="Q162" s="241"/>
      <c r="R162" s="241"/>
      <c r="S162" s="241"/>
      <c r="T162" s="242"/>
      <c r="U162" s="13"/>
      <c r="V162" s="13"/>
      <c r="W162" s="13"/>
      <c r="X162" s="13"/>
      <c r="Y162" s="13"/>
      <c r="Z162" s="13"/>
      <c r="AA162" s="13"/>
      <c r="AB162" s="13"/>
      <c r="AC162" s="13"/>
      <c r="AD162" s="13"/>
      <c r="AE162" s="13"/>
      <c r="AT162" s="243" t="s">
        <v>182</v>
      </c>
      <c r="AU162" s="243" t="s">
        <v>88</v>
      </c>
      <c r="AV162" s="13" t="s">
        <v>86</v>
      </c>
      <c r="AW162" s="13" t="s">
        <v>40</v>
      </c>
      <c r="AX162" s="13" t="s">
        <v>79</v>
      </c>
      <c r="AY162" s="243" t="s">
        <v>170</v>
      </c>
    </row>
    <row r="163" spans="1:51" s="13" customFormat="1" ht="12">
      <c r="A163" s="13"/>
      <c r="B163" s="234"/>
      <c r="C163" s="235"/>
      <c r="D163" s="229" t="s">
        <v>182</v>
      </c>
      <c r="E163" s="236" t="s">
        <v>35</v>
      </c>
      <c r="F163" s="237" t="s">
        <v>274</v>
      </c>
      <c r="G163" s="235"/>
      <c r="H163" s="236" t="s">
        <v>35</v>
      </c>
      <c r="I163" s="238"/>
      <c r="J163" s="235"/>
      <c r="K163" s="235"/>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86</v>
      </c>
      <c r="AW163" s="13" t="s">
        <v>40</v>
      </c>
      <c r="AX163" s="13" t="s">
        <v>79</v>
      </c>
      <c r="AY163" s="243" t="s">
        <v>170</v>
      </c>
    </row>
    <row r="164" spans="1:51" s="14" customFormat="1" ht="12">
      <c r="A164" s="14"/>
      <c r="B164" s="244"/>
      <c r="C164" s="245"/>
      <c r="D164" s="229" t="s">
        <v>182</v>
      </c>
      <c r="E164" s="246" t="s">
        <v>35</v>
      </c>
      <c r="F164" s="247" t="s">
        <v>275</v>
      </c>
      <c r="G164" s="245"/>
      <c r="H164" s="248">
        <v>0.037</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182</v>
      </c>
      <c r="AU164" s="254" t="s">
        <v>88</v>
      </c>
      <c r="AV164" s="14" t="s">
        <v>88</v>
      </c>
      <c r="AW164" s="14" t="s">
        <v>40</v>
      </c>
      <c r="AX164" s="14" t="s">
        <v>79</v>
      </c>
      <c r="AY164" s="254" t="s">
        <v>170</v>
      </c>
    </row>
    <row r="165" spans="1:51" s="15" customFormat="1" ht="12">
      <c r="A165" s="15"/>
      <c r="B165" s="255"/>
      <c r="C165" s="256"/>
      <c r="D165" s="229" t="s">
        <v>182</v>
      </c>
      <c r="E165" s="257" t="s">
        <v>35</v>
      </c>
      <c r="F165" s="258" t="s">
        <v>185</v>
      </c>
      <c r="G165" s="256"/>
      <c r="H165" s="259">
        <v>0.037</v>
      </c>
      <c r="I165" s="260"/>
      <c r="J165" s="256"/>
      <c r="K165" s="256"/>
      <c r="L165" s="261"/>
      <c r="M165" s="262"/>
      <c r="N165" s="263"/>
      <c r="O165" s="263"/>
      <c r="P165" s="263"/>
      <c r="Q165" s="263"/>
      <c r="R165" s="263"/>
      <c r="S165" s="263"/>
      <c r="T165" s="264"/>
      <c r="U165" s="15"/>
      <c r="V165" s="15"/>
      <c r="W165" s="15"/>
      <c r="X165" s="15"/>
      <c r="Y165" s="15"/>
      <c r="Z165" s="15"/>
      <c r="AA165" s="15"/>
      <c r="AB165" s="15"/>
      <c r="AC165" s="15"/>
      <c r="AD165" s="15"/>
      <c r="AE165" s="15"/>
      <c r="AT165" s="265" t="s">
        <v>182</v>
      </c>
      <c r="AU165" s="265" t="s">
        <v>88</v>
      </c>
      <c r="AV165" s="15" t="s">
        <v>178</v>
      </c>
      <c r="AW165" s="15" t="s">
        <v>40</v>
      </c>
      <c r="AX165" s="15" t="s">
        <v>86</v>
      </c>
      <c r="AY165" s="265" t="s">
        <v>170</v>
      </c>
    </row>
    <row r="166" spans="1:65" s="2" customFormat="1" ht="66.75" customHeight="1">
      <c r="A166" s="41"/>
      <c r="B166" s="42"/>
      <c r="C166" s="216" t="s">
        <v>276</v>
      </c>
      <c r="D166" s="216" t="s">
        <v>173</v>
      </c>
      <c r="E166" s="217" t="s">
        <v>269</v>
      </c>
      <c r="F166" s="218" t="s">
        <v>270</v>
      </c>
      <c r="G166" s="219" t="s">
        <v>199</v>
      </c>
      <c r="H166" s="220">
        <v>0.743</v>
      </c>
      <c r="I166" s="221"/>
      <c r="J166" s="222">
        <f>ROUND(I166*H166,2)</f>
        <v>0</v>
      </c>
      <c r="K166" s="218" t="s">
        <v>177</v>
      </c>
      <c r="L166" s="47"/>
      <c r="M166" s="223" t="s">
        <v>35</v>
      </c>
      <c r="N166" s="224" t="s">
        <v>52</v>
      </c>
      <c r="O166" s="88"/>
      <c r="P166" s="225">
        <f>O166*H166</f>
        <v>0</v>
      </c>
      <c r="Q166" s="225">
        <v>0</v>
      </c>
      <c r="R166" s="225">
        <f>Q166*H166</f>
        <v>0</v>
      </c>
      <c r="S166" s="225">
        <v>0</v>
      </c>
      <c r="T166" s="226">
        <f>S166*H166</f>
        <v>0</v>
      </c>
      <c r="U166" s="41"/>
      <c r="V166" s="41"/>
      <c r="W166" s="41"/>
      <c r="X166" s="41"/>
      <c r="Y166" s="41"/>
      <c r="Z166" s="41"/>
      <c r="AA166" s="41"/>
      <c r="AB166" s="41"/>
      <c r="AC166" s="41"/>
      <c r="AD166" s="41"/>
      <c r="AE166" s="41"/>
      <c r="AR166" s="227" t="s">
        <v>178</v>
      </c>
      <c r="AT166" s="227" t="s">
        <v>173</v>
      </c>
      <c r="AU166" s="227" t="s">
        <v>88</v>
      </c>
      <c r="AY166" s="19" t="s">
        <v>170</v>
      </c>
      <c r="BE166" s="228">
        <f>IF(N166="základní",J166,0)</f>
        <v>0</v>
      </c>
      <c r="BF166" s="228">
        <f>IF(N166="snížená",J166,0)</f>
        <v>0</v>
      </c>
      <c r="BG166" s="228">
        <f>IF(N166="zákl. přenesená",J166,0)</f>
        <v>0</v>
      </c>
      <c r="BH166" s="228">
        <f>IF(N166="sníž. přenesená",J166,0)</f>
        <v>0</v>
      </c>
      <c r="BI166" s="228">
        <f>IF(N166="nulová",J166,0)</f>
        <v>0</v>
      </c>
      <c r="BJ166" s="19" t="s">
        <v>178</v>
      </c>
      <c r="BK166" s="228">
        <f>ROUND(I166*H166,2)</f>
        <v>0</v>
      </c>
      <c r="BL166" s="19" t="s">
        <v>178</v>
      </c>
      <c r="BM166" s="227" t="s">
        <v>277</v>
      </c>
    </row>
    <row r="167" spans="1:47" s="2" customFormat="1" ht="12">
      <c r="A167" s="41"/>
      <c r="B167" s="42"/>
      <c r="C167" s="43"/>
      <c r="D167" s="229" t="s">
        <v>180</v>
      </c>
      <c r="E167" s="43"/>
      <c r="F167" s="230" t="s">
        <v>272</v>
      </c>
      <c r="G167" s="43"/>
      <c r="H167" s="43"/>
      <c r="I167" s="231"/>
      <c r="J167" s="43"/>
      <c r="K167" s="43"/>
      <c r="L167" s="47"/>
      <c r="M167" s="232"/>
      <c r="N167" s="233"/>
      <c r="O167" s="88"/>
      <c r="P167" s="88"/>
      <c r="Q167" s="88"/>
      <c r="R167" s="88"/>
      <c r="S167" s="88"/>
      <c r="T167" s="89"/>
      <c r="U167" s="41"/>
      <c r="V167" s="41"/>
      <c r="W167" s="41"/>
      <c r="X167" s="41"/>
      <c r="Y167" s="41"/>
      <c r="Z167" s="41"/>
      <c r="AA167" s="41"/>
      <c r="AB167" s="41"/>
      <c r="AC167" s="41"/>
      <c r="AD167" s="41"/>
      <c r="AE167" s="41"/>
      <c r="AT167" s="19" t="s">
        <v>180</v>
      </c>
      <c r="AU167" s="19" t="s">
        <v>88</v>
      </c>
    </row>
    <row r="168" spans="1:51" s="13" customFormat="1" ht="12">
      <c r="A168" s="13"/>
      <c r="B168" s="234"/>
      <c r="C168" s="235"/>
      <c r="D168" s="229" t="s">
        <v>182</v>
      </c>
      <c r="E168" s="236" t="s">
        <v>35</v>
      </c>
      <c r="F168" s="237" t="s">
        <v>278</v>
      </c>
      <c r="G168" s="235"/>
      <c r="H168" s="236" t="s">
        <v>35</v>
      </c>
      <c r="I168" s="238"/>
      <c r="J168" s="235"/>
      <c r="K168" s="235"/>
      <c r="L168" s="239"/>
      <c r="M168" s="240"/>
      <c r="N168" s="241"/>
      <c r="O168" s="241"/>
      <c r="P168" s="241"/>
      <c r="Q168" s="241"/>
      <c r="R168" s="241"/>
      <c r="S168" s="241"/>
      <c r="T168" s="242"/>
      <c r="U168" s="13"/>
      <c r="V168" s="13"/>
      <c r="W168" s="13"/>
      <c r="X168" s="13"/>
      <c r="Y168" s="13"/>
      <c r="Z168" s="13"/>
      <c r="AA168" s="13"/>
      <c r="AB168" s="13"/>
      <c r="AC168" s="13"/>
      <c r="AD168" s="13"/>
      <c r="AE168" s="13"/>
      <c r="AT168" s="243" t="s">
        <v>182</v>
      </c>
      <c r="AU168" s="243" t="s">
        <v>88</v>
      </c>
      <c r="AV168" s="13" t="s">
        <v>86</v>
      </c>
      <c r="AW168" s="13" t="s">
        <v>40</v>
      </c>
      <c r="AX168" s="13" t="s">
        <v>79</v>
      </c>
      <c r="AY168" s="243" t="s">
        <v>170</v>
      </c>
    </row>
    <row r="169" spans="1:51" s="13" customFormat="1" ht="12">
      <c r="A169" s="13"/>
      <c r="B169" s="234"/>
      <c r="C169" s="235"/>
      <c r="D169" s="229" t="s">
        <v>182</v>
      </c>
      <c r="E169" s="236" t="s">
        <v>35</v>
      </c>
      <c r="F169" s="237" t="s">
        <v>279</v>
      </c>
      <c r="G169" s="235"/>
      <c r="H169" s="236" t="s">
        <v>35</v>
      </c>
      <c r="I169" s="238"/>
      <c r="J169" s="235"/>
      <c r="K169" s="235"/>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86</v>
      </c>
      <c r="AW169" s="13" t="s">
        <v>40</v>
      </c>
      <c r="AX169" s="13" t="s">
        <v>79</v>
      </c>
      <c r="AY169" s="243" t="s">
        <v>170</v>
      </c>
    </row>
    <row r="170" spans="1:51" s="14" customFormat="1" ht="12">
      <c r="A170" s="14"/>
      <c r="B170" s="244"/>
      <c r="C170" s="245"/>
      <c r="D170" s="229" t="s">
        <v>182</v>
      </c>
      <c r="E170" s="246" t="s">
        <v>35</v>
      </c>
      <c r="F170" s="247" t="s">
        <v>280</v>
      </c>
      <c r="G170" s="245"/>
      <c r="H170" s="248">
        <v>0.743</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182</v>
      </c>
      <c r="AU170" s="254" t="s">
        <v>88</v>
      </c>
      <c r="AV170" s="14" t="s">
        <v>88</v>
      </c>
      <c r="AW170" s="14" t="s">
        <v>40</v>
      </c>
      <c r="AX170" s="14" t="s">
        <v>79</v>
      </c>
      <c r="AY170" s="254" t="s">
        <v>170</v>
      </c>
    </row>
    <row r="171" spans="1:51" s="15" customFormat="1" ht="12">
      <c r="A171" s="15"/>
      <c r="B171" s="255"/>
      <c r="C171" s="256"/>
      <c r="D171" s="229" t="s">
        <v>182</v>
      </c>
      <c r="E171" s="257" t="s">
        <v>35</v>
      </c>
      <c r="F171" s="258" t="s">
        <v>185</v>
      </c>
      <c r="G171" s="256"/>
      <c r="H171" s="259">
        <v>0.743</v>
      </c>
      <c r="I171" s="260"/>
      <c r="J171" s="256"/>
      <c r="K171" s="256"/>
      <c r="L171" s="261"/>
      <c r="M171" s="262"/>
      <c r="N171" s="263"/>
      <c r="O171" s="263"/>
      <c r="P171" s="263"/>
      <c r="Q171" s="263"/>
      <c r="R171" s="263"/>
      <c r="S171" s="263"/>
      <c r="T171" s="264"/>
      <c r="U171" s="15"/>
      <c r="V171" s="15"/>
      <c r="W171" s="15"/>
      <c r="X171" s="15"/>
      <c r="Y171" s="15"/>
      <c r="Z171" s="15"/>
      <c r="AA171" s="15"/>
      <c r="AB171" s="15"/>
      <c r="AC171" s="15"/>
      <c r="AD171" s="15"/>
      <c r="AE171" s="15"/>
      <c r="AT171" s="265" t="s">
        <v>182</v>
      </c>
      <c r="AU171" s="265" t="s">
        <v>88</v>
      </c>
      <c r="AV171" s="15" t="s">
        <v>178</v>
      </c>
      <c r="AW171" s="15" t="s">
        <v>40</v>
      </c>
      <c r="AX171" s="15" t="s">
        <v>86</v>
      </c>
      <c r="AY171" s="265" t="s">
        <v>170</v>
      </c>
    </row>
    <row r="172" spans="1:65" s="2" customFormat="1" ht="33" customHeight="1">
      <c r="A172" s="41"/>
      <c r="B172" s="42"/>
      <c r="C172" s="216" t="s">
        <v>281</v>
      </c>
      <c r="D172" s="216" t="s">
        <v>173</v>
      </c>
      <c r="E172" s="217" t="s">
        <v>282</v>
      </c>
      <c r="F172" s="218" t="s">
        <v>283</v>
      </c>
      <c r="G172" s="219" t="s">
        <v>199</v>
      </c>
      <c r="H172" s="220">
        <v>0.743</v>
      </c>
      <c r="I172" s="221"/>
      <c r="J172" s="222">
        <f>ROUND(I172*H172,2)</f>
        <v>0</v>
      </c>
      <c r="K172" s="218" t="s">
        <v>177</v>
      </c>
      <c r="L172" s="47"/>
      <c r="M172" s="223" t="s">
        <v>35</v>
      </c>
      <c r="N172" s="224" t="s">
        <v>52</v>
      </c>
      <c r="O172" s="88"/>
      <c r="P172" s="225">
        <f>O172*H172</f>
        <v>0</v>
      </c>
      <c r="Q172" s="225">
        <v>0</v>
      </c>
      <c r="R172" s="225">
        <f>Q172*H172</f>
        <v>0</v>
      </c>
      <c r="S172" s="225">
        <v>0</v>
      </c>
      <c r="T172" s="226">
        <f>S172*H172</f>
        <v>0</v>
      </c>
      <c r="U172" s="41"/>
      <c r="V172" s="41"/>
      <c r="W172" s="41"/>
      <c r="X172" s="41"/>
      <c r="Y172" s="41"/>
      <c r="Z172" s="41"/>
      <c r="AA172" s="41"/>
      <c r="AB172" s="41"/>
      <c r="AC172" s="41"/>
      <c r="AD172" s="41"/>
      <c r="AE172" s="41"/>
      <c r="AR172" s="227" t="s">
        <v>178</v>
      </c>
      <c r="AT172" s="227" t="s">
        <v>173</v>
      </c>
      <c r="AU172" s="227" t="s">
        <v>88</v>
      </c>
      <c r="AY172" s="19" t="s">
        <v>170</v>
      </c>
      <c r="BE172" s="228">
        <f>IF(N172="základní",J172,0)</f>
        <v>0</v>
      </c>
      <c r="BF172" s="228">
        <f>IF(N172="snížená",J172,0)</f>
        <v>0</v>
      </c>
      <c r="BG172" s="228">
        <f>IF(N172="zákl. přenesená",J172,0)</f>
        <v>0</v>
      </c>
      <c r="BH172" s="228">
        <f>IF(N172="sníž. přenesená",J172,0)</f>
        <v>0</v>
      </c>
      <c r="BI172" s="228">
        <f>IF(N172="nulová",J172,0)</f>
        <v>0</v>
      </c>
      <c r="BJ172" s="19" t="s">
        <v>178</v>
      </c>
      <c r="BK172" s="228">
        <f>ROUND(I172*H172,2)</f>
        <v>0</v>
      </c>
      <c r="BL172" s="19" t="s">
        <v>178</v>
      </c>
      <c r="BM172" s="227" t="s">
        <v>284</v>
      </c>
    </row>
    <row r="173" spans="1:47" s="2" customFormat="1" ht="12">
      <c r="A173" s="41"/>
      <c r="B173" s="42"/>
      <c r="C173" s="43"/>
      <c r="D173" s="229" t="s">
        <v>180</v>
      </c>
      <c r="E173" s="43"/>
      <c r="F173" s="230" t="s">
        <v>285</v>
      </c>
      <c r="G173" s="43"/>
      <c r="H173" s="43"/>
      <c r="I173" s="231"/>
      <c r="J173" s="43"/>
      <c r="K173" s="43"/>
      <c r="L173" s="47"/>
      <c r="M173" s="232"/>
      <c r="N173" s="233"/>
      <c r="O173" s="88"/>
      <c r="P173" s="88"/>
      <c r="Q173" s="88"/>
      <c r="R173" s="88"/>
      <c r="S173" s="88"/>
      <c r="T173" s="89"/>
      <c r="U173" s="41"/>
      <c r="V173" s="41"/>
      <c r="W173" s="41"/>
      <c r="X173" s="41"/>
      <c r="Y173" s="41"/>
      <c r="Z173" s="41"/>
      <c r="AA173" s="41"/>
      <c r="AB173" s="41"/>
      <c r="AC173" s="41"/>
      <c r="AD173" s="41"/>
      <c r="AE173" s="41"/>
      <c r="AT173" s="19" t="s">
        <v>180</v>
      </c>
      <c r="AU173" s="19" t="s">
        <v>88</v>
      </c>
    </row>
    <row r="174" spans="1:51" s="13" customFormat="1" ht="12">
      <c r="A174" s="13"/>
      <c r="B174" s="234"/>
      <c r="C174" s="235"/>
      <c r="D174" s="229" t="s">
        <v>182</v>
      </c>
      <c r="E174" s="236" t="s">
        <v>35</v>
      </c>
      <c r="F174" s="237" t="s">
        <v>279</v>
      </c>
      <c r="G174" s="235"/>
      <c r="H174" s="236" t="s">
        <v>35</v>
      </c>
      <c r="I174" s="238"/>
      <c r="J174" s="235"/>
      <c r="K174" s="235"/>
      <c r="L174" s="239"/>
      <c r="M174" s="240"/>
      <c r="N174" s="241"/>
      <c r="O174" s="241"/>
      <c r="P174" s="241"/>
      <c r="Q174" s="241"/>
      <c r="R174" s="241"/>
      <c r="S174" s="241"/>
      <c r="T174" s="242"/>
      <c r="U174" s="13"/>
      <c r="V174" s="13"/>
      <c r="W174" s="13"/>
      <c r="X174" s="13"/>
      <c r="Y174" s="13"/>
      <c r="Z174" s="13"/>
      <c r="AA174" s="13"/>
      <c r="AB174" s="13"/>
      <c r="AC174" s="13"/>
      <c r="AD174" s="13"/>
      <c r="AE174" s="13"/>
      <c r="AT174" s="243" t="s">
        <v>182</v>
      </c>
      <c r="AU174" s="243" t="s">
        <v>88</v>
      </c>
      <c r="AV174" s="13" t="s">
        <v>86</v>
      </c>
      <c r="AW174" s="13" t="s">
        <v>40</v>
      </c>
      <c r="AX174" s="13" t="s">
        <v>79</v>
      </c>
      <c r="AY174" s="243" t="s">
        <v>170</v>
      </c>
    </row>
    <row r="175" spans="1:51" s="14" customFormat="1" ht="12">
      <c r="A175" s="14"/>
      <c r="B175" s="244"/>
      <c r="C175" s="245"/>
      <c r="D175" s="229" t="s">
        <v>182</v>
      </c>
      <c r="E175" s="246" t="s">
        <v>35</v>
      </c>
      <c r="F175" s="247" t="s">
        <v>280</v>
      </c>
      <c r="G175" s="245"/>
      <c r="H175" s="248">
        <v>0.743</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182</v>
      </c>
      <c r="AU175" s="254" t="s">
        <v>88</v>
      </c>
      <c r="AV175" s="14" t="s">
        <v>88</v>
      </c>
      <c r="AW175" s="14" t="s">
        <v>40</v>
      </c>
      <c r="AX175" s="14" t="s">
        <v>79</v>
      </c>
      <c r="AY175" s="254" t="s">
        <v>170</v>
      </c>
    </row>
    <row r="176" spans="1:51" s="15" customFormat="1" ht="12">
      <c r="A176" s="15"/>
      <c r="B176" s="255"/>
      <c r="C176" s="256"/>
      <c r="D176" s="229" t="s">
        <v>182</v>
      </c>
      <c r="E176" s="257" t="s">
        <v>35</v>
      </c>
      <c r="F176" s="258" t="s">
        <v>185</v>
      </c>
      <c r="G176" s="256"/>
      <c r="H176" s="259">
        <v>0.743</v>
      </c>
      <c r="I176" s="260"/>
      <c r="J176" s="256"/>
      <c r="K176" s="256"/>
      <c r="L176" s="261"/>
      <c r="M176" s="262"/>
      <c r="N176" s="263"/>
      <c r="O176" s="263"/>
      <c r="P176" s="263"/>
      <c r="Q176" s="263"/>
      <c r="R176" s="263"/>
      <c r="S176" s="263"/>
      <c r="T176" s="264"/>
      <c r="U176" s="15"/>
      <c r="V176" s="15"/>
      <c r="W176" s="15"/>
      <c r="X176" s="15"/>
      <c r="Y176" s="15"/>
      <c r="Z176" s="15"/>
      <c r="AA176" s="15"/>
      <c r="AB176" s="15"/>
      <c r="AC176" s="15"/>
      <c r="AD176" s="15"/>
      <c r="AE176" s="15"/>
      <c r="AT176" s="265" t="s">
        <v>182</v>
      </c>
      <c r="AU176" s="265" t="s">
        <v>88</v>
      </c>
      <c r="AV176" s="15" t="s">
        <v>178</v>
      </c>
      <c r="AW176" s="15" t="s">
        <v>40</v>
      </c>
      <c r="AX176" s="15" t="s">
        <v>86</v>
      </c>
      <c r="AY176" s="265" t="s">
        <v>170</v>
      </c>
    </row>
    <row r="177" spans="1:65" s="2" customFormat="1" ht="12">
      <c r="A177" s="41"/>
      <c r="B177" s="42"/>
      <c r="C177" s="216" t="s">
        <v>286</v>
      </c>
      <c r="D177" s="216" t="s">
        <v>173</v>
      </c>
      <c r="E177" s="217" t="s">
        <v>287</v>
      </c>
      <c r="F177" s="218" t="s">
        <v>288</v>
      </c>
      <c r="G177" s="219" t="s">
        <v>199</v>
      </c>
      <c r="H177" s="220">
        <v>0.743</v>
      </c>
      <c r="I177" s="221"/>
      <c r="J177" s="222">
        <f>ROUND(I177*H177,2)</f>
        <v>0</v>
      </c>
      <c r="K177" s="218" t="s">
        <v>177</v>
      </c>
      <c r="L177" s="47"/>
      <c r="M177" s="223" t="s">
        <v>35</v>
      </c>
      <c r="N177" s="224" t="s">
        <v>52</v>
      </c>
      <c r="O177" s="88"/>
      <c r="P177" s="225">
        <f>O177*H177</f>
        <v>0</v>
      </c>
      <c r="Q177" s="225">
        <v>0</v>
      </c>
      <c r="R177" s="225">
        <f>Q177*H177</f>
        <v>0</v>
      </c>
      <c r="S177" s="225">
        <v>0</v>
      </c>
      <c r="T177" s="226">
        <f>S177*H177</f>
        <v>0</v>
      </c>
      <c r="U177" s="41"/>
      <c r="V177" s="41"/>
      <c r="W177" s="41"/>
      <c r="X177" s="41"/>
      <c r="Y177" s="41"/>
      <c r="Z177" s="41"/>
      <c r="AA177" s="41"/>
      <c r="AB177" s="41"/>
      <c r="AC177" s="41"/>
      <c r="AD177" s="41"/>
      <c r="AE177" s="41"/>
      <c r="AR177" s="227" t="s">
        <v>178</v>
      </c>
      <c r="AT177" s="227" t="s">
        <v>173</v>
      </c>
      <c r="AU177" s="227" t="s">
        <v>88</v>
      </c>
      <c r="AY177" s="19" t="s">
        <v>170</v>
      </c>
      <c r="BE177" s="228">
        <f>IF(N177="základní",J177,0)</f>
        <v>0</v>
      </c>
      <c r="BF177" s="228">
        <f>IF(N177="snížená",J177,0)</f>
        <v>0</v>
      </c>
      <c r="BG177" s="228">
        <f>IF(N177="zákl. přenesená",J177,0)</f>
        <v>0</v>
      </c>
      <c r="BH177" s="228">
        <f>IF(N177="sníž. přenesená",J177,0)</f>
        <v>0</v>
      </c>
      <c r="BI177" s="228">
        <f>IF(N177="nulová",J177,0)</f>
        <v>0</v>
      </c>
      <c r="BJ177" s="19" t="s">
        <v>178</v>
      </c>
      <c r="BK177" s="228">
        <f>ROUND(I177*H177,2)</f>
        <v>0</v>
      </c>
      <c r="BL177" s="19" t="s">
        <v>178</v>
      </c>
      <c r="BM177" s="227" t="s">
        <v>289</v>
      </c>
    </row>
    <row r="178" spans="1:47" s="2" customFormat="1" ht="12">
      <c r="A178" s="41"/>
      <c r="B178" s="42"/>
      <c r="C178" s="43"/>
      <c r="D178" s="229" t="s">
        <v>180</v>
      </c>
      <c r="E178" s="43"/>
      <c r="F178" s="230" t="s">
        <v>285</v>
      </c>
      <c r="G178" s="43"/>
      <c r="H178" s="43"/>
      <c r="I178" s="231"/>
      <c r="J178" s="43"/>
      <c r="K178" s="43"/>
      <c r="L178" s="47"/>
      <c r="M178" s="232"/>
      <c r="N178" s="233"/>
      <c r="O178" s="88"/>
      <c r="P178" s="88"/>
      <c r="Q178" s="88"/>
      <c r="R178" s="88"/>
      <c r="S178" s="88"/>
      <c r="T178" s="89"/>
      <c r="U178" s="41"/>
      <c r="V178" s="41"/>
      <c r="W178" s="41"/>
      <c r="X178" s="41"/>
      <c r="Y178" s="41"/>
      <c r="Z178" s="41"/>
      <c r="AA178" s="41"/>
      <c r="AB178" s="41"/>
      <c r="AC178" s="41"/>
      <c r="AD178" s="41"/>
      <c r="AE178" s="41"/>
      <c r="AT178" s="19" t="s">
        <v>180</v>
      </c>
      <c r="AU178" s="19" t="s">
        <v>88</v>
      </c>
    </row>
    <row r="179" spans="1:51" s="13" customFormat="1" ht="12">
      <c r="A179" s="13"/>
      <c r="B179" s="234"/>
      <c r="C179" s="235"/>
      <c r="D179" s="229" t="s">
        <v>182</v>
      </c>
      <c r="E179" s="236" t="s">
        <v>35</v>
      </c>
      <c r="F179" s="237" t="s">
        <v>290</v>
      </c>
      <c r="G179" s="235"/>
      <c r="H179" s="236" t="s">
        <v>35</v>
      </c>
      <c r="I179" s="238"/>
      <c r="J179" s="235"/>
      <c r="K179" s="235"/>
      <c r="L179" s="239"/>
      <c r="M179" s="240"/>
      <c r="N179" s="241"/>
      <c r="O179" s="241"/>
      <c r="P179" s="241"/>
      <c r="Q179" s="241"/>
      <c r="R179" s="241"/>
      <c r="S179" s="241"/>
      <c r="T179" s="242"/>
      <c r="U179" s="13"/>
      <c r="V179" s="13"/>
      <c r="W179" s="13"/>
      <c r="X179" s="13"/>
      <c r="Y179" s="13"/>
      <c r="Z179" s="13"/>
      <c r="AA179" s="13"/>
      <c r="AB179" s="13"/>
      <c r="AC179" s="13"/>
      <c r="AD179" s="13"/>
      <c r="AE179" s="13"/>
      <c r="AT179" s="243" t="s">
        <v>182</v>
      </c>
      <c r="AU179" s="243" t="s">
        <v>88</v>
      </c>
      <c r="AV179" s="13" t="s">
        <v>86</v>
      </c>
      <c r="AW179" s="13" t="s">
        <v>40</v>
      </c>
      <c r="AX179" s="13" t="s">
        <v>79</v>
      </c>
      <c r="AY179" s="243" t="s">
        <v>170</v>
      </c>
    </row>
    <row r="180" spans="1:51" s="14" customFormat="1" ht="12">
      <c r="A180" s="14"/>
      <c r="B180" s="244"/>
      <c r="C180" s="245"/>
      <c r="D180" s="229" t="s">
        <v>182</v>
      </c>
      <c r="E180" s="246" t="s">
        <v>35</v>
      </c>
      <c r="F180" s="247" t="s">
        <v>280</v>
      </c>
      <c r="G180" s="245"/>
      <c r="H180" s="248">
        <v>0.743</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182</v>
      </c>
      <c r="AU180" s="254" t="s">
        <v>88</v>
      </c>
      <c r="AV180" s="14" t="s">
        <v>88</v>
      </c>
      <c r="AW180" s="14" t="s">
        <v>40</v>
      </c>
      <c r="AX180" s="14" t="s">
        <v>79</v>
      </c>
      <c r="AY180" s="254" t="s">
        <v>170</v>
      </c>
    </row>
    <row r="181" spans="1:51" s="15" customFormat="1" ht="12">
      <c r="A181" s="15"/>
      <c r="B181" s="255"/>
      <c r="C181" s="256"/>
      <c r="D181" s="229" t="s">
        <v>182</v>
      </c>
      <c r="E181" s="257" t="s">
        <v>35</v>
      </c>
      <c r="F181" s="258" t="s">
        <v>185</v>
      </c>
      <c r="G181" s="256"/>
      <c r="H181" s="259">
        <v>0.743</v>
      </c>
      <c r="I181" s="260"/>
      <c r="J181" s="256"/>
      <c r="K181" s="256"/>
      <c r="L181" s="261"/>
      <c r="M181" s="262"/>
      <c r="N181" s="263"/>
      <c r="O181" s="263"/>
      <c r="P181" s="263"/>
      <c r="Q181" s="263"/>
      <c r="R181" s="263"/>
      <c r="S181" s="263"/>
      <c r="T181" s="264"/>
      <c r="U181" s="15"/>
      <c r="V181" s="15"/>
      <c r="W181" s="15"/>
      <c r="X181" s="15"/>
      <c r="Y181" s="15"/>
      <c r="Z181" s="15"/>
      <c r="AA181" s="15"/>
      <c r="AB181" s="15"/>
      <c r="AC181" s="15"/>
      <c r="AD181" s="15"/>
      <c r="AE181" s="15"/>
      <c r="AT181" s="265" t="s">
        <v>182</v>
      </c>
      <c r="AU181" s="265" t="s">
        <v>88</v>
      </c>
      <c r="AV181" s="15" t="s">
        <v>178</v>
      </c>
      <c r="AW181" s="15" t="s">
        <v>40</v>
      </c>
      <c r="AX181" s="15" t="s">
        <v>86</v>
      </c>
      <c r="AY181" s="265" t="s">
        <v>170</v>
      </c>
    </row>
    <row r="182" spans="1:65" s="2" customFormat="1" ht="55.5" customHeight="1">
      <c r="A182" s="41"/>
      <c r="B182" s="42"/>
      <c r="C182" s="216" t="s">
        <v>291</v>
      </c>
      <c r="D182" s="216" t="s">
        <v>173</v>
      </c>
      <c r="E182" s="217" t="s">
        <v>292</v>
      </c>
      <c r="F182" s="218" t="s">
        <v>293</v>
      </c>
      <c r="G182" s="219" t="s">
        <v>294</v>
      </c>
      <c r="H182" s="220">
        <v>20</v>
      </c>
      <c r="I182" s="221"/>
      <c r="J182" s="222">
        <f>ROUND(I182*H182,2)</f>
        <v>0</v>
      </c>
      <c r="K182" s="218" t="s">
        <v>177</v>
      </c>
      <c r="L182" s="47"/>
      <c r="M182" s="223" t="s">
        <v>35</v>
      </c>
      <c r="N182" s="224" t="s">
        <v>52</v>
      </c>
      <c r="O182" s="88"/>
      <c r="P182" s="225">
        <f>O182*H182</f>
        <v>0</v>
      </c>
      <c r="Q182" s="225">
        <v>0</v>
      </c>
      <c r="R182" s="225">
        <f>Q182*H182</f>
        <v>0</v>
      </c>
      <c r="S182" s="225">
        <v>0</v>
      </c>
      <c r="T182" s="226">
        <f>S182*H182</f>
        <v>0</v>
      </c>
      <c r="U182" s="41"/>
      <c r="V182" s="41"/>
      <c r="W182" s="41"/>
      <c r="X182" s="41"/>
      <c r="Y182" s="41"/>
      <c r="Z182" s="41"/>
      <c r="AA182" s="41"/>
      <c r="AB182" s="41"/>
      <c r="AC182" s="41"/>
      <c r="AD182" s="41"/>
      <c r="AE182" s="41"/>
      <c r="AR182" s="227" t="s">
        <v>178</v>
      </c>
      <c r="AT182" s="227" t="s">
        <v>173</v>
      </c>
      <c r="AU182" s="227" t="s">
        <v>88</v>
      </c>
      <c r="AY182" s="19" t="s">
        <v>170</v>
      </c>
      <c r="BE182" s="228">
        <f>IF(N182="základní",J182,0)</f>
        <v>0</v>
      </c>
      <c r="BF182" s="228">
        <f>IF(N182="snížená",J182,0)</f>
        <v>0</v>
      </c>
      <c r="BG182" s="228">
        <f>IF(N182="zákl. přenesená",J182,0)</f>
        <v>0</v>
      </c>
      <c r="BH182" s="228">
        <f>IF(N182="sníž. přenesená",J182,0)</f>
        <v>0</v>
      </c>
      <c r="BI182" s="228">
        <f>IF(N182="nulová",J182,0)</f>
        <v>0</v>
      </c>
      <c r="BJ182" s="19" t="s">
        <v>178</v>
      </c>
      <c r="BK182" s="228">
        <f>ROUND(I182*H182,2)</f>
        <v>0</v>
      </c>
      <c r="BL182" s="19" t="s">
        <v>178</v>
      </c>
      <c r="BM182" s="227" t="s">
        <v>295</v>
      </c>
    </row>
    <row r="183" spans="1:47" s="2" customFormat="1" ht="12">
      <c r="A183" s="41"/>
      <c r="B183" s="42"/>
      <c r="C183" s="43"/>
      <c r="D183" s="229" t="s">
        <v>180</v>
      </c>
      <c r="E183" s="43"/>
      <c r="F183" s="230" t="s">
        <v>296</v>
      </c>
      <c r="G183" s="43"/>
      <c r="H183" s="43"/>
      <c r="I183" s="231"/>
      <c r="J183" s="43"/>
      <c r="K183" s="43"/>
      <c r="L183" s="47"/>
      <c r="M183" s="232"/>
      <c r="N183" s="233"/>
      <c r="O183" s="88"/>
      <c r="P183" s="88"/>
      <c r="Q183" s="88"/>
      <c r="R183" s="88"/>
      <c r="S183" s="88"/>
      <c r="T183" s="89"/>
      <c r="U183" s="41"/>
      <c r="V183" s="41"/>
      <c r="W183" s="41"/>
      <c r="X183" s="41"/>
      <c r="Y183" s="41"/>
      <c r="Z183" s="41"/>
      <c r="AA183" s="41"/>
      <c r="AB183" s="41"/>
      <c r="AC183" s="41"/>
      <c r="AD183" s="41"/>
      <c r="AE183" s="41"/>
      <c r="AT183" s="19" t="s">
        <v>180</v>
      </c>
      <c r="AU183" s="19" t="s">
        <v>88</v>
      </c>
    </row>
    <row r="184" spans="1:65" s="2" customFormat="1" ht="55.5" customHeight="1">
      <c r="A184" s="41"/>
      <c r="B184" s="42"/>
      <c r="C184" s="216" t="s">
        <v>297</v>
      </c>
      <c r="D184" s="216" t="s">
        <v>173</v>
      </c>
      <c r="E184" s="217" t="s">
        <v>298</v>
      </c>
      <c r="F184" s="218" t="s">
        <v>299</v>
      </c>
      <c r="G184" s="219" t="s">
        <v>294</v>
      </c>
      <c r="H184" s="220">
        <v>2</v>
      </c>
      <c r="I184" s="221"/>
      <c r="J184" s="222">
        <f>ROUND(I184*H184,2)</f>
        <v>0</v>
      </c>
      <c r="K184" s="218" t="s">
        <v>177</v>
      </c>
      <c r="L184" s="47"/>
      <c r="M184" s="223" t="s">
        <v>35</v>
      </c>
      <c r="N184" s="224" t="s">
        <v>52</v>
      </c>
      <c r="O184" s="88"/>
      <c r="P184" s="225">
        <f>O184*H184</f>
        <v>0</v>
      </c>
      <c r="Q184" s="225">
        <v>0</v>
      </c>
      <c r="R184" s="225">
        <f>Q184*H184</f>
        <v>0</v>
      </c>
      <c r="S184" s="225">
        <v>0</v>
      </c>
      <c r="T184" s="226">
        <f>S184*H184</f>
        <v>0</v>
      </c>
      <c r="U184" s="41"/>
      <c r="V184" s="41"/>
      <c r="W184" s="41"/>
      <c r="X184" s="41"/>
      <c r="Y184" s="41"/>
      <c r="Z184" s="41"/>
      <c r="AA184" s="41"/>
      <c r="AB184" s="41"/>
      <c r="AC184" s="41"/>
      <c r="AD184" s="41"/>
      <c r="AE184" s="41"/>
      <c r="AR184" s="227" t="s">
        <v>178</v>
      </c>
      <c r="AT184" s="227" t="s">
        <v>173</v>
      </c>
      <c r="AU184" s="227" t="s">
        <v>88</v>
      </c>
      <c r="AY184" s="19" t="s">
        <v>170</v>
      </c>
      <c r="BE184" s="228">
        <f>IF(N184="základní",J184,0)</f>
        <v>0</v>
      </c>
      <c r="BF184" s="228">
        <f>IF(N184="snížená",J184,0)</f>
        <v>0</v>
      </c>
      <c r="BG184" s="228">
        <f>IF(N184="zákl. přenesená",J184,0)</f>
        <v>0</v>
      </c>
      <c r="BH184" s="228">
        <f>IF(N184="sníž. přenesená",J184,0)</f>
        <v>0</v>
      </c>
      <c r="BI184" s="228">
        <f>IF(N184="nulová",J184,0)</f>
        <v>0</v>
      </c>
      <c r="BJ184" s="19" t="s">
        <v>178</v>
      </c>
      <c r="BK184" s="228">
        <f>ROUND(I184*H184,2)</f>
        <v>0</v>
      </c>
      <c r="BL184" s="19" t="s">
        <v>178</v>
      </c>
      <c r="BM184" s="227" t="s">
        <v>300</v>
      </c>
    </row>
    <row r="185" spans="1:47" s="2" customFormat="1" ht="12">
      <c r="A185" s="41"/>
      <c r="B185" s="42"/>
      <c r="C185" s="43"/>
      <c r="D185" s="229" t="s">
        <v>180</v>
      </c>
      <c r="E185" s="43"/>
      <c r="F185" s="230" t="s">
        <v>296</v>
      </c>
      <c r="G185" s="43"/>
      <c r="H185" s="43"/>
      <c r="I185" s="231"/>
      <c r="J185" s="43"/>
      <c r="K185" s="43"/>
      <c r="L185" s="47"/>
      <c r="M185" s="232"/>
      <c r="N185" s="233"/>
      <c r="O185" s="88"/>
      <c r="P185" s="88"/>
      <c r="Q185" s="88"/>
      <c r="R185" s="88"/>
      <c r="S185" s="88"/>
      <c r="T185" s="89"/>
      <c r="U185" s="41"/>
      <c r="V185" s="41"/>
      <c r="W185" s="41"/>
      <c r="X185" s="41"/>
      <c r="Y185" s="41"/>
      <c r="Z185" s="41"/>
      <c r="AA185" s="41"/>
      <c r="AB185" s="41"/>
      <c r="AC185" s="41"/>
      <c r="AD185" s="41"/>
      <c r="AE185" s="41"/>
      <c r="AT185" s="19" t="s">
        <v>180</v>
      </c>
      <c r="AU185" s="19" t="s">
        <v>88</v>
      </c>
    </row>
    <row r="186" spans="1:65" s="2" customFormat="1" ht="55.5" customHeight="1">
      <c r="A186" s="41"/>
      <c r="B186" s="42"/>
      <c r="C186" s="216" t="s">
        <v>7</v>
      </c>
      <c r="D186" s="216" t="s">
        <v>173</v>
      </c>
      <c r="E186" s="217" t="s">
        <v>301</v>
      </c>
      <c r="F186" s="218" t="s">
        <v>302</v>
      </c>
      <c r="G186" s="219" t="s">
        <v>294</v>
      </c>
      <c r="H186" s="220">
        <v>4</v>
      </c>
      <c r="I186" s="221"/>
      <c r="J186" s="222">
        <f>ROUND(I186*H186,2)</f>
        <v>0</v>
      </c>
      <c r="K186" s="218" t="s">
        <v>177</v>
      </c>
      <c r="L186" s="47"/>
      <c r="M186" s="223" t="s">
        <v>35</v>
      </c>
      <c r="N186" s="224" t="s">
        <v>52</v>
      </c>
      <c r="O186" s="88"/>
      <c r="P186" s="225">
        <f>O186*H186</f>
        <v>0</v>
      </c>
      <c r="Q186" s="225">
        <v>0</v>
      </c>
      <c r="R186" s="225">
        <f>Q186*H186</f>
        <v>0</v>
      </c>
      <c r="S186" s="225">
        <v>0</v>
      </c>
      <c r="T186" s="226">
        <f>S186*H186</f>
        <v>0</v>
      </c>
      <c r="U186" s="41"/>
      <c r="V186" s="41"/>
      <c r="W186" s="41"/>
      <c r="X186" s="41"/>
      <c r="Y186" s="41"/>
      <c r="Z186" s="41"/>
      <c r="AA186" s="41"/>
      <c r="AB186" s="41"/>
      <c r="AC186" s="41"/>
      <c r="AD186" s="41"/>
      <c r="AE186" s="41"/>
      <c r="AR186" s="227" t="s">
        <v>178</v>
      </c>
      <c r="AT186" s="227" t="s">
        <v>173</v>
      </c>
      <c r="AU186" s="227" t="s">
        <v>88</v>
      </c>
      <c r="AY186" s="19" t="s">
        <v>170</v>
      </c>
      <c r="BE186" s="228">
        <f>IF(N186="základní",J186,0)</f>
        <v>0</v>
      </c>
      <c r="BF186" s="228">
        <f>IF(N186="snížená",J186,0)</f>
        <v>0</v>
      </c>
      <c r="BG186" s="228">
        <f>IF(N186="zákl. přenesená",J186,0)</f>
        <v>0</v>
      </c>
      <c r="BH186" s="228">
        <f>IF(N186="sníž. přenesená",J186,0)</f>
        <v>0</v>
      </c>
      <c r="BI186" s="228">
        <f>IF(N186="nulová",J186,0)</f>
        <v>0</v>
      </c>
      <c r="BJ186" s="19" t="s">
        <v>178</v>
      </c>
      <c r="BK186" s="228">
        <f>ROUND(I186*H186,2)</f>
        <v>0</v>
      </c>
      <c r="BL186" s="19" t="s">
        <v>178</v>
      </c>
      <c r="BM186" s="227" t="s">
        <v>303</v>
      </c>
    </row>
    <row r="187" spans="1:47" s="2" customFormat="1" ht="12">
      <c r="A187" s="41"/>
      <c r="B187" s="42"/>
      <c r="C187" s="43"/>
      <c r="D187" s="229" t="s">
        <v>180</v>
      </c>
      <c r="E187" s="43"/>
      <c r="F187" s="230" t="s">
        <v>296</v>
      </c>
      <c r="G187" s="43"/>
      <c r="H187" s="43"/>
      <c r="I187" s="231"/>
      <c r="J187" s="43"/>
      <c r="K187" s="43"/>
      <c r="L187" s="47"/>
      <c r="M187" s="232"/>
      <c r="N187" s="233"/>
      <c r="O187" s="88"/>
      <c r="P187" s="88"/>
      <c r="Q187" s="88"/>
      <c r="R187" s="88"/>
      <c r="S187" s="88"/>
      <c r="T187" s="89"/>
      <c r="U187" s="41"/>
      <c r="V187" s="41"/>
      <c r="W187" s="41"/>
      <c r="X187" s="41"/>
      <c r="Y187" s="41"/>
      <c r="Z187" s="41"/>
      <c r="AA187" s="41"/>
      <c r="AB187" s="41"/>
      <c r="AC187" s="41"/>
      <c r="AD187" s="41"/>
      <c r="AE187" s="41"/>
      <c r="AT187" s="19" t="s">
        <v>180</v>
      </c>
      <c r="AU187" s="19" t="s">
        <v>88</v>
      </c>
    </row>
    <row r="188" spans="1:65" s="2" customFormat="1" ht="12">
      <c r="A188" s="41"/>
      <c r="B188" s="42"/>
      <c r="C188" s="216" t="s">
        <v>304</v>
      </c>
      <c r="D188" s="216" t="s">
        <v>173</v>
      </c>
      <c r="E188" s="217" t="s">
        <v>305</v>
      </c>
      <c r="F188" s="218" t="s">
        <v>306</v>
      </c>
      <c r="G188" s="219" t="s">
        <v>294</v>
      </c>
      <c r="H188" s="220">
        <v>2</v>
      </c>
      <c r="I188" s="221"/>
      <c r="J188" s="222">
        <f>ROUND(I188*H188,2)</f>
        <v>0</v>
      </c>
      <c r="K188" s="218" t="s">
        <v>177</v>
      </c>
      <c r="L188" s="47"/>
      <c r="M188" s="223" t="s">
        <v>35</v>
      </c>
      <c r="N188" s="224" t="s">
        <v>52</v>
      </c>
      <c r="O188" s="88"/>
      <c r="P188" s="225">
        <f>O188*H188</f>
        <v>0</v>
      </c>
      <c r="Q188" s="225">
        <v>0</v>
      </c>
      <c r="R188" s="225">
        <f>Q188*H188</f>
        <v>0</v>
      </c>
      <c r="S188" s="225">
        <v>0</v>
      </c>
      <c r="T188" s="226">
        <f>S188*H188</f>
        <v>0</v>
      </c>
      <c r="U188" s="41"/>
      <c r="V188" s="41"/>
      <c r="W188" s="41"/>
      <c r="X188" s="41"/>
      <c r="Y188" s="41"/>
      <c r="Z188" s="41"/>
      <c r="AA188" s="41"/>
      <c r="AB188" s="41"/>
      <c r="AC188" s="41"/>
      <c r="AD188" s="41"/>
      <c r="AE188" s="41"/>
      <c r="AR188" s="227" t="s">
        <v>178</v>
      </c>
      <c r="AT188" s="227" t="s">
        <v>173</v>
      </c>
      <c r="AU188" s="227" t="s">
        <v>88</v>
      </c>
      <c r="AY188" s="19" t="s">
        <v>170</v>
      </c>
      <c r="BE188" s="228">
        <f>IF(N188="základní",J188,0)</f>
        <v>0</v>
      </c>
      <c r="BF188" s="228">
        <f>IF(N188="snížená",J188,0)</f>
        <v>0</v>
      </c>
      <c r="BG188" s="228">
        <f>IF(N188="zákl. přenesená",J188,0)</f>
        <v>0</v>
      </c>
      <c r="BH188" s="228">
        <f>IF(N188="sníž. přenesená",J188,0)</f>
        <v>0</v>
      </c>
      <c r="BI188" s="228">
        <f>IF(N188="nulová",J188,0)</f>
        <v>0</v>
      </c>
      <c r="BJ188" s="19" t="s">
        <v>178</v>
      </c>
      <c r="BK188" s="228">
        <f>ROUND(I188*H188,2)</f>
        <v>0</v>
      </c>
      <c r="BL188" s="19" t="s">
        <v>178</v>
      </c>
      <c r="BM188" s="227" t="s">
        <v>307</v>
      </c>
    </row>
    <row r="189" spans="1:47" s="2" customFormat="1" ht="12">
      <c r="A189" s="41"/>
      <c r="B189" s="42"/>
      <c r="C189" s="43"/>
      <c r="D189" s="229" t="s">
        <v>180</v>
      </c>
      <c r="E189" s="43"/>
      <c r="F189" s="230" t="s">
        <v>296</v>
      </c>
      <c r="G189" s="43"/>
      <c r="H189" s="43"/>
      <c r="I189" s="231"/>
      <c r="J189" s="43"/>
      <c r="K189" s="43"/>
      <c r="L189" s="47"/>
      <c r="M189" s="232"/>
      <c r="N189" s="233"/>
      <c r="O189" s="88"/>
      <c r="P189" s="88"/>
      <c r="Q189" s="88"/>
      <c r="R189" s="88"/>
      <c r="S189" s="88"/>
      <c r="T189" s="89"/>
      <c r="U189" s="41"/>
      <c r="V189" s="41"/>
      <c r="W189" s="41"/>
      <c r="X189" s="41"/>
      <c r="Y189" s="41"/>
      <c r="Z189" s="41"/>
      <c r="AA189" s="41"/>
      <c r="AB189" s="41"/>
      <c r="AC189" s="41"/>
      <c r="AD189" s="41"/>
      <c r="AE189" s="41"/>
      <c r="AT189" s="19" t="s">
        <v>180</v>
      </c>
      <c r="AU189" s="19" t="s">
        <v>88</v>
      </c>
    </row>
    <row r="190" spans="1:65" s="2" customFormat="1" ht="12">
      <c r="A190" s="41"/>
      <c r="B190" s="42"/>
      <c r="C190" s="216" t="s">
        <v>308</v>
      </c>
      <c r="D190" s="216" t="s">
        <v>173</v>
      </c>
      <c r="E190" s="217" t="s">
        <v>309</v>
      </c>
      <c r="F190" s="218" t="s">
        <v>310</v>
      </c>
      <c r="G190" s="219" t="s">
        <v>294</v>
      </c>
      <c r="H190" s="220">
        <v>2</v>
      </c>
      <c r="I190" s="221"/>
      <c r="J190" s="222">
        <f>ROUND(I190*H190,2)</f>
        <v>0</v>
      </c>
      <c r="K190" s="218" t="s">
        <v>177</v>
      </c>
      <c r="L190" s="47"/>
      <c r="M190" s="223" t="s">
        <v>35</v>
      </c>
      <c r="N190" s="224" t="s">
        <v>52</v>
      </c>
      <c r="O190" s="88"/>
      <c r="P190" s="225">
        <f>O190*H190</f>
        <v>0</v>
      </c>
      <c r="Q190" s="225">
        <v>0</v>
      </c>
      <c r="R190" s="225">
        <f>Q190*H190</f>
        <v>0</v>
      </c>
      <c r="S190" s="225">
        <v>0</v>
      </c>
      <c r="T190" s="226">
        <f>S190*H190</f>
        <v>0</v>
      </c>
      <c r="U190" s="41"/>
      <c r="V190" s="41"/>
      <c r="W190" s="41"/>
      <c r="X190" s="41"/>
      <c r="Y190" s="41"/>
      <c r="Z190" s="41"/>
      <c r="AA190" s="41"/>
      <c r="AB190" s="41"/>
      <c r="AC190" s="41"/>
      <c r="AD190" s="41"/>
      <c r="AE190" s="41"/>
      <c r="AR190" s="227" t="s">
        <v>178</v>
      </c>
      <c r="AT190" s="227" t="s">
        <v>173</v>
      </c>
      <c r="AU190" s="227" t="s">
        <v>88</v>
      </c>
      <c r="AY190" s="19" t="s">
        <v>170</v>
      </c>
      <c r="BE190" s="228">
        <f>IF(N190="základní",J190,0)</f>
        <v>0</v>
      </c>
      <c r="BF190" s="228">
        <f>IF(N190="snížená",J190,0)</f>
        <v>0</v>
      </c>
      <c r="BG190" s="228">
        <f>IF(N190="zákl. přenesená",J190,0)</f>
        <v>0</v>
      </c>
      <c r="BH190" s="228">
        <f>IF(N190="sníž. přenesená",J190,0)</f>
        <v>0</v>
      </c>
      <c r="BI190" s="228">
        <f>IF(N190="nulová",J190,0)</f>
        <v>0</v>
      </c>
      <c r="BJ190" s="19" t="s">
        <v>178</v>
      </c>
      <c r="BK190" s="228">
        <f>ROUND(I190*H190,2)</f>
        <v>0</v>
      </c>
      <c r="BL190" s="19" t="s">
        <v>178</v>
      </c>
      <c r="BM190" s="227" t="s">
        <v>311</v>
      </c>
    </row>
    <row r="191" spans="1:47" s="2" customFormat="1" ht="12">
      <c r="A191" s="41"/>
      <c r="B191" s="42"/>
      <c r="C191" s="43"/>
      <c r="D191" s="229" t="s">
        <v>180</v>
      </c>
      <c r="E191" s="43"/>
      <c r="F191" s="230" t="s">
        <v>296</v>
      </c>
      <c r="G191" s="43"/>
      <c r="H191" s="43"/>
      <c r="I191" s="231"/>
      <c r="J191" s="43"/>
      <c r="K191" s="43"/>
      <c r="L191" s="47"/>
      <c r="M191" s="232"/>
      <c r="N191" s="233"/>
      <c r="O191" s="88"/>
      <c r="P191" s="88"/>
      <c r="Q191" s="88"/>
      <c r="R191" s="88"/>
      <c r="S191" s="88"/>
      <c r="T191" s="89"/>
      <c r="U191" s="41"/>
      <c r="V191" s="41"/>
      <c r="W191" s="41"/>
      <c r="X191" s="41"/>
      <c r="Y191" s="41"/>
      <c r="Z191" s="41"/>
      <c r="AA191" s="41"/>
      <c r="AB191" s="41"/>
      <c r="AC191" s="41"/>
      <c r="AD191" s="41"/>
      <c r="AE191" s="41"/>
      <c r="AT191" s="19" t="s">
        <v>180</v>
      </c>
      <c r="AU191" s="19" t="s">
        <v>88</v>
      </c>
    </row>
    <row r="192" spans="1:65" s="2" customFormat="1" ht="12">
      <c r="A192" s="41"/>
      <c r="B192" s="42"/>
      <c r="C192" s="216" t="s">
        <v>312</v>
      </c>
      <c r="D192" s="216" t="s">
        <v>173</v>
      </c>
      <c r="E192" s="217" t="s">
        <v>313</v>
      </c>
      <c r="F192" s="218" t="s">
        <v>314</v>
      </c>
      <c r="G192" s="219" t="s">
        <v>294</v>
      </c>
      <c r="H192" s="220">
        <v>4</v>
      </c>
      <c r="I192" s="221"/>
      <c r="J192" s="222">
        <f>ROUND(I192*H192,2)</f>
        <v>0</v>
      </c>
      <c r="K192" s="218" t="s">
        <v>177</v>
      </c>
      <c r="L192" s="47"/>
      <c r="M192" s="223" t="s">
        <v>35</v>
      </c>
      <c r="N192" s="224" t="s">
        <v>52</v>
      </c>
      <c r="O192" s="88"/>
      <c r="P192" s="225">
        <f>O192*H192</f>
        <v>0</v>
      </c>
      <c r="Q192" s="225">
        <v>0</v>
      </c>
      <c r="R192" s="225">
        <f>Q192*H192</f>
        <v>0</v>
      </c>
      <c r="S192" s="225">
        <v>0</v>
      </c>
      <c r="T192" s="226">
        <f>S192*H192</f>
        <v>0</v>
      </c>
      <c r="U192" s="41"/>
      <c r="V192" s="41"/>
      <c r="W192" s="41"/>
      <c r="X192" s="41"/>
      <c r="Y192" s="41"/>
      <c r="Z192" s="41"/>
      <c r="AA192" s="41"/>
      <c r="AB192" s="41"/>
      <c r="AC192" s="41"/>
      <c r="AD192" s="41"/>
      <c r="AE192" s="41"/>
      <c r="AR192" s="227" t="s">
        <v>178</v>
      </c>
      <c r="AT192" s="227" t="s">
        <v>173</v>
      </c>
      <c r="AU192" s="227" t="s">
        <v>88</v>
      </c>
      <c r="AY192" s="19" t="s">
        <v>170</v>
      </c>
      <c r="BE192" s="228">
        <f>IF(N192="základní",J192,0)</f>
        <v>0</v>
      </c>
      <c r="BF192" s="228">
        <f>IF(N192="snížená",J192,0)</f>
        <v>0</v>
      </c>
      <c r="BG192" s="228">
        <f>IF(N192="zákl. přenesená",J192,0)</f>
        <v>0</v>
      </c>
      <c r="BH192" s="228">
        <f>IF(N192="sníž. přenesená",J192,0)</f>
        <v>0</v>
      </c>
      <c r="BI192" s="228">
        <f>IF(N192="nulová",J192,0)</f>
        <v>0</v>
      </c>
      <c r="BJ192" s="19" t="s">
        <v>178</v>
      </c>
      <c r="BK192" s="228">
        <f>ROUND(I192*H192,2)</f>
        <v>0</v>
      </c>
      <c r="BL192" s="19" t="s">
        <v>178</v>
      </c>
      <c r="BM192" s="227" t="s">
        <v>315</v>
      </c>
    </row>
    <row r="193" spans="1:47" s="2" customFormat="1" ht="12">
      <c r="A193" s="41"/>
      <c r="B193" s="42"/>
      <c r="C193" s="43"/>
      <c r="D193" s="229" t="s">
        <v>180</v>
      </c>
      <c r="E193" s="43"/>
      <c r="F193" s="230" t="s">
        <v>316</v>
      </c>
      <c r="G193" s="43"/>
      <c r="H193" s="43"/>
      <c r="I193" s="231"/>
      <c r="J193" s="43"/>
      <c r="K193" s="43"/>
      <c r="L193" s="47"/>
      <c r="M193" s="232"/>
      <c r="N193" s="233"/>
      <c r="O193" s="88"/>
      <c r="P193" s="88"/>
      <c r="Q193" s="88"/>
      <c r="R193" s="88"/>
      <c r="S193" s="88"/>
      <c r="T193" s="89"/>
      <c r="U193" s="41"/>
      <c r="V193" s="41"/>
      <c r="W193" s="41"/>
      <c r="X193" s="41"/>
      <c r="Y193" s="41"/>
      <c r="Z193" s="41"/>
      <c r="AA193" s="41"/>
      <c r="AB193" s="41"/>
      <c r="AC193" s="41"/>
      <c r="AD193" s="41"/>
      <c r="AE193" s="41"/>
      <c r="AT193" s="19" t="s">
        <v>180</v>
      </c>
      <c r="AU193" s="19" t="s">
        <v>88</v>
      </c>
    </row>
    <row r="194" spans="1:65" s="2" customFormat="1" ht="55.5" customHeight="1">
      <c r="A194" s="41"/>
      <c r="B194" s="42"/>
      <c r="C194" s="216" t="s">
        <v>317</v>
      </c>
      <c r="D194" s="216" t="s">
        <v>173</v>
      </c>
      <c r="E194" s="217" t="s">
        <v>318</v>
      </c>
      <c r="F194" s="218" t="s">
        <v>319</v>
      </c>
      <c r="G194" s="219" t="s">
        <v>240</v>
      </c>
      <c r="H194" s="220">
        <v>1626</v>
      </c>
      <c r="I194" s="221"/>
      <c r="J194" s="222">
        <f>ROUND(I194*H194,2)</f>
        <v>0</v>
      </c>
      <c r="K194" s="218" t="s">
        <v>177</v>
      </c>
      <c r="L194" s="47"/>
      <c r="M194" s="223" t="s">
        <v>35</v>
      </c>
      <c r="N194" s="224" t="s">
        <v>52</v>
      </c>
      <c r="O194" s="88"/>
      <c r="P194" s="225">
        <f>O194*H194</f>
        <v>0</v>
      </c>
      <c r="Q194" s="225">
        <v>0</v>
      </c>
      <c r="R194" s="225">
        <f>Q194*H194</f>
        <v>0</v>
      </c>
      <c r="S194" s="225">
        <v>0</v>
      </c>
      <c r="T194" s="226">
        <f>S194*H194</f>
        <v>0</v>
      </c>
      <c r="U194" s="41"/>
      <c r="V194" s="41"/>
      <c r="W194" s="41"/>
      <c r="X194" s="41"/>
      <c r="Y194" s="41"/>
      <c r="Z194" s="41"/>
      <c r="AA194" s="41"/>
      <c r="AB194" s="41"/>
      <c r="AC194" s="41"/>
      <c r="AD194" s="41"/>
      <c r="AE194" s="41"/>
      <c r="AR194" s="227" t="s">
        <v>178</v>
      </c>
      <c r="AT194" s="227" t="s">
        <v>173</v>
      </c>
      <c r="AU194" s="227" t="s">
        <v>88</v>
      </c>
      <c r="AY194" s="19" t="s">
        <v>170</v>
      </c>
      <c r="BE194" s="228">
        <f>IF(N194="základní",J194,0)</f>
        <v>0</v>
      </c>
      <c r="BF194" s="228">
        <f>IF(N194="snížená",J194,0)</f>
        <v>0</v>
      </c>
      <c r="BG194" s="228">
        <f>IF(N194="zákl. přenesená",J194,0)</f>
        <v>0</v>
      </c>
      <c r="BH194" s="228">
        <f>IF(N194="sníž. přenesená",J194,0)</f>
        <v>0</v>
      </c>
      <c r="BI194" s="228">
        <f>IF(N194="nulová",J194,0)</f>
        <v>0</v>
      </c>
      <c r="BJ194" s="19" t="s">
        <v>178</v>
      </c>
      <c r="BK194" s="228">
        <f>ROUND(I194*H194,2)</f>
        <v>0</v>
      </c>
      <c r="BL194" s="19" t="s">
        <v>178</v>
      </c>
      <c r="BM194" s="227" t="s">
        <v>320</v>
      </c>
    </row>
    <row r="195" spans="1:47" s="2" customFormat="1" ht="12">
      <c r="A195" s="41"/>
      <c r="B195" s="42"/>
      <c r="C195" s="43"/>
      <c r="D195" s="229" t="s">
        <v>180</v>
      </c>
      <c r="E195" s="43"/>
      <c r="F195" s="230" t="s">
        <v>321</v>
      </c>
      <c r="G195" s="43"/>
      <c r="H195" s="43"/>
      <c r="I195" s="231"/>
      <c r="J195" s="43"/>
      <c r="K195" s="43"/>
      <c r="L195" s="47"/>
      <c r="M195" s="232"/>
      <c r="N195" s="233"/>
      <c r="O195" s="88"/>
      <c r="P195" s="88"/>
      <c r="Q195" s="88"/>
      <c r="R195" s="88"/>
      <c r="S195" s="88"/>
      <c r="T195" s="89"/>
      <c r="U195" s="41"/>
      <c r="V195" s="41"/>
      <c r="W195" s="41"/>
      <c r="X195" s="41"/>
      <c r="Y195" s="41"/>
      <c r="Z195" s="41"/>
      <c r="AA195" s="41"/>
      <c r="AB195" s="41"/>
      <c r="AC195" s="41"/>
      <c r="AD195" s="41"/>
      <c r="AE195" s="41"/>
      <c r="AT195" s="19" t="s">
        <v>180</v>
      </c>
      <c r="AU195" s="19" t="s">
        <v>88</v>
      </c>
    </row>
    <row r="196" spans="1:51" s="13" customFormat="1" ht="12">
      <c r="A196" s="13"/>
      <c r="B196" s="234"/>
      <c r="C196" s="235"/>
      <c r="D196" s="229" t="s">
        <v>182</v>
      </c>
      <c r="E196" s="236" t="s">
        <v>35</v>
      </c>
      <c r="F196" s="237" t="s">
        <v>322</v>
      </c>
      <c r="G196" s="235"/>
      <c r="H196" s="236" t="s">
        <v>35</v>
      </c>
      <c r="I196" s="238"/>
      <c r="J196" s="235"/>
      <c r="K196" s="235"/>
      <c r="L196" s="239"/>
      <c r="M196" s="240"/>
      <c r="N196" s="241"/>
      <c r="O196" s="241"/>
      <c r="P196" s="241"/>
      <c r="Q196" s="241"/>
      <c r="R196" s="241"/>
      <c r="S196" s="241"/>
      <c r="T196" s="242"/>
      <c r="U196" s="13"/>
      <c r="V196" s="13"/>
      <c r="W196" s="13"/>
      <c r="X196" s="13"/>
      <c r="Y196" s="13"/>
      <c r="Z196" s="13"/>
      <c r="AA196" s="13"/>
      <c r="AB196" s="13"/>
      <c r="AC196" s="13"/>
      <c r="AD196" s="13"/>
      <c r="AE196" s="13"/>
      <c r="AT196" s="243" t="s">
        <v>182</v>
      </c>
      <c r="AU196" s="243" t="s">
        <v>88</v>
      </c>
      <c r="AV196" s="13" t="s">
        <v>86</v>
      </c>
      <c r="AW196" s="13" t="s">
        <v>40</v>
      </c>
      <c r="AX196" s="13" t="s">
        <v>79</v>
      </c>
      <c r="AY196" s="243" t="s">
        <v>170</v>
      </c>
    </row>
    <row r="197" spans="1:51" s="14" customFormat="1" ht="12">
      <c r="A197" s="14"/>
      <c r="B197" s="244"/>
      <c r="C197" s="245"/>
      <c r="D197" s="229" t="s">
        <v>182</v>
      </c>
      <c r="E197" s="246" t="s">
        <v>35</v>
      </c>
      <c r="F197" s="247" t="s">
        <v>323</v>
      </c>
      <c r="G197" s="245"/>
      <c r="H197" s="248">
        <v>1626</v>
      </c>
      <c r="I197" s="249"/>
      <c r="J197" s="245"/>
      <c r="K197" s="245"/>
      <c r="L197" s="250"/>
      <c r="M197" s="251"/>
      <c r="N197" s="252"/>
      <c r="O197" s="252"/>
      <c r="P197" s="252"/>
      <c r="Q197" s="252"/>
      <c r="R197" s="252"/>
      <c r="S197" s="252"/>
      <c r="T197" s="253"/>
      <c r="U197" s="14"/>
      <c r="V197" s="14"/>
      <c r="W197" s="14"/>
      <c r="X197" s="14"/>
      <c r="Y197" s="14"/>
      <c r="Z197" s="14"/>
      <c r="AA197" s="14"/>
      <c r="AB197" s="14"/>
      <c r="AC197" s="14"/>
      <c r="AD197" s="14"/>
      <c r="AE197" s="14"/>
      <c r="AT197" s="254" t="s">
        <v>182</v>
      </c>
      <c r="AU197" s="254" t="s">
        <v>88</v>
      </c>
      <c r="AV197" s="14" t="s">
        <v>88</v>
      </c>
      <c r="AW197" s="14" t="s">
        <v>40</v>
      </c>
      <c r="AX197" s="14" t="s">
        <v>79</v>
      </c>
      <c r="AY197" s="254" t="s">
        <v>170</v>
      </c>
    </row>
    <row r="198" spans="1:51" s="15" customFormat="1" ht="12">
      <c r="A198" s="15"/>
      <c r="B198" s="255"/>
      <c r="C198" s="256"/>
      <c r="D198" s="229" t="s">
        <v>182</v>
      </c>
      <c r="E198" s="257" t="s">
        <v>35</v>
      </c>
      <c r="F198" s="258" t="s">
        <v>185</v>
      </c>
      <c r="G198" s="256"/>
      <c r="H198" s="259">
        <v>1626</v>
      </c>
      <c r="I198" s="260"/>
      <c r="J198" s="256"/>
      <c r="K198" s="256"/>
      <c r="L198" s="261"/>
      <c r="M198" s="262"/>
      <c r="N198" s="263"/>
      <c r="O198" s="263"/>
      <c r="P198" s="263"/>
      <c r="Q198" s="263"/>
      <c r="R198" s="263"/>
      <c r="S198" s="263"/>
      <c r="T198" s="264"/>
      <c r="U198" s="15"/>
      <c r="V198" s="15"/>
      <c r="W198" s="15"/>
      <c r="X198" s="15"/>
      <c r="Y198" s="15"/>
      <c r="Z198" s="15"/>
      <c r="AA198" s="15"/>
      <c r="AB198" s="15"/>
      <c r="AC198" s="15"/>
      <c r="AD198" s="15"/>
      <c r="AE198" s="15"/>
      <c r="AT198" s="265" t="s">
        <v>182</v>
      </c>
      <c r="AU198" s="265" t="s">
        <v>88</v>
      </c>
      <c r="AV198" s="15" t="s">
        <v>178</v>
      </c>
      <c r="AW198" s="15" t="s">
        <v>40</v>
      </c>
      <c r="AX198" s="15" t="s">
        <v>86</v>
      </c>
      <c r="AY198" s="265" t="s">
        <v>170</v>
      </c>
    </row>
    <row r="199" spans="1:65" s="2" customFormat="1" ht="78" customHeight="1">
      <c r="A199" s="41"/>
      <c r="B199" s="42"/>
      <c r="C199" s="216" t="s">
        <v>324</v>
      </c>
      <c r="D199" s="216" t="s">
        <v>173</v>
      </c>
      <c r="E199" s="217" t="s">
        <v>325</v>
      </c>
      <c r="F199" s="218" t="s">
        <v>326</v>
      </c>
      <c r="G199" s="219" t="s">
        <v>240</v>
      </c>
      <c r="H199" s="220">
        <v>1626</v>
      </c>
      <c r="I199" s="221"/>
      <c r="J199" s="222">
        <f>ROUND(I199*H199,2)</f>
        <v>0</v>
      </c>
      <c r="K199" s="218" t="s">
        <v>177</v>
      </c>
      <c r="L199" s="47"/>
      <c r="M199" s="223" t="s">
        <v>35</v>
      </c>
      <c r="N199" s="224" t="s">
        <v>52</v>
      </c>
      <c r="O199" s="88"/>
      <c r="P199" s="225">
        <f>O199*H199</f>
        <v>0</v>
      </c>
      <c r="Q199" s="225">
        <v>0</v>
      </c>
      <c r="R199" s="225">
        <f>Q199*H199</f>
        <v>0</v>
      </c>
      <c r="S199" s="225">
        <v>0</v>
      </c>
      <c r="T199" s="226">
        <f>S199*H199</f>
        <v>0</v>
      </c>
      <c r="U199" s="41"/>
      <c r="V199" s="41"/>
      <c r="W199" s="41"/>
      <c r="X199" s="41"/>
      <c r="Y199" s="41"/>
      <c r="Z199" s="41"/>
      <c r="AA199" s="41"/>
      <c r="AB199" s="41"/>
      <c r="AC199" s="41"/>
      <c r="AD199" s="41"/>
      <c r="AE199" s="41"/>
      <c r="AR199" s="227" t="s">
        <v>178</v>
      </c>
      <c r="AT199" s="227" t="s">
        <v>173</v>
      </c>
      <c r="AU199" s="227" t="s">
        <v>88</v>
      </c>
      <c r="AY199" s="19" t="s">
        <v>170</v>
      </c>
      <c r="BE199" s="228">
        <f>IF(N199="základní",J199,0)</f>
        <v>0</v>
      </c>
      <c r="BF199" s="228">
        <f>IF(N199="snížená",J199,0)</f>
        <v>0</v>
      </c>
      <c r="BG199" s="228">
        <f>IF(N199="zákl. přenesená",J199,0)</f>
        <v>0</v>
      </c>
      <c r="BH199" s="228">
        <f>IF(N199="sníž. přenesená",J199,0)</f>
        <v>0</v>
      </c>
      <c r="BI199" s="228">
        <f>IF(N199="nulová",J199,0)</f>
        <v>0</v>
      </c>
      <c r="BJ199" s="19" t="s">
        <v>178</v>
      </c>
      <c r="BK199" s="228">
        <f>ROUND(I199*H199,2)</f>
        <v>0</v>
      </c>
      <c r="BL199" s="19" t="s">
        <v>178</v>
      </c>
      <c r="BM199" s="227" t="s">
        <v>327</v>
      </c>
    </row>
    <row r="200" spans="1:47" s="2" customFormat="1" ht="12">
      <c r="A200" s="41"/>
      <c r="B200" s="42"/>
      <c r="C200" s="43"/>
      <c r="D200" s="229" t="s">
        <v>180</v>
      </c>
      <c r="E200" s="43"/>
      <c r="F200" s="230" t="s">
        <v>328</v>
      </c>
      <c r="G200" s="43"/>
      <c r="H200" s="43"/>
      <c r="I200" s="231"/>
      <c r="J200" s="43"/>
      <c r="K200" s="43"/>
      <c r="L200" s="47"/>
      <c r="M200" s="232"/>
      <c r="N200" s="233"/>
      <c r="O200" s="88"/>
      <c r="P200" s="88"/>
      <c r="Q200" s="88"/>
      <c r="R200" s="88"/>
      <c r="S200" s="88"/>
      <c r="T200" s="89"/>
      <c r="U200" s="41"/>
      <c r="V200" s="41"/>
      <c r="W200" s="41"/>
      <c r="X200" s="41"/>
      <c r="Y200" s="41"/>
      <c r="Z200" s="41"/>
      <c r="AA200" s="41"/>
      <c r="AB200" s="41"/>
      <c r="AC200" s="41"/>
      <c r="AD200" s="41"/>
      <c r="AE200" s="41"/>
      <c r="AT200" s="19" t="s">
        <v>180</v>
      </c>
      <c r="AU200" s="19" t="s">
        <v>88</v>
      </c>
    </row>
    <row r="201" spans="1:51" s="13" customFormat="1" ht="12">
      <c r="A201" s="13"/>
      <c r="B201" s="234"/>
      <c r="C201" s="235"/>
      <c r="D201" s="229" t="s">
        <v>182</v>
      </c>
      <c r="E201" s="236" t="s">
        <v>35</v>
      </c>
      <c r="F201" s="237" t="s">
        <v>329</v>
      </c>
      <c r="G201" s="235"/>
      <c r="H201" s="236" t="s">
        <v>35</v>
      </c>
      <c r="I201" s="238"/>
      <c r="J201" s="235"/>
      <c r="K201" s="235"/>
      <c r="L201" s="239"/>
      <c r="M201" s="240"/>
      <c r="N201" s="241"/>
      <c r="O201" s="241"/>
      <c r="P201" s="241"/>
      <c r="Q201" s="241"/>
      <c r="R201" s="241"/>
      <c r="S201" s="241"/>
      <c r="T201" s="242"/>
      <c r="U201" s="13"/>
      <c r="V201" s="13"/>
      <c r="W201" s="13"/>
      <c r="X201" s="13"/>
      <c r="Y201" s="13"/>
      <c r="Z201" s="13"/>
      <c r="AA201" s="13"/>
      <c r="AB201" s="13"/>
      <c r="AC201" s="13"/>
      <c r="AD201" s="13"/>
      <c r="AE201" s="13"/>
      <c r="AT201" s="243" t="s">
        <v>182</v>
      </c>
      <c r="AU201" s="243" t="s">
        <v>88</v>
      </c>
      <c r="AV201" s="13" t="s">
        <v>86</v>
      </c>
      <c r="AW201" s="13" t="s">
        <v>40</v>
      </c>
      <c r="AX201" s="13" t="s">
        <v>79</v>
      </c>
      <c r="AY201" s="243" t="s">
        <v>170</v>
      </c>
    </row>
    <row r="202" spans="1:51" s="14" customFormat="1" ht="12">
      <c r="A202" s="14"/>
      <c r="B202" s="244"/>
      <c r="C202" s="245"/>
      <c r="D202" s="229" t="s">
        <v>182</v>
      </c>
      <c r="E202" s="246" t="s">
        <v>35</v>
      </c>
      <c r="F202" s="247" t="s">
        <v>330</v>
      </c>
      <c r="G202" s="245"/>
      <c r="H202" s="248">
        <v>1626</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182</v>
      </c>
      <c r="AU202" s="254" t="s">
        <v>88</v>
      </c>
      <c r="AV202" s="14" t="s">
        <v>88</v>
      </c>
      <c r="AW202" s="14" t="s">
        <v>40</v>
      </c>
      <c r="AX202" s="14" t="s">
        <v>86</v>
      </c>
      <c r="AY202" s="254" t="s">
        <v>170</v>
      </c>
    </row>
    <row r="203" spans="1:65" s="2" customFormat="1" ht="12">
      <c r="A203" s="41"/>
      <c r="B203" s="42"/>
      <c r="C203" s="216" t="s">
        <v>331</v>
      </c>
      <c r="D203" s="216" t="s">
        <v>173</v>
      </c>
      <c r="E203" s="217" t="s">
        <v>332</v>
      </c>
      <c r="F203" s="218" t="s">
        <v>333</v>
      </c>
      <c r="G203" s="219" t="s">
        <v>216</v>
      </c>
      <c r="H203" s="220">
        <v>20</v>
      </c>
      <c r="I203" s="221"/>
      <c r="J203" s="222">
        <f>ROUND(I203*H203,2)</f>
        <v>0</v>
      </c>
      <c r="K203" s="218" t="s">
        <v>177</v>
      </c>
      <c r="L203" s="47"/>
      <c r="M203" s="223" t="s">
        <v>35</v>
      </c>
      <c r="N203" s="224" t="s">
        <v>52</v>
      </c>
      <c r="O203" s="88"/>
      <c r="P203" s="225">
        <f>O203*H203</f>
        <v>0</v>
      </c>
      <c r="Q203" s="225">
        <v>0</v>
      </c>
      <c r="R203" s="225">
        <f>Q203*H203</f>
        <v>0</v>
      </c>
      <c r="S203" s="225">
        <v>0</v>
      </c>
      <c r="T203" s="226">
        <f>S203*H203</f>
        <v>0</v>
      </c>
      <c r="U203" s="41"/>
      <c r="V203" s="41"/>
      <c r="W203" s="41"/>
      <c r="X203" s="41"/>
      <c r="Y203" s="41"/>
      <c r="Z203" s="41"/>
      <c r="AA203" s="41"/>
      <c r="AB203" s="41"/>
      <c r="AC203" s="41"/>
      <c r="AD203" s="41"/>
      <c r="AE203" s="41"/>
      <c r="AR203" s="227" t="s">
        <v>178</v>
      </c>
      <c r="AT203" s="227" t="s">
        <v>173</v>
      </c>
      <c r="AU203" s="227" t="s">
        <v>88</v>
      </c>
      <c r="AY203" s="19" t="s">
        <v>170</v>
      </c>
      <c r="BE203" s="228">
        <f>IF(N203="základní",J203,0)</f>
        <v>0</v>
      </c>
      <c r="BF203" s="228">
        <f>IF(N203="snížená",J203,0)</f>
        <v>0</v>
      </c>
      <c r="BG203" s="228">
        <f>IF(N203="zákl. přenesená",J203,0)</f>
        <v>0</v>
      </c>
      <c r="BH203" s="228">
        <f>IF(N203="sníž. přenesená",J203,0)</f>
        <v>0</v>
      </c>
      <c r="BI203" s="228">
        <f>IF(N203="nulová",J203,0)</f>
        <v>0</v>
      </c>
      <c r="BJ203" s="19" t="s">
        <v>178</v>
      </c>
      <c r="BK203" s="228">
        <f>ROUND(I203*H203,2)</f>
        <v>0</v>
      </c>
      <c r="BL203" s="19" t="s">
        <v>178</v>
      </c>
      <c r="BM203" s="227" t="s">
        <v>334</v>
      </c>
    </row>
    <row r="204" spans="1:47" s="2" customFormat="1" ht="12">
      <c r="A204" s="41"/>
      <c r="B204" s="42"/>
      <c r="C204" s="43"/>
      <c r="D204" s="229" t="s">
        <v>180</v>
      </c>
      <c r="E204" s="43"/>
      <c r="F204" s="230" t="s">
        <v>335</v>
      </c>
      <c r="G204" s="43"/>
      <c r="H204" s="43"/>
      <c r="I204" s="231"/>
      <c r="J204" s="43"/>
      <c r="K204" s="43"/>
      <c r="L204" s="47"/>
      <c r="M204" s="232"/>
      <c r="N204" s="233"/>
      <c r="O204" s="88"/>
      <c r="P204" s="88"/>
      <c r="Q204" s="88"/>
      <c r="R204" s="88"/>
      <c r="S204" s="88"/>
      <c r="T204" s="89"/>
      <c r="U204" s="41"/>
      <c r="V204" s="41"/>
      <c r="W204" s="41"/>
      <c r="X204" s="41"/>
      <c r="Y204" s="41"/>
      <c r="Z204" s="41"/>
      <c r="AA204" s="41"/>
      <c r="AB204" s="41"/>
      <c r="AC204" s="41"/>
      <c r="AD204" s="41"/>
      <c r="AE204" s="41"/>
      <c r="AT204" s="19" t="s">
        <v>180</v>
      </c>
      <c r="AU204" s="19" t="s">
        <v>88</v>
      </c>
    </row>
    <row r="205" spans="1:51" s="13" customFormat="1" ht="12">
      <c r="A205" s="13"/>
      <c r="B205" s="234"/>
      <c r="C205" s="235"/>
      <c r="D205" s="229" t="s">
        <v>182</v>
      </c>
      <c r="E205" s="236" t="s">
        <v>35</v>
      </c>
      <c r="F205" s="237" t="s">
        <v>336</v>
      </c>
      <c r="G205" s="235"/>
      <c r="H205" s="236" t="s">
        <v>35</v>
      </c>
      <c r="I205" s="238"/>
      <c r="J205" s="235"/>
      <c r="K205" s="235"/>
      <c r="L205" s="239"/>
      <c r="M205" s="240"/>
      <c r="N205" s="241"/>
      <c r="O205" s="241"/>
      <c r="P205" s="241"/>
      <c r="Q205" s="241"/>
      <c r="R205" s="241"/>
      <c r="S205" s="241"/>
      <c r="T205" s="242"/>
      <c r="U205" s="13"/>
      <c r="V205" s="13"/>
      <c r="W205" s="13"/>
      <c r="X205" s="13"/>
      <c r="Y205" s="13"/>
      <c r="Z205" s="13"/>
      <c r="AA205" s="13"/>
      <c r="AB205" s="13"/>
      <c r="AC205" s="13"/>
      <c r="AD205" s="13"/>
      <c r="AE205" s="13"/>
      <c r="AT205" s="243" t="s">
        <v>182</v>
      </c>
      <c r="AU205" s="243" t="s">
        <v>88</v>
      </c>
      <c r="AV205" s="13" t="s">
        <v>86</v>
      </c>
      <c r="AW205" s="13" t="s">
        <v>40</v>
      </c>
      <c r="AX205" s="13" t="s">
        <v>79</v>
      </c>
      <c r="AY205" s="243" t="s">
        <v>170</v>
      </c>
    </row>
    <row r="206" spans="1:51" s="13" customFormat="1" ht="12">
      <c r="A206" s="13"/>
      <c r="B206" s="234"/>
      <c r="C206" s="235"/>
      <c r="D206" s="229" t="s">
        <v>182</v>
      </c>
      <c r="E206" s="236" t="s">
        <v>35</v>
      </c>
      <c r="F206" s="237" t="s">
        <v>337</v>
      </c>
      <c r="G206" s="235"/>
      <c r="H206" s="236" t="s">
        <v>35</v>
      </c>
      <c r="I206" s="238"/>
      <c r="J206" s="235"/>
      <c r="K206" s="235"/>
      <c r="L206" s="239"/>
      <c r="M206" s="240"/>
      <c r="N206" s="241"/>
      <c r="O206" s="241"/>
      <c r="P206" s="241"/>
      <c r="Q206" s="241"/>
      <c r="R206" s="241"/>
      <c r="S206" s="241"/>
      <c r="T206" s="242"/>
      <c r="U206" s="13"/>
      <c r="V206" s="13"/>
      <c r="W206" s="13"/>
      <c r="X206" s="13"/>
      <c r="Y206" s="13"/>
      <c r="Z206" s="13"/>
      <c r="AA206" s="13"/>
      <c r="AB206" s="13"/>
      <c r="AC206" s="13"/>
      <c r="AD206" s="13"/>
      <c r="AE206" s="13"/>
      <c r="AT206" s="243" t="s">
        <v>182</v>
      </c>
      <c r="AU206" s="243" t="s">
        <v>88</v>
      </c>
      <c r="AV206" s="13" t="s">
        <v>86</v>
      </c>
      <c r="AW206" s="13" t="s">
        <v>40</v>
      </c>
      <c r="AX206" s="13" t="s">
        <v>79</v>
      </c>
      <c r="AY206" s="243" t="s">
        <v>170</v>
      </c>
    </row>
    <row r="207" spans="1:51" s="14" customFormat="1" ht="12">
      <c r="A207" s="14"/>
      <c r="B207" s="244"/>
      <c r="C207" s="245"/>
      <c r="D207" s="229" t="s">
        <v>182</v>
      </c>
      <c r="E207" s="246" t="s">
        <v>35</v>
      </c>
      <c r="F207" s="247" t="s">
        <v>297</v>
      </c>
      <c r="G207" s="245"/>
      <c r="H207" s="248">
        <v>20</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182</v>
      </c>
      <c r="AU207" s="254" t="s">
        <v>88</v>
      </c>
      <c r="AV207" s="14" t="s">
        <v>88</v>
      </c>
      <c r="AW207" s="14" t="s">
        <v>40</v>
      </c>
      <c r="AX207" s="14" t="s">
        <v>79</v>
      </c>
      <c r="AY207" s="254" t="s">
        <v>170</v>
      </c>
    </row>
    <row r="208" spans="1:51" s="15" customFormat="1" ht="12">
      <c r="A208" s="15"/>
      <c r="B208" s="255"/>
      <c r="C208" s="256"/>
      <c r="D208" s="229" t="s">
        <v>182</v>
      </c>
      <c r="E208" s="257" t="s">
        <v>35</v>
      </c>
      <c r="F208" s="258" t="s">
        <v>185</v>
      </c>
      <c r="G208" s="256"/>
      <c r="H208" s="259">
        <v>20</v>
      </c>
      <c r="I208" s="260"/>
      <c r="J208" s="256"/>
      <c r="K208" s="256"/>
      <c r="L208" s="261"/>
      <c r="M208" s="262"/>
      <c r="N208" s="263"/>
      <c r="O208" s="263"/>
      <c r="P208" s="263"/>
      <c r="Q208" s="263"/>
      <c r="R208" s="263"/>
      <c r="S208" s="263"/>
      <c r="T208" s="264"/>
      <c r="U208" s="15"/>
      <c r="V208" s="15"/>
      <c r="W208" s="15"/>
      <c r="X208" s="15"/>
      <c r="Y208" s="15"/>
      <c r="Z208" s="15"/>
      <c r="AA208" s="15"/>
      <c r="AB208" s="15"/>
      <c r="AC208" s="15"/>
      <c r="AD208" s="15"/>
      <c r="AE208" s="15"/>
      <c r="AT208" s="265" t="s">
        <v>182</v>
      </c>
      <c r="AU208" s="265" t="s">
        <v>88</v>
      </c>
      <c r="AV208" s="15" t="s">
        <v>178</v>
      </c>
      <c r="AW208" s="15" t="s">
        <v>40</v>
      </c>
      <c r="AX208" s="15" t="s">
        <v>86</v>
      </c>
      <c r="AY208" s="265" t="s">
        <v>170</v>
      </c>
    </row>
    <row r="209" spans="1:65" s="2" customFormat="1" ht="12">
      <c r="A209" s="41"/>
      <c r="B209" s="42"/>
      <c r="C209" s="216" t="s">
        <v>338</v>
      </c>
      <c r="D209" s="216" t="s">
        <v>173</v>
      </c>
      <c r="E209" s="217" t="s">
        <v>339</v>
      </c>
      <c r="F209" s="218" t="s">
        <v>340</v>
      </c>
      <c r="G209" s="219" t="s">
        <v>206</v>
      </c>
      <c r="H209" s="220">
        <v>1</v>
      </c>
      <c r="I209" s="221"/>
      <c r="J209" s="222">
        <f>ROUND(I209*H209,2)</f>
        <v>0</v>
      </c>
      <c r="K209" s="218" t="s">
        <v>177</v>
      </c>
      <c r="L209" s="47"/>
      <c r="M209" s="223" t="s">
        <v>35</v>
      </c>
      <c r="N209" s="224" t="s">
        <v>52</v>
      </c>
      <c r="O209" s="88"/>
      <c r="P209" s="225">
        <f>O209*H209</f>
        <v>0</v>
      </c>
      <c r="Q209" s="225">
        <v>0</v>
      </c>
      <c r="R209" s="225">
        <f>Q209*H209</f>
        <v>0</v>
      </c>
      <c r="S209" s="225">
        <v>0</v>
      </c>
      <c r="T209" s="226">
        <f>S209*H209</f>
        <v>0</v>
      </c>
      <c r="U209" s="41"/>
      <c r="V209" s="41"/>
      <c r="W209" s="41"/>
      <c r="X209" s="41"/>
      <c r="Y209" s="41"/>
      <c r="Z209" s="41"/>
      <c r="AA209" s="41"/>
      <c r="AB209" s="41"/>
      <c r="AC209" s="41"/>
      <c r="AD209" s="41"/>
      <c r="AE209" s="41"/>
      <c r="AR209" s="227" t="s">
        <v>178</v>
      </c>
      <c r="AT209" s="227" t="s">
        <v>173</v>
      </c>
      <c r="AU209" s="227" t="s">
        <v>88</v>
      </c>
      <c r="AY209" s="19" t="s">
        <v>170</v>
      </c>
      <c r="BE209" s="228">
        <f>IF(N209="základní",J209,0)</f>
        <v>0</v>
      </c>
      <c r="BF209" s="228">
        <f>IF(N209="snížená",J209,0)</f>
        <v>0</v>
      </c>
      <c r="BG209" s="228">
        <f>IF(N209="zákl. přenesená",J209,0)</f>
        <v>0</v>
      </c>
      <c r="BH209" s="228">
        <f>IF(N209="sníž. přenesená",J209,0)</f>
        <v>0</v>
      </c>
      <c r="BI209" s="228">
        <f>IF(N209="nulová",J209,0)</f>
        <v>0</v>
      </c>
      <c r="BJ209" s="19" t="s">
        <v>178</v>
      </c>
      <c r="BK209" s="228">
        <f>ROUND(I209*H209,2)</f>
        <v>0</v>
      </c>
      <c r="BL209" s="19" t="s">
        <v>178</v>
      </c>
      <c r="BM209" s="227" t="s">
        <v>341</v>
      </c>
    </row>
    <row r="210" spans="1:47" s="2" customFormat="1" ht="12">
      <c r="A210" s="41"/>
      <c r="B210" s="42"/>
      <c r="C210" s="43"/>
      <c r="D210" s="229" t="s">
        <v>180</v>
      </c>
      <c r="E210" s="43"/>
      <c r="F210" s="230" t="s">
        <v>342</v>
      </c>
      <c r="G210" s="43"/>
      <c r="H210" s="43"/>
      <c r="I210" s="231"/>
      <c r="J210" s="43"/>
      <c r="K210" s="43"/>
      <c r="L210" s="47"/>
      <c r="M210" s="232"/>
      <c r="N210" s="233"/>
      <c r="O210" s="88"/>
      <c r="P210" s="88"/>
      <c r="Q210" s="88"/>
      <c r="R210" s="88"/>
      <c r="S210" s="88"/>
      <c r="T210" s="89"/>
      <c r="U210" s="41"/>
      <c r="V210" s="41"/>
      <c r="W210" s="41"/>
      <c r="X210" s="41"/>
      <c r="Y210" s="41"/>
      <c r="Z210" s="41"/>
      <c r="AA210" s="41"/>
      <c r="AB210" s="41"/>
      <c r="AC210" s="41"/>
      <c r="AD210" s="41"/>
      <c r="AE210" s="41"/>
      <c r="AT210" s="19" t="s">
        <v>180</v>
      </c>
      <c r="AU210" s="19" t="s">
        <v>88</v>
      </c>
    </row>
    <row r="211" spans="1:47" s="2" customFormat="1" ht="12">
      <c r="A211" s="41"/>
      <c r="B211" s="42"/>
      <c r="C211" s="43"/>
      <c r="D211" s="229" t="s">
        <v>343</v>
      </c>
      <c r="E211" s="43"/>
      <c r="F211" s="230" t="s">
        <v>344</v>
      </c>
      <c r="G211" s="43"/>
      <c r="H211" s="43"/>
      <c r="I211" s="231"/>
      <c r="J211" s="43"/>
      <c r="K211" s="43"/>
      <c r="L211" s="47"/>
      <c r="M211" s="232"/>
      <c r="N211" s="233"/>
      <c r="O211" s="88"/>
      <c r="P211" s="88"/>
      <c r="Q211" s="88"/>
      <c r="R211" s="88"/>
      <c r="S211" s="88"/>
      <c r="T211" s="89"/>
      <c r="U211" s="41"/>
      <c r="V211" s="41"/>
      <c r="W211" s="41"/>
      <c r="X211" s="41"/>
      <c r="Y211" s="41"/>
      <c r="Z211" s="41"/>
      <c r="AA211" s="41"/>
      <c r="AB211" s="41"/>
      <c r="AC211" s="41"/>
      <c r="AD211" s="41"/>
      <c r="AE211" s="41"/>
      <c r="AT211" s="19" t="s">
        <v>343</v>
      </c>
      <c r="AU211" s="19" t="s">
        <v>88</v>
      </c>
    </row>
    <row r="212" spans="1:65" s="2" customFormat="1" ht="12">
      <c r="A212" s="41"/>
      <c r="B212" s="42"/>
      <c r="C212" s="216" t="s">
        <v>345</v>
      </c>
      <c r="D212" s="216" t="s">
        <v>173</v>
      </c>
      <c r="E212" s="217" t="s">
        <v>346</v>
      </c>
      <c r="F212" s="218" t="s">
        <v>347</v>
      </c>
      <c r="G212" s="219" t="s">
        <v>348</v>
      </c>
      <c r="H212" s="220">
        <v>5.408</v>
      </c>
      <c r="I212" s="221"/>
      <c r="J212" s="222">
        <f>ROUND(I212*H212,2)</f>
        <v>0</v>
      </c>
      <c r="K212" s="218" t="s">
        <v>177</v>
      </c>
      <c r="L212" s="47"/>
      <c r="M212" s="223" t="s">
        <v>35</v>
      </c>
      <c r="N212" s="224" t="s">
        <v>52</v>
      </c>
      <c r="O212" s="88"/>
      <c r="P212" s="225">
        <f>O212*H212</f>
        <v>0</v>
      </c>
      <c r="Q212" s="225">
        <v>0</v>
      </c>
      <c r="R212" s="225">
        <f>Q212*H212</f>
        <v>0</v>
      </c>
      <c r="S212" s="225">
        <v>0</v>
      </c>
      <c r="T212" s="226">
        <f>S212*H212</f>
        <v>0</v>
      </c>
      <c r="U212" s="41"/>
      <c r="V212" s="41"/>
      <c r="W212" s="41"/>
      <c r="X212" s="41"/>
      <c r="Y212" s="41"/>
      <c r="Z212" s="41"/>
      <c r="AA212" s="41"/>
      <c r="AB212" s="41"/>
      <c r="AC212" s="41"/>
      <c r="AD212" s="41"/>
      <c r="AE212" s="41"/>
      <c r="AR212" s="227" t="s">
        <v>178</v>
      </c>
      <c r="AT212" s="227" t="s">
        <v>173</v>
      </c>
      <c r="AU212" s="227" t="s">
        <v>88</v>
      </c>
      <c r="AY212" s="19" t="s">
        <v>170</v>
      </c>
      <c r="BE212" s="228">
        <f>IF(N212="základní",J212,0)</f>
        <v>0</v>
      </c>
      <c r="BF212" s="228">
        <f>IF(N212="snížená",J212,0)</f>
        <v>0</v>
      </c>
      <c r="BG212" s="228">
        <f>IF(N212="zákl. přenesená",J212,0)</f>
        <v>0</v>
      </c>
      <c r="BH212" s="228">
        <f>IF(N212="sníž. přenesená",J212,0)</f>
        <v>0</v>
      </c>
      <c r="BI212" s="228">
        <f>IF(N212="nulová",J212,0)</f>
        <v>0</v>
      </c>
      <c r="BJ212" s="19" t="s">
        <v>178</v>
      </c>
      <c r="BK212" s="228">
        <f>ROUND(I212*H212,2)</f>
        <v>0</v>
      </c>
      <c r="BL212" s="19" t="s">
        <v>178</v>
      </c>
      <c r="BM212" s="227" t="s">
        <v>349</v>
      </c>
    </row>
    <row r="213" spans="1:47" s="2" customFormat="1" ht="12">
      <c r="A213" s="41"/>
      <c r="B213" s="42"/>
      <c r="C213" s="43"/>
      <c r="D213" s="229" t="s">
        <v>180</v>
      </c>
      <c r="E213" s="43"/>
      <c r="F213" s="230" t="s">
        <v>350</v>
      </c>
      <c r="G213" s="43"/>
      <c r="H213" s="43"/>
      <c r="I213" s="231"/>
      <c r="J213" s="43"/>
      <c r="K213" s="43"/>
      <c r="L213" s="47"/>
      <c r="M213" s="232"/>
      <c r="N213" s="233"/>
      <c r="O213" s="88"/>
      <c r="P213" s="88"/>
      <c r="Q213" s="88"/>
      <c r="R213" s="88"/>
      <c r="S213" s="88"/>
      <c r="T213" s="89"/>
      <c r="U213" s="41"/>
      <c r="V213" s="41"/>
      <c r="W213" s="41"/>
      <c r="X213" s="41"/>
      <c r="Y213" s="41"/>
      <c r="Z213" s="41"/>
      <c r="AA213" s="41"/>
      <c r="AB213" s="41"/>
      <c r="AC213" s="41"/>
      <c r="AD213" s="41"/>
      <c r="AE213" s="41"/>
      <c r="AT213" s="19" t="s">
        <v>180</v>
      </c>
      <c r="AU213" s="19" t="s">
        <v>88</v>
      </c>
    </row>
    <row r="214" spans="1:51" s="13" customFormat="1" ht="12">
      <c r="A214" s="13"/>
      <c r="B214" s="234"/>
      <c r="C214" s="235"/>
      <c r="D214" s="229" t="s">
        <v>182</v>
      </c>
      <c r="E214" s="236" t="s">
        <v>35</v>
      </c>
      <c r="F214" s="237" t="s">
        <v>351</v>
      </c>
      <c r="G214" s="235"/>
      <c r="H214" s="236" t="s">
        <v>35</v>
      </c>
      <c r="I214" s="238"/>
      <c r="J214" s="235"/>
      <c r="K214" s="235"/>
      <c r="L214" s="239"/>
      <c r="M214" s="240"/>
      <c r="N214" s="241"/>
      <c r="O214" s="241"/>
      <c r="P214" s="241"/>
      <c r="Q214" s="241"/>
      <c r="R214" s="241"/>
      <c r="S214" s="241"/>
      <c r="T214" s="242"/>
      <c r="U214" s="13"/>
      <c r="V214" s="13"/>
      <c r="W214" s="13"/>
      <c r="X214" s="13"/>
      <c r="Y214" s="13"/>
      <c r="Z214" s="13"/>
      <c r="AA214" s="13"/>
      <c r="AB214" s="13"/>
      <c r="AC214" s="13"/>
      <c r="AD214" s="13"/>
      <c r="AE214" s="13"/>
      <c r="AT214" s="243" t="s">
        <v>182</v>
      </c>
      <c r="AU214" s="243" t="s">
        <v>88</v>
      </c>
      <c r="AV214" s="13" t="s">
        <v>86</v>
      </c>
      <c r="AW214" s="13" t="s">
        <v>40</v>
      </c>
      <c r="AX214" s="13" t="s">
        <v>79</v>
      </c>
      <c r="AY214" s="243" t="s">
        <v>170</v>
      </c>
    </row>
    <row r="215" spans="1:51" s="14" customFormat="1" ht="12">
      <c r="A215" s="14"/>
      <c r="B215" s="244"/>
      <c r="C215" s="245"/>
      <c r="D215" s="229" t="s">
        <v>182</v>
      </c>
      <c r="E215" s="246" t="s">
        <v>35</v>
      </c>
      <c r="F215" s="247" t="s">
        <v>352</v>
      </c>
      <c r="G215" s="245"/>
      <c r="H215" s="248">
        <v>5.408</v>
      </c>
      <c r="I215" s="249"/>
      <c r="J215" s="245"/>
      <c r="K215" s="245"/>
      <c r="L215" s="250"/>
      <c r="M215" s="251"/>
      <c r="N215" s="252"/>
      <c r="O215" s="252"/>
      <c r="P215" s="252"/>
      <c r="Q215" s="252"/>
      <c r="R215" s="252"/>
      <c r="S215" s="252"/>
      <c r="T215" s="253"/>
      <c r="U215" s="14"/>
      <c r="V215" s="14"/>
      <c r="W215" s="14"/>
      <c r="X215" s="14"/>
      <c r="Y215" s="14"/>
      <c r="Z215" s="14"/>
      <c r="AA215" s="14"/>
      <c r="AB215" s="14"/>
      <c r="AC215" s="14"/>
      <c r="AD215" s="14"/>
      <c r="AE215" s="14"/>
      <c r="AT215" s="254" t="s">
        <v>182</v>
      </c>
      <c r="AU215" s="254" t="s">
        <v>88</v>
      </c>
      <c r="AV215" s="14" t="s">
        <v>88</v>
      </c>
      <c r="AW215" s="14" t="s">
        <v>40</v>
      </c>
      <c r="AX215" s="14" t="s">
        <v>79</v>
      </c>
      <c r="AY215" s="254" t="s">
        <v>170</v>
      </c>
    </row>
    <row r="216" spans="1:51" s="15" customFormat="1" ht="12">
      <c r="A216" s="15"/>
      <c r="B216" s="255"/>
      <c r="C216" s="256"/>
      <c r="D216" s="229" t="s">
        <v>182</v>
      </c>
      <c r="E216" s="257" t="s">
        <v>35</v>
      </c>
      <c r="F216" s="258" t="s">
        <v>185</v>
      </c>
      <c r="G216" s="256"/>
      <c r="H216" s="259">
        <v>5.408</v>
      </c>
      <c r="I216" s="260"/>
      <c r="J216" s="256"/>
      <c r="K216" s="256"/>
      <c r="L216" s="261"/>
      <c r="M216" s="262"/>
      <c r="N216" s="263"/>
      <c r="O216" s="263"/>
      <c r="P216" s="263"/>
      <c r="Q216" s="263"/>
      <c r="R216" s="263"/>
      <c r="S216" s="263"/>
      <c r="T216" s="264"/>
      <c r="U216" s="15"/>
      <c r="V216" s="15"/>
      <c r="W216" s="15"/>
      <c r="X216" s="15"/>
      <c r="Y216" s="15"/>
      <c r="Z216" s="15"/>
      <c r="AA216" s="15"/>
      <c r="AB216" s="15"/>
      <c r="AC216" s="15"/>
      <c r="AD216" s="15"/>
      <c r="AE216" s="15"/>
      <c r="AT216" s="265" t="s">
        <v>182</v>
      </c>
      <c r="AU216" s="265" t="s">
        <v>88</v>
      </c>
      <c r="AV216" s="15" t="s">
        <v>178</v>
      </c>
      <c r="AW216" s="15" t="s">
        <v>40</v>
      </c>
      <c r="AX216" s="15" t="s">
        <v>86</v>
      </c>
      <c r="AY216" s="265" t="s">
        <v>170</v>
      </c>
    </row>
    <row r="217" spans="1:65" s="2" customFormat="1" ht="12">
      <c r="A217" s="41"/>
      <c r="B217" s="42"/>
      <c r="C217" s="216" t="s">
        <v>353</v>
      </c>
      <c r="D217" s="216" t="s">
        <v>173</v>
      </c>
      <c r="E217" s="217" t="s">
        <v>354</v>
      </c>
      <c r="F217" s="218" t="s">
        <v>355</v>
      </c>
      <c r="G217" s="219" t="s">
        <v>348</v>
      </c>
      <c r="H217" s="220">
        <v>258.008</v>
      </c>
      <c r="I217" s="221"/>
      <c r="J217" s="222">
        <f>ROUND(I217*H217,2)</f>
        <v>0</v>
      </c>
      <c r="K217" s="218" t="s">
        <v>177</v>
      </c>
      <c r="L217" s="47"/>
      <c r="M217" s="223" t="s">
        <v>35</v>
      </c>
      <c r="N217" s="224" t="s">
        <v>52</v>
      </c>
      <c r="O217" s="88"/>
      <c r="P217" s="225">
        <f>O217*H217</f>
        <v>0</v>
      </c>
      <c r="Q217" s="225">
        <v>0</v>
      </c>
      <c r="R217" s="225">
        <f>Q217*H217</f>
        <v>0</v>
      </c>
      <c r="S217" s="225">
        <v>0</v>
      </c>
      <c r="T217" s="226">
        <f>S217*H217</f>
        <v>0</v>
      </c>
      <c r="U217" s="41"/>
      <c r="V217" s="41"/>
      <c r="W217" s="41"/>
      <c r="X217" s="41"/>
      <c r="Y217" s="41"/>
      <c r="Z217" s="41"/>
      <c r="AA217" s="41"/>
      <c r="AB217" s="41"/>
      <c r="AC217" s="41"/>
      <c r="AD217" s="41"/>
      <c r="AE217" s="41"/>
      <c r="AR217" s="227" t="s">
        <v>178</v>
      </c>
      <c r="AT217" s="227" t="s">
        <v>173</v>
      </c>
      <c r="AU217" s="227" t="s">
        <v>88</v>
      </c>
      <c r="AY217" s="19" t="s">
        <v>170</v>
      </c>
      <c r="BE217" s="228">
        <f>IF(N217="základní",J217,0)</f>
        <v>0</v>
      </c>
      <c r="BF217" s="228">
        <f>IF(N217="snížená",J217,0)</f>
        <v>0</v>
      </c>
      <c r="BG217" s="228">
        <f>IF(N217="zákl. přenesená",J217,0)</f>
        <v>0</v>
      </c>
      <c r="BH217" s="228">
        <f>IF(N217="sníž. přenesená",J217,0)</f>
        <v>0</v>
      </c>
      <c r="BI217" s="228">
        <f>IF(N217="nulová",J217,0)</f>
        <v>0</v>
      </c>
      <c r="BJ217" s="19" t="s">
        <v>178</v>
      </c>
      <c r="BK217" s="228">
        <f>ROUND(I217*H217,2)</f>
        <v>0</v>
      </c>
      <c r="BL217" s="19" t="s">
        <v>178</v>
      </c>
      <c r="BM217" s="227" t="s">
        <v>356</v>
      </c>
    </row>
    <row r="218" spans="1:47" s="2" customFormat="1" ht="12">
      <c r="A218" s="41"/>
      <c r="B218" s="42"/>
      <c r="C218" s="43"/>
      <c r="D218" s="229" t="s">
        <v>180</v>
      </c>
      <c r="E218" s="43"/>
      <c r="F218" s="230" t="s">
        <v>350</v>
      </c>
      <c r="G218" s="43"/>
      <c r="H218" s="43"/>
      <c r="I218" s="231"/>
      <c r="J218" s="43"/>
      <c r="K218" s="43"/>
      <c r="L218" s="47"/>
      <c r="M218" s="232"/>
      <c r="N218" s="233"/>
      <c r="O218" s="88"/>
      <c r="P218" s="88"/>
      <c r="Q218" s="88"/>
      <c r="R218" s="88"/>
      <c r="S218" s="88"/>
      <c r="T218" s="89"/>
      <c r="U218" s="41"/>
      <c r="V218" s="41"/>
      <c r="W218" s="41"/>
      <c r="X218" s="41"/>
      <c r="Y218" s="41"/>
      <c r="Z218" s="41"/>
      <c r="AA218" s="41"/>
      <c r="AB218" s="41"/>
      <c r="AC218" s="41"/>
      <c r="AD218" s="41"/>
      <c r="AE218" s="41"/>
      <c r="AT218" s="19" t="s">
        <v>180</v>
      </c>
      <c r="AU218" s="19" t="s">
        <v>88</v>
      </c>
    </row>
    <row r="219" spans="1:51" s="13" customFormat="1" ht="12">
      <c r="A219" s="13"/>
      <c r="B219" s="234"/>
      <c r="C219" s="235"/>
      <c r="D219" s="229" t="s">
        <v>182</v>
      </c>
      <c r="E219" s="236" t="s">
        <v>35</v>
      </c>
      <c r="F219" s="237" t="s">
        <v>357</v>
      </c>
      <c r="G219" s="235"/>
      <c r="H219" s="236" t="s">
        <v>35</v>
      </c>
      <c r="I219" s="238"/>
      <c r="J219" s="235"/>
      <c r="K219" s="235"/>
      <c r="L219" s="239"/>
      <c r="M219" s="240"/>
      <c r="N219" s="241"/>
      <c r="O219" s="241"/>
      <c r="P219" s="241"/>
      <c r="Q219" s="241"/>
      <c r="R219" s="241"/>
      <c r="S219" s="241"/>
      <c r="T219" s="242"/>
      <c r="U219" s="13"/>
      <c r="V219" s="13"/>
      <c r="W219" s="13"/>
      <c r="X219" s="13"/>
      <c r="Y219" s="13"/>
      <c r="Z219" s="13"/>
      <c r="AA219" s="13"/>
      <c r="AB219" s="13"/>
      <c r="AC219" s="13"/>
      <c r="AD219" s="13"/>
      <c r="AE219" s="13"/>
      <c r="AT219" s="243" t="s">
        <v>182</v>
      </c>
      <c r="AU219" s="243" t="s">
        <v>88</v>
      </c>
      <c r="AV219" s="13" t="s">
        <v>86</v>
      </c>
      <c r="AW219" s="13" t="s">
        <v>40</v>
      </c>
      <c r="AX219" s="13" t="s">
        <v>79</v>
      </c>
      <c r="AY219" s="243" t="s">
        <v>170</v>
      </c>
    </row>
    <row r="220" spans="1:51" s="14" customFormat="1" ht="12">
      <c r="A220" s="14"/>
      <c r="B220" s="244"/>
      <c r="C220" s="245"/>
      <c r="D220" s="229" t="s">
        <v>182</v>
      </c>
      <c r="E220" s="246" t="s">
        <v>35</v>
      </c>
      <c r="F220" s="247" t="s">
        <v>358</v>
      </c>
      <c r="G220" s="245"/>
      <c r="H220" s="248">
        <v>73.568</v>
      </c>
      <c r="I220" s="249"/>
      <c r="J220" s="245"/>
      <c r="K220" s="245"/>
      <c r="L220" s="250"/>
      <c r="M220" s="251"/>
      <c r="N220" s="252"/>
      <c r="O220" s="252"/>
      <c r="P220" s="252"/>
      <c r="Q220" s="252"/>
      <c r="R220" s="252"/>
      <c r="S220" s="252"/>
      <c r="T220" s="253"/>
      <c r="U220" s="14"/>
      <c r="V220" s="14"/>
      <c r="W220" s="14"/>
      <c r="X220" s="14"/>
      <c r="Y220" s="14"/>
      <c r="Z220" s="14"/>
      <c r="AA220" s="14"/>
      <c r="AB220" s="14"/>
      <c r="AC220" s="14"/>
      <c r="AD220" s="14"/>
      <c r="AE220" s="14"/>
      <c r="AT220" s="254" t="s">
        <v>182</v>
      </c>
      <c r="AU220" s="254" t="s">
        <v>88</v>
      </c>
      <c r="AV220" s="14" t="s">
        <v>88</v>
      </c>
      <c r="AW220" s="14" t="s">
        <v>40</v>
      </c>
      <c r="AX220" s="14" t="s">
        <v>79</v>
      </c>
      <c r="AY220" s="254" t="s">
        <v>170</v>
      </c>
    </row>
    <row r="221" spans="1:51" s="13" customFormat="1" ht="12">
      <c r="A221" s="13"/>
      <c r="B221" s="234"/>
      <c r="C221" s="235"/>
      <c r="D221" s="229" t="s">
        <v>182</v>
      </c>
      <c r="E221" s="236" t="s">
        <v>35</v>
      </c>
      <c r="F221" s="237" t="s">
        <v>209</v>
      </c>
      <c r="G221" s="235"/>
      <c r="H221" s="236" t="s">
        <v>35</v>
      </c>
      <c r="I221" s="238"/>
      <c r="J221" s="235"/>
      <c r="K221" s="235"/>
      <c r="L221" s="239"/>
      <c r="M221" s="240"/>
      <c r="N221" s="241"/>
      <c r="O221" s="241"/>
      <c r="P221" s="241"/>
      <c r="Q221" s="241"/>
      <c r="R221" s="241"/>
      <c r="S221" s="241"/>
      <c r="T221" s="242"/>
      <c r="U221" s="13"/>
      <c r="V221" s="13"/>
      <c r="W221" s="13"/>
      <c r="X221" s="13"/>
      <c r="Y221" s="13"/>
      <c r="Z221" s="13"/>
      <c r="AA221" s="13"/>
      <c r="AB221" s="13"/>
      <c r="AC221" s="13"/>
      <c r="AD221" s="13"/>
      <c r="AE221" s="13"/>
      <c r="AT221" s="243" t="s">
        <v>182</v>
      </c>
      <c r="AU221" s="243" t="s">
        <v>88</v>
      </c>
      <c r="AV221" s="13" t="s">
        <v>86</v>
      </c>
      <c r="AW221" s="13" t="s">
        <v>40</v>
      </c>
      <c r="AX221" s="13" t="s">
        <v>79</v>
      </c>
      <c r="AY221" s="243" t="s">
        <v>170</v>
      </c>
    </row>
    <row r="222" spans="1:51" s="14" customFormat="1" ht="12">
      <c r="A222" s="14"/>
      <c r="B222" s="244"/>
      <c r="C222" s="245"/>
      <c r="D222" s="229" t="s">
        <v>182</v>
      </c>
      <c r="E222" s="246" t="s">
        <v>35</v>
      </c>
      <c r="F222" s="247" t="s">
        <v>359</v>
      </c>
      <c r="G222" s="245"/>
      <c r="H222" s="248">
        <v>184.44</v>
      </c>
      <c r="I222" s="249"/>
      <c r="J222" s="245"/>
      <c r="K222" s="245"/>
      <c r="L222" s="250"/>
      <c r="M222" s="251"/>
      <c r="N222" s="252"/>
      <c r="O222" s="252"/>
      <c r="P222" s="252"/>
      <c r="Q222" s="252"/>
      <c r="R222" s="252"/>
      <c r="S222" s="252"/>
      <c r="T222" s="253"/>
      <c r="U222" s="14"/>
      <c r="V222" s="14"/>
      <c r="W222" s="14"/>
      <c r="X222" s="14"/>
      <c r="Y222" s="14"/>
      <c r="Z222" s="14"/>
      <c r="AA222" s="14"/>
      <c r="AB222" s="14"/>
      <c r="AC222" s="14"/>
      <c r="AD222" s="14"/>
      <c r="AE222" s="14"/>
      <c r="AT222" s="254" t="s">
        <v>182</v>
      </c>
      <c r="AU222" s="254" t="s">
        <v>88</v>
      </c>
      <c r="AV222" s="14" t="s">
        <v>88</v>
      </c>
      <c r="AW222" s="14" t="s">
        <v>40</v>
      </c>
      <c r="AX222" s="14" t="s">
        <v>79</v>
      </c>
      <c r="AY222" s="254" t="s">
        <v>170</v>
      </c>
    </row>
    <row r="223" spans="1:51" s="15" customFormat="1" ht="12">
      <c r="A223" s="15"/>
      <c r="B223" s="255"/>
      <c r="C223" s="256"/>
      <c r="D223" s="229" t="s">
        <v>182</v>
      </c>
      <c r="E223" s="257" t="s">
        <v>35</v>
      </c>
      <c r="F223" s="258" t="s">
        <v>185</v>
      </c>
      <c r="G223" s="256"/>
      <c r="H223" s="259">
        <v>258.008</v>
      </c>
      <c r="I223" s="260"/>
      <c r="J223" s="256"/>
      <c r="K223" s="256"/>
      <c r="L223" s="261"/>
      <c r="M223" s="262"/>
      <c r="N223" s="263"/>
      <c r="O223" s="263"/>
      <c r="P223" s="263"/>
      <c r="Q223" s="263"/>
      <c r="R223" s="263"/>
      <c r="S223" s="263"/>
      <c r="T223" s="264"/>
      <c r="U223" s="15"/>
      <c r="V223" s="15"/>
      <c r="W223" s="15"/>
      <c r="X223" s="15"/>
      <c r="Y223" s="15"/>
      <c r="Z223" s="15"/>
      <c r="AA223" s="15"/>
      <c r="AB223" s="15"/>
      <c r="AC223" s="15"/>
      <c r="AD223" s="15"/>
      <c r="AE223" s="15"/>
      <c r="AT223" s="265" t="s">
        <v>182</v>
      </c>
      <c r="AU223" s="265" t="s">
        <v>88</v>
      </c>
      <c r="AV223" s="15" t="s">
        <v>178</v>
      </c>
      <c r="AW223" s="15" t="s">
        <v>40</v>
      </c>
      <c r="AX223" s="15" t="s">
        <v>86</v>
      </c>
      <c r="AY223" s="265" t="s">
        <v>170</v>
      </c>
    </row>
    <row r="224" spans="1:65" s="2" customFormat="1" ht="44.25" customHeight="1">
      <c r="A224" s="41"/>
      <c r="B224" s="42"/>
      <c r="C224" s="216" t="s">
        <v>360</v>
      </c>
      <c r="D224" s="216" t="s">
        <v>173</v>
      </c>
      <c r="E224" s="217" t="s">
        <v>361</v>
      </c>
      <c r="F224" s="218" t="s">
        <v>362</v>
      </c>
      <c r="G224" s="219" t="s">
        <v>348</v>
      </c>
      <c r="H224" s="220">
        <v>374.322</v>
      </c>
      <c r="I224" s="221"/>
      <c r="J224" s="222">
        <f>ROUND(I224*H224,2)</f>
        <v>0</v>
      </c>
      <c r="K224" s="218" t="s">
        <v>177</v>
      </c>
      <c r="L224" s="47"/>
      <c r="M224" s="223" t="s">
        <v>35</v>
      </c>
      <c r="N224" s="224" t="s">
        <v>52</v>
      </c>
      <c r="O224" s="88"/>
      <c r="P224" s="225">
        <f>O224*H224</f>
        <v>0</v>
      </c>
      <c r="Q224" s="225">
        <v>0</v>
      </c>
      <c r="R224" s="225">
        <f>Q224*H224</f>
        <v>0</v>
      </c>
      <c r="S224" s="225">
        <v>0</v>
      </c>
      <c r="T224" s="226">
        <f>S224*H224</f>
        <v>0</v>
      </c>
      <c r="U224" s="41"/>
      <c r="V224" s="41"/>
      <c r="W224" s="41"/>
      <c r="X224" s="41"/>
      <c r="Y224" s="41"/>
      <c r="Z224" s="41"/>
      <c r="AA224" s="41"/>
      <c r="AB224" s="41"/>
      <c r="AC224" s="41"/>
      <c r="AD224" s="41"/>
      <c r="AE224" s="41"/>
      <c r="AR224" s="227" t="s">
        <v>178</v>
      </c>
      <c r="AT224" s="227" t="s">
        <v>173</v>
      </c>
      <c r="AU224" s="227" t="s">
        <v>88</v>
      </c>
      <c r="AY224" s="19" t="s">
        <v>170</v>
      </c>
      <c r="BE224" s="228">
        <f>IF(N224="základní",J224,0)</f>
        <v>0</v>
      </c>
      <c r="BF224" s="228">
        <f>IF(N224="snížená",J224,0)</f>
        <v>0</v>
      </c>
      <c r="BG224" s="228">
        <f>IF(N224="zákl. přenesená",J224,0)</f>
        <v>0</v>
      </c>
      <c r="BH224" s="228">
        <f>IF(N224="sníž. přenesená",J224,0)</f>
        <v>0</v>
      </c>
      <c r="BI224" s="228">
        <f>IF(N224="nulová",J224,0)</f>
        <v>0</v>
      </c>
      <c r="BJ224" s="19" t="s">
        <v>178</v>
      </c>
      <c r="BK224" s="228">
        <f>ROUND(I224*H224,2)</f>
        <v>0</v>
      </c>
      <c r="BL224" s="19" t="s">
        <v>178</v>
      </c>
      <c r="BM224" s="227" t="s">
        <v>363</v>
      </c>
    </row>
    <row r="225" spans="1:47" s="2" customFormat="1" ht="12">
      <c r="A225" s="41"/>
      <c r="B225" s="42"/>
      <c r="C225" s="43"/>
      <c r="D225" s="229" t="s">
        <v>180</v>
      </c>
      <c r="E225" s="43"/>
      <c r="F225" s="230" t="s">
        <v>364</v>
      </c>
      <c r="G225" s="43"/>
      <c r="H225" s="43"/>
      <c r="I225" s="231"/>
      <c r="J225" s="43"/>
      <c r="K225" s="43"/>
      <c r="L225" s="47"/>
      <c r="M225" s="232"/>
      <c r="N225" s="233"/>
      <c r="O225" s="88"/>
      <c r="P225" s="88"/>
      <c r="Q225" s="88"/>
      <c r="R225" s="88"/>
      <c r="S225" s="88"/>
      <c r="T225" s="89"/>
      <c r="U225" s="41"/>
      <c r="V225" s="41"/>
      <c r="W225" s="41"/>
      <c r="X225" s="41"/>
      <c r="Y225" s="41"/>
      <c r="Z225" s="41"/>
      <c r="AA225" s="41"/>
      <c r="AB225" s="41"/>
      <c r="AC225" s="41"/>
      <c r="AD225" s="41"/>
      <c r="AE225" s="41"/>
      <c r="AT225" s="19" t="s">
        <v>180</v>
      </c>
      <c r="AU225" s="19" t="s">
        <v>88</v>
      </c>
    </row>
    <row r="226" spans="1:51" s="14" customFormat="1" ht="12">
      <c r="A226" s="14"/>
      <c r="B226" s="244"/>
      <c r="C226" s="245"/>
      <c r="D226" s="229" t="s">
        <v>182</v>
      </c>
      <c r="E226" s="246" t="s">
        <v>35</v>
      </c>
      <c r="F226" s="247" t="s">
        <v>365</v>
      </c>
      <c r="G226" s="245"/>
      <c r="H226" s="248">
        <v>367.833</v>
      </c>
      <c r="I226" s="249"/>
      <c r="J226" s="245"/>
      <c r="K226" s="245"/>
      <c r="L226" s="250"/>
      <c r="M226" s="251"/>
      <c r="N226" s="252"/>
      <c r="O226" s="252"/>
      <c r="P226" s="252"/>
      <c r="Q226" s="252"/>
      <c r="R226" s="252"/>
      <c r="S226" s="252"/>
      <c r="T226" s="253"/>
      <c r="U226" s="14"/>
      <c r="V226" s="14"/>
      <c r="W226" s="14"/>
      <c r="X226" s="14"/>
      <c r="Y226" s="14"/>
      <c r="Z226" s="14"/>
      <c r="AA226" s="14"/>
      <c r="AB226" s="14"/>
      <c r="AC226" s="14"/>
      <c r="AD226" s="14"/>
      <c r="AE226" s="14"/>
      <c r="AT226" s="254" t="s">
        <v>182</v>
      </c>
      <c r="AU226" s="254" t="s">
        <v>88</v>
      </c>
      <c r="AV226" s="14" t="s">
        <v>88</v>
      </c>
      <c r="AW226" s="14" t="s">
        <v>40</v>
      </c>
      <c r="AX226" s="14" t="s">
        <v>79</v>
      </c>
      <c r="AY226" s="254" t="s">
        <v>170</v>
      </c>
    </row>
    <row r="227" spans="1:51" s="14" customFormat="1" ht="12">
      <c r="A227" s="14"/>
      <c r="B227" s="244"/>
      <c r="C227" s="245"/>
      <c r="D227" s="229" t="s">
        <v>182</v>
      </c>
      <c r="E227" s="246" t="s">
        <v>35</v>
      </c>
      <c r="F227" s="247" t="s">
        <v>366</v>
      </c>
      <c r="G227" s="245"/>
      <c r="H227" s="248">
        <v>6.489</v>
      </c>
      <c r="I227" s="249"/>
      <c r="J227" s="245"/>
      <c r="K227" s="245"/>
      <c r="L227" s="250"/>
      <c r="M227" s="251"/>
      <c r="N227" s="252"/>
      <c r="O227" s="252"/>
      <c r="P227" s="252"/>
      <c r="Q227" s="252"/>
      <c r="R227" s="252"/>
      <c r="S227" s="252"/>
      <c r="T227" s="253"/>
      <c r="U227" s="14"/>
      <c r="V227" s="14"/>
      <c r="W227" s="14"/>
      <c r="X227" s="14"/>
      <c r="Y227" s="14"/>
      <c r="Z227" s="14"/>
      <c r="AA227" s="14"/>
      <c r="AB227" s="14"/>
      <c r="AC227" s="14"/>
      <c r="AD227" s="14"/>
      <c r="AE227" s="14"/>
      <c r="AT227" s="254" t="s">
        <v>182</v>
      </c>
      <c r="AU227" s="254" t="s">
        <v>88</v>
      </c>
      <c r="AV227" s="14" t="s">
        <v>88</v>
      </c>
      <c r="AW227" s="14" t="s">
        <v>40</v>
      </c>
      <c r="AX227" s="14" t="s">
        <v>79</v>
      </c>
      <c r="AY227" s="254" t="s">
        <v>170</v>
      </c>
    </row>
    <row r="228" spans="1:51" s="15" customFormat="1" ht="12">
      <c r="A228" s="15"/>
      <c r="B228" s="255"/>
      <c r="C228" s="256"/>
      <c r="D228" s="229" t="s">
        <v>182</v>
      </c>
      <c r="E228" s="257" t="s">
        <v>35</v>
      </c>
      <c r="F228" s="258" t="s">
        <v>185</v>
      </c>
      <c r="G228" s="256"/>
      <c r="H228" s="259">
        <v>374.322</v>
      </c>
      <c r="I228" s="260"/>
      <c r="J228" s="256"/>
      <c r="K228" s="256"/>
      <c r="L228" s="261"/>
      <c r="M228" s="262"/>
      <c r="N228" s="263"/>
      <c r="O228" s="263"/>
      <c r="P228" s="263"/>
      <c r="Q228" s="263"/>
      <c r="R228" s="263"/>
      <c r="S228" s="263"/>
      <c r="T228" s="264"/>
      <c r="U228" s="15"/>
      <c r="V228" s="15"/>
      <c r="W228" s="15"/>
      <c r="X228" s="15"/>
      <c r="Y228" s="15"/>
      <c r="Z228" s="15"/>
      <c r="AA228" s="15"/>
      <c r="AB228" s="15"/>
      <c r="AC228" s="15"/>
      <c r="AD228" s="15"/>
      <c r="AE228" s="15"/>
      <c r="AT228" s="265" t="s">
        <v>182</v>
      </c>
      <c r="AU228" s="265" t="s">
        <v>88</v>
      </c>
      <c r="AV228" s="15" t="s">
        <v>178</v>
      </c>
      <c r="AW228" s="15" t="s">
        <v>40</v>
      </c>
      <c r="AX228" s="15" t="s">
        <v>86</v>
      </c>
      <c r="AY228" s="265" t="s">
        <v>170</v>
      </c>
    </row>
    <row r="229" spans="1:63" s="12" customFormat="1" ht="25.9" customHeight="1">
      <c r="A229" s="12"/>
      <c r="B229" s="200"/>
      <c r="C229" s="201"/>
      <c r="D229" s="202" t="s">
        <v>78</v>
      </c>
      <c r="E229" s="203" t="s">
        <v>367</v>
      </c>
      <c r="F229" s="203" t="s">
        <v>368</v>
      </c>
      <c r="G229" s="201"/>
      <c r="H229" s="201"/>
      <c r="I229" s="204"/>
      <c r="J229" s="205">
        <f>BK229</f>
        <v>0</v>
      </c>
      <c r="K229" s="201"/>
      <c r="L229" s="206"/>
      <c r="M229" s="207"/>
      <c r="N229" s="208"/>
      <c r="O229" s="208"/>
      <c r="P229" s="209">
        <f>SUM(P230:P326)</f>
        <v>0</v>
      </c>
      <c r="Q229" s="208"/>
      <c r="R229" s="209">
        <f>SUM(R230:R326)</f>
        <v>2530.712450000001</v>
      </c>
      <c r="S229" s="208"/>
      <c r="T229" s="210">
        <f>SUM(T230:T326)</f>
        <v>0</v>
      </c>
      <c r="U229" s="12"/>
      <c r="V229" s="12"/>
      <c r="W229" s="12"/>
      <c r="X229" s="12"/>
      <c r="Y229" s="12"/>
      <c r="Z229" s="12"/>
      <c r="AA229" s="12"/>
      <c r="AB229" s="12"/>
      <c r="AC229" s="12"/>
      <c r="AD229" s="12"/>
      <c r="AE229" s="12"/>
      <c r="AR229" s="211" t="s">
        <v>178</v>
      </c>
      <c r="AT229" s="212" t="s">
        <v>78</v>
      </c>
      <c r="AU229" s="212" t="s">
        <v>79</v>
      </c>
      <c r="AY229" s="211" t="s">
        <v>170</v>
      </c>
      <c r="BK229" s="213">
        <f>SUM(BK230:BK326)</f>
        <v>0</v>
      </c>
    </row>
    <row r="230" spans="1:65" s="2" customFormat="1" ht="66.75" customHeight="1">
      <c r="A230" s="41"/>
      <c r="B230" s="42"/>
      <c r="C230" s="216" t="s">
        <v>369</v>
      </c>
      <c r="D230" s="216" t="s">
        <v>173</v>
      </c>
      <c r="E230" s="217" t="s">
        <v>370</v>
      </c>
      <c r="F230" s="218" t="s">
        <v>371</v>
      </c>
      <c r="G230" s="219" t="s">
        <v>216</v>
      </c>
      <c r="H230" s="220">
        <v>1</v>
      </c>
      <c r="I230" s="221"/>
      <c r="J230" s="222">
        <f>ROUND(I230*H230,2)</f>
        <v>0</v>
      </c>
      <c r="K230" s="218" t="s">
        <v>177</v>
      </c>
      <c r="L230" s="47"/>
      <c r="M230" s="223" t="s">
        <v>35</v>
      </c>
      <c r="N230" s="224" t="s">
        <v>52</v>
      </c>
      <c r="O230" s="88"/>
      <c r="P230" s="225">
        <f>O230*H230</f>
        <v>0</v>
      </c>
      <c r="Q230" s="225">
        <v>0</v>
      </c>
      <c r="R230" s="225">
        <f>Q230*H230</f>
        <v>0</v>
      </c>
      <c r="S230" s="225">
        <v>0</v>
      </c>
      <c r="T230" s="226">
        <f>S230*H230</f>
        <v>0</v>
      </c>
      <c r="U230" s="41"/>
      <c r="V230" s="41"/>
      <c r="W230" s="41"/>
      <c r="X230" s="41"/>
      <c r="Y230" s="41"/>
      <c r="Z230" s="41"/>
      <c r="AA230" s="41"/>
      <c r="AB230" s="41"/>
      <c r="AC230" s="41"/>
      <c r="AD230" s="41"/>
      <c r="AE230" s="41"/>
      <c r="AR230" s="227" t="s">
        <v>372</v>
      </c>
      <c r="AT230" s="227" t="s">
        <v>173</v>
      </c>
      <c r="AU230" s="227" t="s">
        <v>86</v>
      </c>
      <c r="AY230" s="19" t="s">
        <v>170</v>
      </c>
      <c r="BE230" s="228">
        <f>IF(N230="základní",J230,0)</f>
        <v>0</v>
      </c>
      <c r="BF230" s="228">
        <f>IF(N230="snížená",J230,0)</f>
        <v>0</v>
      </c>
      <c r="BG230" s="228">
        <f>IF(N230="zákl. přenesená",J230,0)</f>
        <v>0</v>
      </c>
      <c r="BH230" s="228">
        <f>IF(N230="sníž. přenesená",J230,0)</f>
        <v>0</v>
      </c>
      <c r="BI230" s="228">
        <f>IF(N230="nulová",J230,0)</f>
        <v>0</v>
      </c>
      <c r="BJ230" s="19" t="s">
        <v>178</v>
      </c>
      <c r="BK230" s="228">
        <f>ROUND(I230*H230,2)</f>
        <v>0</v>
      </c>
      <c r="BL230" s="19" t="s">
        <v>372</v>
      </c>
      <c r="BM230" s="227" t="s">
        <v>373</v>
      </c>
    </row>
    <row r="231" spans="1:47" s="2" customFormat="1" ht="12">
      <c r="A231" s="41"/>
      <c r="B231" s="42"/>
      <c r="C231" s="43"/>
      <c r="D231" s="229" t="s">
        <v>180</v>
      </c>
      <c r="E231" s="43"/>
      <c r="F231" s="230" t="s">
        <v>374</v>
      </c>
      <c r="G231" s="43"/>
      <c r="H231" s="43"/>
      <c r="I231" s="231"/>
      <c r="J231" s="43"/>
      <c r="K231" s="43"/>
      <c r="L231" s="47"/>
      <c r="M231" s="232"/>
      <c r="N231" s="233"/>
      <c r="O231" s="88"/>
      <c r="P231" s="88"/>
      <c r="Q231" s="88"/>
      <c r="R231" s="88"/>
      <c r="S231" s="88"/>
      <c r="T231" s="89"/>
      <c r="U231" s="41"/>
      <c r="V231" s="41"/>
      <c r="W231" s="41"/>
      <c r="X231" s="41"/>
      <c r="Y231" s="41"/>
      <c r="Z231" s="41"/>
      <c r="AA231" s="41"/>
      <c r="AB231" s="41"/>
      <c r="AC231" s="41"/>
      <c r="AD231" s="41"/>
      <c r="AE231" s="41"/>
      <c r="AT231" s="19" t="s">
        <v>180</v>
      </c>
      <c r="AU231" s="19" t="s">
        <v>86</v>
      </c>
    </row>
    <row r="232" spans="1:47" s="2" customFormat="1" ht="12">
      <c r="A232" s="41"/>
      <c r="B232" s="42"/>
      <c r="C232" s="43"/>
      <c r="D232" s="229" t="s">
        <v>343</v>
      </c>
      <c r="E232" s="43"/>
      <c r="F232" s="230" t="s">
        <v>375</v>
      </c>
      <c r="G232" s="43"/>
      <c r="H232" s="43"/>
      <c r="I232" s="231"/>
      <c r="J232" s="43"/>
      <c r="K232" s="43"/>
      <c r="L232" s="47"/>
      <c r="M232" s="232"/>
      <c r="N232" s="233"/>
      <c r="O232" s="88"/>
      <c r="P232" s="88"/>
      <c r="Q232" s="88"/>
      <c r="R232" s="88"/>
      <c r="S232" s="88"/>
      <c r="T232" s="89"/>
      <c r="U232" s="41"/>
      <c r="V232" s="41"/>
      <c r="W232" s="41"/>
      <c r="X232" s="41"/>
      <c r="Y232" s="41"/>
      <c r="Z232" s="41"/>
      <c r="AA232" s="41"/>
      <c r="AB232" s="41"/>
      <c r="AC232" s="41"/>
      <c r="AD232" s="41"/>
      <c r="AE232" s="41"/>
      <c r="AT232" s="19" t="s">
        <v>343</v>
      </c>
      <c r="AU232" s="19" t="s">
        <v>86</v>
      </c>
    </row>
    <row r="233" spans="1:65" s="2" customFormat="1" ht="12">
      <c r="A233" s="41"/>
      <c r="B233" s="42"/>
      <c r="C233" s="216" t="s">
        <v>376</v>
      </c>
      <c r="D233" s="216" t="s">
        <v>173</v>
      </c>
      <c r="E233" s="217" t="s">
        <v>377</v>
      </c>
      <c r="F233" s="218" t="s">
        <v>378</v>
      </c>
      <c r="G233" s="219" t="s">
        <v>348</v>
      </c>
      <c r="H233" s="220">
        <v>2770.415</v>
      </c>
      <c r="I233" s="221"/>
      <c r="J233" s="222">
        <f>ROUND(I233*H233,2)</f>
        <v>0</v>
      </c>
      <c r="K233" s="218" t="s">
        <v>177</v>
      </c>
      <c r="L233" s="47"/>
      <c r="M233" s="223" t="s">
        <v>35</v>
      </c>
      <c r="N233" s="224" t="s">
        <v>52</v>
      </c>
      <c r="O233" s="88"/>
      <c r="P233" s="225">
        <f>O233*H233</f>
        <v>0</v>
      </c>
      <c r="Q233" s="225">
        <v>0</v>
      </c>
      <c r="R233" s="225">
        <f>Q233*H233</f>
        <v>0</v>
      </c>
      <c r="S233" s="225">
        <v>0</v>
      </c>
      <c r="T233" s="226">
        <f>S233*H233</f>
        <v>0</v>
      </c>
      <c r="U233" s="41"/>
      <c r="V233" s="41"/>
      <c r="W233" s="41"/>
      <c r="X233" s="41"/>
      <c r="Y233" s="41"/>
      <c r="Z233" s="41"/>
      <c r="AA233" s="41"/>
      <c r="AB233" s="41"/>
      <c r="AC233" s="41"/>
      <c r="AD233" s="41"/>
      <c r="AE233" s="41"/>
      <c r="AR233" s="227" t="s">
        <v>372</v>
      </c>
      <c r="AT233" s="227" t="s">
        <v>173</v>
      </c>
      <c r="AU233" s="227" t="s">
        <v>86</v>
      </c>
      <c r="AY233" s="19" t="s">
        <v>170</v>
      </c>
      <c r="BE233" s="228">
        <f>IF(N233="základní",J233,0)</f>
        <v>0</v>
      </c>
      <c r="BF233" s="228">
        <f>IF(N233="snížená",J233,0)</f>
        <v>0</v>
      </c>
      <c r="BG233" s="228">
        <f>IF(N233="zákl. přenesená",J233,0)</f>
        <v>0</v>
      </c>
      <c r="BH233" s="228">
        <f>IF(N233="sníž. přenesená",J233,0)</f>
        <v>0</v>
      </c>
      <c r="BI233" s="228">
        <f>IF(N233="nulová",J233,0)</f>
        <v>0</v>
      </c>
      <c r="BJ233" s="19" t="s">
        <v>178</v>
      </c>
      <c r="BK233" s="228">
        <f>ROUND(I233*H233,2)</f>
        <v>0</v>
      </c>
      <c r="BL233" s="19" t="s">
        <v>372</v>
      </c>
      <c r="BM233" s="227" t="s">
        <v>379</v>
      </c>
    </row>
    <row r="234" spans="1:47" s="2" customFormat="1" ht="12">
      <c r="A234" s="41"/>
      <c r="B234" s="42"/>
      <c r="C234" s="43"/>
      <c r="D234" s="229" t="s">
        <v>180</v>
      </c>
      <c r="E234" s="43"/>
      <c r="F234" s="230" t="s">
        <v>374</v>
      </c>
      <c r="G234" s="43"/>
      <c r="H234" s="43"/>
      <c r="I234" s="231"/>
      <c r="J234" s="43"/>
      <c r="K234" s="43"/>
      <c r="L234" s="47"/>
      <c r="M234" s="232"/>
      <c r="N234" s="233"/>
      <c r="O234" s="88"/>
      <c r="P234" s="88"/>
      <c r="Q234" s="88"/>
      <c r="R234" s="88"/>
      <c r="S234" s="88"/>
      <c r="T234" s="89"/>
      <c r="U234" s="41"/>
      <c r="V234" s="41"/>
      <c r="W234" s="41"/>
      <c r="X234" s="41"/>
      <c r="Y234" s="41"/>
      <c r="Z234" s="41"/>
      <c r="AA234" s="41"/>
      <c r="AB234" s="41"/>
      <c r="AC234" s="41"/>
      <c r="AD234" s="41"/>
      <c r="AE234" s="41"/>
      <c r="AT234" s="19" t="s">
        <v>180</v>
      </c>
      <c r="AU234" s="19" t="s">
        <v>86</v>
      </c>
    </row>
    <row r="235" spans="1:51" s="13" customFormat="1" ht="12">
      <c r="A235" s="13"/>
      <c r="B235" s="234"/>
      <c r="C235" s="235"/>
      <c r="D235" s="229" t="s">
        <v>182</v>
      </c>
      <c r="E235" s="236" t="s">
        <v>35</v>
      </c>
      <c r="F235" s="237" t="s">
        <v>380</v>
      </c>
      <c r="G235" s="235"/>
      <c r="H235" s="236" t="s">
        <v>35</v>
      </c>
      <c r="I235" s="238"/>
      <c r="J235" s="235"/>
      <c r="K235" s="235"/>
      <c r="L235" s="239"/>
      <c r="M235" s="240"/>
      <c r="N235" s="241"/>
      <c r="O235" s="241"/>
      <c r="P235" s="241"/>
      <c r="Q235" s="241"/>
      <c r="R235" s="241"/>
      <c r="S235" s="241"/>
      <c r="T235" s="242"/>
      <c r="U235" s="13"/>
      <c r="V235" s="13"/>
      <c r="W235" s="13"/>
      <c r="X235" s="13"/>
      <c r="Y235" s="13"/>
      <c r="Z235" s="13"/>
      <c r="AA235" s="13"/>
      <c r="AB235" s="13"/>
      <c r="AC235" s="13"/>
      <c r="AD235" s="13"/>
      <c r="AE235" s="13"/>
      <c r="AT235" s="243" t="s">
        <v>182</v>
      </c>
      <c r="AU235" s="243" t="s">
        <v>86</v>
      </c>
      <c r="AV235" s="13" t="s">
        <v>86</v>
      </c>
      <c r="AW235" s="13" t="s">
        <v>40</v>
      </c>
      <c r="AX235" s="13" t="s">
        <v>79</v>
      </c>
      <c r="AY235" s="243" t="s">
        <v>170</v>
      </c>
    </row>
    <row r="236" spans="1:51" s="14" customFormat="1" ht="12">
      <c r="A236" s="14"/>
      <c r="B236" s="244"/>
      <c r="C236" s="245"/>
      <c r="D236" s="229" t="s">
        <v>182</v>
      </c>
      <c r="E236" s="246" t="s">
        <v>35</v>
      </c>
      <c r="F236" s="247" t="s">
        <v>381</v>
      </c>
      <c r="G236" s="245"/>
      <c r="H236" s="248">
        <v>1670.43</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182</v>
      </c>
      <c r="AU236" s="254" t="s">
        <v>86</v>
      </c>
      <c r="AV236" s="14" t="s">
        <v>88</v>
      </c>
      <c r="AW236" s="14" t="s">
        <v>40</v>
      </c>
      <c r="AX236" s="14" t="s">
        <v>79</v>
      </c>
      <c r="AY236" s="254" t="s">
        <v>170</v>
      </c>
    </row>
    <row r="237" spans="1:51" s="14" customFormat="1" ht="12">
      <c r="A237" s="14"/>
      <c r="B237" s="244"/>
      <c r="C237" s="245"/>
      <c r="D237" s="229" t="s">
        <v>182</v>
      </c>
      <c r="E237" s="246" t="s">
        <v>35</v>
      </c>
      <c r="F237" s="247" t="s">
        <v>382</v>
      </c>
      <c r="G237" s="245"/>
      <c r="H237" s="248">
        <v>726.495</v>
      </c>
      <c r="I237" s="249"/>
      <c r="J237" s="245"/>
      <c r="K237" s="245"/>
      <c r="L237" s="250"/>
      <c r="M237" s="251"/>
      <c r="N237" s="252"/>
      <c r="O237" s="252"/>
      <c r="P237" s="252"/>
      <c r="Q237" s="252"/>
      <c r="R237" s="252"/>
      <c r="S237" s="252"/>
      <c r="T237" s="253"/>
      <c r="U237" s="14"/>
      <c r="V237" s="14"/>
      <c r="W237" s="14"/>
      <c r="X237" s="14"/>
      <c r="Y237" s="14"/>
      <c r="Z237" s="14"/>
      <c r="AA237" s="14"/>
      <c r="AB237" s="14"/>
      <c r="AC237" s="14"/>
      <c r="AD237" s="14"/>
      <c r="AE237" s="14"/>
      <c r="AT237" s="254" t="s">
        <v>182</v>
      </c>
      <c r="AU237" s="254" t="s">
        <v>86</v>
      </c>
      <c r="AV237" s="14" t="s">
        <v>88</v>
      </c>
      <c r="AW237" s="14" t="s">
        <v>40</v>
      </c>
      <c r="AX237" s="14" t="s">
        <v>79</v>
      </c>
      <c r="AY237" s="254" t="s">
        <v>170</v>
      </c>
    </row>
    <row r="238" spans="1:51" s="13" customFormat="1" ht="12">
      <c r="A238" s="13"/>
      <c r="B238" s="234"/>
      <c r="C238" s="235"/>
      <c r="D238" s="229" t="s">
        <v>182</v>
      </c>
      <c r="E238" s="236" t="s">
        <v>35</v>
      </c>
      <c r="F238" s="237" t="s">
        <v>383</v>
      </c>
      <c r="G238" s="235"/>
      <c r="H238" s="236" t="s">
        <v>35</v>
      </c>
      <c r="I238" s="238"/>
      <c r="J238" s="235"/>
      <c r="K238" s="235"/>
      <c r="L238" s="239"/>
      <c r="M238" s="240"/>
      <c r="N238" s="241"/>
      <c r="O238" s="241"/>
      <c r="P238" s="241"/>
      <c r="Q238" s="241"/>
      <c r="R238" s="241"/>
      <c r="S238" s="241"/>
      <c r="T238" s="242"/>
      <c r="U238" s="13"/>
      <c r="V238" s="13"/>
      <c r="W238" s="13"/>
      <c r="X238" s="13"/>
      <c r="Y238" s="13"/>
      <c r="Z238" s="13"/>
      <c r="AA238" s="13"/>
      <c r="AB238" s="13"/>
      <c r="AC238" s="13"/>
      <c r="AD238" s="13"/>
      <c r="AE238" s="13"/>
      <c r="AT238" s="243" t="s">
        <v>182</v>
      </c>
      <c r="AU238" s="243" t="s">
        <v>86</v>
      </c>
      <c r="AV238" s="13" t="s">
        <v>86</v>
      </c>
      <c r="AW238" s="13" t="s">
        <v>40</v>
      </c>
      <c r="AX238" s="13" t="s">
        <v>79</v>
      </c>
      <c r="AY238" s="243" t="s">
        <v>170</v>
      </c>
    </row>
    <row r="239" spans="1:51" s="14" customFormat="1" ht="12">
      <c r="A239" s="14"/>
      <c r="B239" s="244"/>
      <c r="C239" s="245"/>
      <c r="D239" s="229" t="s">
        <v>182</v>
      </c>
      <c r="E239" s="246" t="s">
        <v>35</v>
      </c>
      <c r="F239" s="247" t="s">
        <v>384</v>
      </c>
      <c r="G239" s="245"/>
      <c r="H239" s="248">
        <v>110.67</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182</v>
      </c>
      <c r="AU239" s="254" t="s">
        <v>86</v>
      </c>
      <c r="AV239" s="14" t="s">
        <v>88</v>
      </c>
      <c r="AW239" s="14" t="s">
        <v>40</v>
      </c>
      <c r="AX239" s="14" t="s">
        <v>79</v>
      </c>
      <c r="AY239" s="254" t="s">
        <v>170</v>
      </c>
    </row>
    <row r="240" spans="1:51" s="13" customFormat="1" ht="12">
      <c r="A240" s="13"/>
      <c r="B240" s="234"/>
      <c r="C240" s="235"/>
      <c r="D240" s="229" t="s">
        <v>182</v>
      </c>
      <c r="E240" s="236" t="s">
        <v>35</v>
      </c>
      <c r="F240" s="237" t="s">
        <v>385</v>
      </c>
      <c r="G240" s="235"/>
      <c r="H240" s="236" t="s">
        <v>35</v>
      </c>
      <c r="I240" s="238"/>
      <c r="J240" s="235"/>
      <c r="K240" s="235"/>
      <c r="L240" s="239"/>
      <c r="M240" s="240"/>
      <c r="N240" s="241"/>
      <c r="O240" s="241"/>
      <c r="P240" s="241"/>
      <c r="Q240" s="241"/>
      <c r="R240" s="241"/>
      <c r="S240" s="241"/>
      <c r="T240" s="242"/>
      <c r="U240" s="13"/>
      <c r="V240" s="13"/>
      <c r="W240" s="13"/>
      <c r="X240" s="13"/>
      <c r="Y240" s="13"/>
      <c r="Z240" s="13"/>
      <c r="AA240" s="13"/>
      <c r="AB240" s="13"/>
      <c r="AC240" s="13"/>
      <c r="AD240" s="13"/>
      <c r="AE240" s="13"/>
      <c r="AT240" s="243" t="s">
        <v>182</v>
      </c>
      <c r="AU240" s="243" t="s">
        <v>86</v>
      </c>
      <c r="AV240" s="13" t="s">
        <v>86</v>
      </c>
      <c r="AW240" s="13" t="s">
        <v>40</v>
      </c>
      <c r="AX240" s="13" t="s">
        <v>79</v>
      </c>
      <c r="AY240" s="243" t="s">
        <v>170</v>
      </c>
    </row>
    <row r="241" spans="1:51" s="14" customFormat="1" ht="12">
      <c r="A241" s="14"/>
      <c r="B241" s="244"/>
      <c r="C241" s="245"/>
      <c r="D241" s="229" t="s">
        <v>182</v>
      </c>
      <c r="E241" s="246" t="s">
        <v>35</v>
      </c>
      <c r="F241" s="247" t="s">
        <v>386</v>
      </c>
      <c r="G241" s="245"/>
      <c r="H241" s="248">
        <v>262.82</v>
      </c>
      <c r="I241" s="249"/>
      <c r="J241" s="245"/>
      <c r="K241" s="245"/>
      <c r="L241" s="250"/>
      <c r="M241" s="251"/>
      <c r="N241" s="252"/>
      <c r="O241" s="252"/>
      <c r="P241" s="252"/>
      <c r="Q241" s="252"/>
      <c r="R241" s="252"/>
      <c r="S241" s="252"/>
      <c r="T241" s="253"/>
      <c r="U241" s="14"/>
      <c r="V241" s="14"/>
      <c r="W241" s="14"/>
      <c r="X241" s="14"/>
      <c r="Y241" s="14"/>
      <c r="Z241" s="14"/>
      <c r="AA241" s="14"/>
      <c r="AB241" s="14"/>
      <c r="AC241" s="14"/>
      <c r="AD241" s="14"/>
      <c r="AE241" s="14"/>
      <c r="AT241" s="254" t="s">
        <v>182</v>
      </c>
      <c r="AU241" s="254" t="s">
        <v>86</v>
      </c>
      <c r="AV241" s="14" t="s">
        <v>88</v>
      </c>
      <c r="AW241" s="14" t="s">
        <v>40</v>
      </c>
      <c r="AX241" s="14" t="s">
        <v>79</v>
      </c>
      <c r="AY241" s="254" t="s">
        <v>170</v>
      </c>
    </row>
    <row r="242" spans="1:51" s="15" customFormat="1" ht="12">
      <c r="A242" s="15"/>
      <c r="B242" s="255"/>
      <c r="C242" s="256"/>
      <c r="D242" s="229" t="s">
        <v>182</v>
      </c>
      <c r="E242" s="257" t="s">
        <v>35</v>
      </c>
      <c r="F242" s="258" t="s">
        <v>185</v>
      </c>
      <c r="G242" s="256"/>
      <c r="H242" s="259">
        <v>2770.4150000000004</v>
      </c>
      <c r="I242" s="260"/>
      <c r="J242" s="256"/>
      <c r="K242" s="256"/>
      <c r="L242" s="261"/>
      <c r="M242" s="262"/>
      <c r="N242" s="263"/>
      <c r="O242" s="263"/>
      <c r="P242" s="263"/>
      <c r="Q242" s="263"/>
      <c r="R242" s="263"/>
      <c r="S242" s="263"/>
      <c r="T242" s="264"/>
      <c r="U242" s="15"/>
      <c r="V242" s="15"/>
      <c r="W242" s="15"/>
      <c r="X242" s="15"/>
      <c r="Y242" s="15"/>
      <c r="Z242" s="15"/>
      <c r="AA242" s="15"/>
      <c r="AB242" s="15"/>
      <c r="AC242" s="15"/>
      <c r="AD242" s="15"/>
      <c r="AE242" s="15"/>
      <c r="AT242" s="265" t="s">
        <v>182</v>
      </c>
      <c r="AU242" s="265" t="s">
        <v>86</v>
      </c>
      <c r="AV242" s="15" t="s">
        <v>178</v>
      </c>
      <c r="AW242" s="15" t="s">
        <v>40</v>
      </c>
      <c r="AX242" s="15" t="s">
        <v>86</v>
      </c>
      <c r="AY242" s="265" t="s">
        <v>170</v>
      </c>
    </row>
    <row r="243" spans="1:65" s="2" customFormat="1" ht="12">
      <c r="A243" s="41"/>
      <c r="B243" s="42"/>
      <c r="C243" s="216" t="s">
        <v>387</v>
      </c>
      <c r="D243" s="216" t="s">
        <v>173</v>
      </c>
      <c r="E243" s="217" t="s">
        <v>388</v>
      </c>
      <c r="F243" s="218" t="s">
        <v>389</v>
      </c>
      <c r="G243" s="219" t="s">
        <v>348</v>
      </c>
      <c r="H243" s="220">
        <v>0</v>
      </c>
      <c r="I243" s="221"/>
      <c r="J243" s="222">
        <f>ROUND(I243*H243,2)</f>
        <v>0</v>
      </c>
      <c r="K243" s="218" t="s">
        <v>177</v>
      </c>
      <c r="L243" s="47"/>
      <c r="M243" s="223" t="s">
        <v>35</v>
      </c>
      <c r="N243" s="224" t="s">
        <v>52</v>
      </c>
      <c r="O243" s="88"/>
      <c r="P243" s="225">
        <f>O243*H243</f>
        <v>0</v>
      </c>
      <c r="Q243" s="225">
        <v>0</v>
      </c>
      <c r="R243" s="225">
        <f>Q243*H243</f>
        <v>0</v>
      </c>
      <c r="S243" s="225">
        <v>0</v>
      </c>
      <c r="T243" s="226">
        <f>S243*H243</f>
        <v>0</v>
      </c>
      <c r="U243" s="41"/>
      <c r="V243" s="41"/>
      <c r="W243" s="41"/>
      <c r="X243" s="41"/>
      <c r="Y243" s="41"/>
      <c r="Z243" s="41"/>
      <c r="AA243" s="41"/>
      <c r="AB243" s="41"/>
      <c r="AC243" s="41"/>
      <c r="AD243" s="41"/>
      <c r="AE243" s="41"/>
      <c r="AR243" s="227" t="s">
        <v>372</v>
      </c>
      <c r="AT243" s="227" t="s">
        <v>173</v>
      </c>
      <c r="AU243" s="227" t="s">
        <v>86</v>
      </c>
      <c r="AY243" s="19" t="s">
        <v>170</v>
      </c>
      <c r="BE243" s="228">
        <f>IF(N243="základní",J243,0)</f>
        <v>0</v>
      </c>
      <c r="BF243" s="228">
        <f>IF(N243="snížená",J243,0)</f>
        <v>0</v>
      </c>
      <c r="BG243" s="228">
        <f>IF(N243="zákl. přenesená",J243,0)</f>
        <v>0</v>
      </c>
      <c r="BH243" s="228">
        <f>IF(N243="sníž. přenesená",J243,0)</f>
        <v>0</v>
      </c>
      <c r="BI243" s="228">
        <f>IF(N243="nulová",J243,0)</f>
        <v>0</v>
      </c>
      <c r="BJ243" s="19" t="s">
        <v>178</v>
      </c>
      <c r="BK243" s="228">
        <f>ROUND(I243*H243,2)</f>
        <v>0</v>
      </c>
      <c r="BL243" s="19" t="s">
        <v>372</v>
      </c>
      <c r="BM243" s="227" t="s">
        <v>390</v>
      </c>
    </row>
    <row r="244" spans="1:47" s="2" customFormat="1" ht="12">
      <c r="A244" s="41"/>
      <c r="B244" s="42"/>
      <c r="C244" s="43"/>
      <c r="D244" s="229" t="s">
        <v>180</v>
      </c>
      <c r="E244" s="43"/>
      <c r="F244" s="230" t="s">
        <v>374</v>
      </c>
      <c r="G244" s="43"/>
      <c r="H244" s="43"/>
      <c r="I244" s="231"/>
      <c r="J244" s="43"/>
      <c r="K244" s="43"/>
      <c r="L244" s="47"/>
      <c r="M244" s="232"/>
      <c r="N244" s="233"/>
      <c r="O244" s="88"/>
      <c r="P244" s="88"/>
      <c r="Q244" s="88"/>
      <c r="R244" s="88"/>
      <c r="S244" s="88"/>
      <c r="T244" s="89"/>
      <c r="U244" s="41"/>
      <c r="V244" s="41"/>
      <c r="W244" s="41"/>
      <c r="X244" s="41"/>
      <c r="Y244" s="41"/>
      <c r="Z244" s="41"/>
      <c r="AA244" s="41"/>
      <c r="AB244" s="41"/>
      <c r="AC244" s="41"/>
      <c r="AD244" s="41"/>
      <c r="AE244" s="41"/>
      <c r="AT244" s="19" t="s">
        <v>180</v>
      </c>
      <c r="AU244" s="19" t="s">
        <v>86</v>
      </c>
    </row>
    <row r="245" spans="1:65" s="2" customFormat="1" ht="66.75" customHeight="1">
      <c r="A245" s="41"/>
      <c r="B245" s="42"/>
      <c r="C245" s="216" t="s">
        <v>391</v>
      </c>
      <c r="D245" s="216" t="s">
        <v>173</v>
      </c>
      <c r="E245" s="217" t="s">
        <v>392</v>
      </c>
      <c r="F245" s="218" t="s">
        <v>393</v>
      </c>
      <c r="G245" s="219" t="s">
        <v>348</v>
      </c>
      <c r="H245" s="220">
        <v>3.626</v>
      </c>
      <c r="I245" s="221"/>
      <c r="J245" s="222">
        <f>ROUND(I245*H245,2)</f>
        <v>0</v>
      </c>
      <c r="K245" s="218" t="s">
        <v>177</v>
      </c>
      <c r="L245" s="47"/>
      <c r="M245" s="223" t="s">
        <v>35</v>
      </c>
      <c r="N245" s="224" t="s">
        <v>52</v>
      </c>
      <c r="O245" s="88"/>
      <c r="P245" s="225">
        <f>O245*H245</f>
        <v>0</v>
      </c>
      <c r="Q245" s="225">
        <v>0</v>
      </c>
      <c r="R245" s="225">
        <f>Q245*H245</f>
        <v>0</v>
      </c>
      <c r="S245" s="225">
        <v>0</v>
      </c>
      <c r="T245" s="226">
        <f>S245*H245</f>
        <v>0</v>
      </c>
      <c r="U245" s="41"/>
      <c r="V245" s="41"/>
      <c r="W245" s="41"/>
      <c r="X245" s="41"/>
      <c r="Y245" s="41"/>
      <c r="Z245" s="41"/>
      <c r="AA245" s="41"/>
      <c r="AB245" s="41"/>
      <c r="AC245" s="41"/>
      <c r="AD245" s="41"/>
      <c r="AE245" s="41"/>
      <c r="AR245" s="227" t="s">
        <v>372</v>
      </c>
      <c r="AT245" s="227" t="s">
        <v>173</v>
      </c>
      <c r="AU245" s="227" t="s">
        <v>86</v>
      </c>
      <c r="AY245" s="19" t="s">
        <v>170</v>
      </c>
      <c r="BE245" s="228">
        <f>IF(N245="základní",J245,0)</f>
        <v>0</v>
      </c>
      <c r="BF245" s="228">
        <f>IF(N245="snížená",J245,0)</f>
        <v>0</v>
      </c>
      <c r="BG245" s="228">
        <f>IF(N245="zákl. přenesená",J245,0)</f>
        <v>0</v>
      </c>
      <c r="BH245" s="228">
        <f>IF(N245="sníž. přenesená",J245,0)</f>
        <v>0</v>
      </c>
      <c r="BI245" s="228">
        <f>IF(N245="nulová",J245,0)</f>
        <v>0</v>
      </c>
      <c r="BJ245" s="19" t="s">
        <v>178</v>
      </c>
      <c r="BK245" s="228">
        <f>ROUND(I245*H245,2)</f>
        <v>0</v>
      </c>
      <c r="BL245" s="19" t="s">
        <v>372</v>
      </c>
      <c r="BM245" s="227" t="s">
        <v>394</v>
      </c>
    </row>
    <row r="246" spans="1:47" s="2" customFormat="1" ht="12">
      <c r="A246" s="41"/>
      <c r="B246" s="42"/>
      <c r="C246" s="43"/>
      <c r="D246" s="229" t="s">
        <v>180</v>
      </c>
      <c r="E246" s="43"/>
      <c r="F246" s="230" t="s">
        <v>374</v>
      </c>
      <c r="G246" s="43"/>
      <c r="H246" s="43"/>
      <c r="I246" s="231"/>
      <c r="J246" s="43"/>
      <c r="K246" s="43"/>
      <c r="L246" s="47"/>
      <c r="M246" s="232"/>
      <c r="N246" s="233"/>
      <c r="O246" s="88"/>
      <c r="P246" s="88"/>
      <c r="Q246" s="88"/>
      <c r="R246" s="88"/>
      <c r="S246" s="88"/>
      <c r="T246" s="89"/>
      <c r="U246" s="41"/>
      <c r="V246" s="41"/>
      <c r="W246" s="41"/>
      <c r="X246" s="41"/>
      <c r="Y246" s="41"/>
      <c r="Z246" s="41"/>
      <c r="AA246" s="41"/>
      <c r="AB246" s="41"/>
      <c r="AC246" s="41"/>
      <c r="AD246" s="41"/>
      <c r="AE246" s="41"/>
      <c r="AT246" s="19" t="s">
        <v>180</v>
      </c>
      <c r="AU246" s="19" t="s">
        <v>86</v>
      </c>
    </row>
    <row r="247" spans="1:51" s="13" customFormat="1" ht="12">
      <c r="A247" s="13"/>
      <c r="B247" s="234"/>
      <c r="C247" s="235"/>
      <c r="D247" s="229" t="s">
        <v>182</v>
      </c>
      <c r="E247" s="236" t="s">
        <v>35</v>
      </c>
      <c r="F247" s="237" t="s">
        <v>395</v>
      </c>
      <c r="G247" s="235"/>
      <c r="H247" s="236" t="s">
        <v>35</v>
      </c>
      <c r="I247" s="238"/>
      <c r="J247" s="235"/>
      <c r="K247" s="235"/>
      <c r="L247" s="239"/>
      <c r="M247" s="240"/>
      <c r="N247" s="241"/>
      <c r="O247" s="241"/>
      <c r="P247" s="241"/>
      <c r="Q247" s="241"/>
      <c r="R247" s="241"/>
      <c r="S247" s="241"/>
      <c r="T247" s="242"/>
      <c r="U247" s="13"/>
      <c r="V247" s="13"/>
      <c r="W247" s="13"/>
      <c r="X247" s="13"/>
      <c r="Y247" s="13"/>
      <c r="Z247" s="13"/>
      <c r="AA247" s="13"/>
      <c r="AB247" s="13"/>
      <c r="AC247" s="13"/>
      <c r="AD247" s="13"/>
      <c r="AE247" s="13"/>
      <c r="AT247" s="243" t="s">
        <v>182</v>
      </c>
      <c r="AU247" s="243" t="s">
        <v>86</v>
      </c>
      <c r="AV247" s="13" t="s">
        <v>86</v>
      </c>
      <c r="AW247" s="13" t="s">
        <v>40</v>
      </c>
      <c r="AX247" s="13" t="s">
        <v>79</v>
      </c>
      <c r="AY247" s="243" t="s">
        <v>170</v>
      </c>
    </row>
    <row r="248" spans="1:51" s="14" customFormat="1" ht="12">
      <c r="A248" s="14"/>
      <c r="B248" s="244"/>
      <c r="C248" s="245"/>
      <c r="D248" s="229" t="s">
        <v>182</v>
      </c>
      <c r="E248" s="246" t="s">
        <v>35</v>
      </c>
      <c r="F248" s="247" t="s">
        <v>396</v>
      </c>
      <c r="G248" s="245"/>
      <c r="H248" s="248">
        <v>3.626</v>
      </c>
      <c r="I248" s="249"/>
      <c r="J248" s="245"/>
      <c r="K248" s="245"/>
      <c r="L248" s="250"/>
      <c r="M248" s="251"/>
      <c r="N248" s="252"/>
      <c r="O248" s="252"/>
      <c r="P248" s="252"/>
      <c r="Q248" s="252"/>
      <c r="R248" s="252"/>
      <c r="S248" s="252"/>
      <c r="T248" s="253"/>
      <c r="U248" s="14"/>
      <c r="V248" s="14"/>
      <c r="W248" s="14"/>
      <c r="X248" s="14"/>
      <c r="Y248" s="14"/>
      <c r="Z248" s="14"/>
      <c r="AA248" s="14"/>
      <c r="AB248" s="14"/>
      <c r="AC248" s="14"/>
      <c r="AD248" s="14"/>
      <c r="AE248" s="14"/>
      <c r="AT248" s="254" t="s">
        <v>182</v>
      </c>
      <c r="AU248" s="254" t="s">
        <v>86</v>
      </c>
      <c r="AV248" s="14" t="s">
        <v>88</v>
      </c>
      <c r="AW248" s="14" t="s">
        <v>40</v>
      </c>
      <c r="AX248" s="14" t="s">
        <v>79</v>
      </c>
      <c r="AY248" s="254" t="s">
        <v>170</v>
      </c>
    </row>
    <row r="249" spans="1:51" s="15" customFormat="1" ht="12">
      <c r="A249" s="15"/>
      <c r="B249" s="255"/>
      <c r="C249" s="256"/>
      <c r="D249" s="229" t="s">
        <v>182</v>
      </c>
      <c r="E249" s="257" t="s">
        <v>35</v>
      </c>
      <c r="F249" s="258" t="s">
        <v>185</v>
      </c>
      <c r="G249" s="256"/>
      <c r="H249" s="259">
        <v>3.626</v>
      </c>
      <c r="I249" s="260"/>
      <c r="J249" s="256"/>
      <c r="K249" s="256"/>
      <c r="L249" s="261"/>
      <c r="M249" s="262"/>
      <c r="N249" s="263"/>
      <c r="O249" s="263"/>
      <c r="P249" s="263"/>
      <c r="Q249" s="263"/>
      <c r="R249" s="263"/>
      <c r="S249" s="263"/>
      <c r="T249" s="264"/>
      <c r="U249" s="15"/>
      <c r="V249" s="15"/>
      <c r="W249" s="15"/>
      <c r="X249" s="15"/>
      <c r="Y249" s="15"/>
      <c r="Z249" s="15"/>
      <c r="AA249" s="15"/>
      <c r="AB249" s="15"/>
      <c r="AC249" s="15"/>
      <c r="AD249" s="15"/>
      <c r="AE249" s="15"/>
      <c r="AT249" s="265" t="s">
        <v>182</v>
      </c>
      <c r="AU249" s="265" t="s">
        <v>86</v>
      </c>
      <c r="AV249" s="15" t="s">
        <v>178</v>
      </c>
      <c r="AW249" s="15" t="s">
        <v>40</v>
      </c>
      <c r="AX249" s="15" t="s">
        <v>86</v>
      </c>
      <c r="AY249" s="265" t="s">
        <v>170</v>
      </c>
    </row>
    <row r="250" spans="1:65" s="2" customFormat="1" ht="66.75" customHeight="1">
      <c r="A250" s="41"/>
      <c r="B250" s="42"/>
      <c r="C250" s="216" t="s">
        <v>397</v>
      </c>
      <c r="D250" s="216" t="s">
        <v>173</v>
      </c>
      <c r="E250" s="217" t="s">
        <v>398</v>
      </c>
      <c r="F250" s="218" t="s">
        <v>399</v>
      </c>
      <c r="G250" s="219" t="s">
        <v>348</v>
      </c>
      <c r="H250" s="220">
        <v>293.52</v>
      </c>
      <c r="I250" s="221"/>
      <c r="J250" s="222">
        <f>ROUND(I250*H250,2)</f>
        <v>0</v>
      </c>
      <c r="K250" s="218" t="s">
        <v>177</v>
      </c>
      <c r="L250" s="47"/>
      <c r="M250" s="223" t="s">
        <v>35</v>
      </c>
      <c r="N250" s="224" t="s">
        <v>52</v>
      </c>
      <c r="O250" s="88"/>
      <c r="P250" s="225">
        <f>O250*H250</f>
        <v>0</v>
      </c>
      <c r="Q250" s="225">
        <v>0</v>
      </c>
      <c r="R250" s="225">
        <f>Q250*H250</f>
        <v>0</v>
      </c>
      <c r="S250" s="225">
        <v>0</v>
      </c>
      <c r="T250" s="226">
        <f>S250*H250</f>
        <v>0</v>
      </c>
      <c r="U250" s="41"/>
      <c r="V250" s="41"/>
      <c r="W250" s="41"/>
      <c r="X250" s="41"/>
      <c r="Y250" s="41"/>
      <c r="Z250" s="41"/>
      <c r="AA250" s="41"/>
      <c r="AB250" s="41"/>
      <c r="AC250" s="41"/>
      <c r="AD250" s="41"/>
      <c r="AE250" s="41"/>
      <c r="AR250" s="227" t="s">
        <v>372</v>
      </c>
      <c r="AT250" s="227" t="s">
        <v>173</v>
      </c>
      <c r="AU250" s="227" t="s">
        <v>86</v>
      </c>
      <c r="AY250" s="19" t="s">
        <v>170</v>
      </c>
      <c r="BE250" s="228">
        <f>IF(N250="základní",J250,0)</f>
        <v>0</v>
      </c>
      <c r="BF250" s="228">
        <f>IF(N250="snížená",J250,0)</f>
        <v>0</v>
      </c>
      <c r="BG250" s="228">
        <f>IF(N250="zákl. přenesená",J250,0)</f>
        <v>0</v>
      </c>
      <c r="BH250" s="228">
        <f>IF(N250="sníž. přenesená",J250,0)</f>
        <v>0</v>
      </c>
      <c r="BI250" s="228">
        <f>IF(N250="nulová",J250,0)</f>
        <v>0</v>
      </c>
      <c r="BJ250" s="19" t="s">
        <v>178</v>
      </c>
      <c r="BK250" s="228">
        <f>ROUND(I250*H250,2)</f>
        <v>0</v>
      </c>
      <c r="BL250" s="19" t="s">
        <v>372</v>
      </c>
      <c r="BM250" s="227" t="s">
        <v>400</v>
      </c>
    </row>
    <row r="251" spans="1:47" s="2" customFormat="1" ht="12">
      <c r="A251" s="41"/>
      <c r="B251" s="42"/>
      <c r="C251" s="43"/>
      <c r="D251" s="229" t="s">
        <v>180</v>
      </c>
      <c r="E251" s="43"/>
      <c r="F251" s="230" t="s">
        <v>374</v>
      </c>
      <c r="G251" s="43"/>
      <c r="H251" s="43"/>
      <c r="I251" s="231"/>
      <c r="J251" s="43"/>
      <c r="K251" s="43"/>
      <c r="L251" s="47"/>
      <c r="M251" s="232"/>
      <c r="N251" s="233"/>
      <c r="O251" s="88"/>
      <c r="P251" s="88"/>
      <c r="Q251" s="88"/>
      <c r="R251" s="88"/>
      <c r="S251" s="88"/>
      <c r="T251" s="89"/>
      <c r="U251" s="41"/>
      <c r="V251" s="41"/>
      <c r="W251" s="41"/>
      <c r="X251" s="41"/>
      <c r="Y251" s="41"/>
      <c r="Z251" s="41"/>
      <c r="AA251" s="41"/>
      <c r="AB251" s="41"/>
      <c r="AC251" s="41"/>
      <c r="AD251" s="41"/>
      <c r="AE251" s="41"/>
      <c r="AT251" s="19" t="s">
        <v>180</v>
      </c>
      <c r="AU251" s="19" t="s">
        <v>86</v>
      </c>
    </row>
    <row r="252" spans="1:51" s="13" customFormat="1" ht="12">
      <c r="A252" s="13"/>
      <c r="B252" s="234"/>
      <c r="C252" s="235"/>
      <c r="D252" s="229" t="s">
        <v>182</v>
      </c>
      <c r="E252" s="236" t="s">
        <v>35</v>
      </c>
      <c r="F252" s="237" t="s">
        <v>401</v>
      </c>
      <c r="G252" s="235"/>
      <c r="H252" s="236" t="s">
        <v>35</v>
      </c>
      <c r="I252" s="238"/>
      <c r="J252" s="235"/>
      <c r="K252" s="235"/>
      <c r="L252" s="239"/>
      <c r="M252" s="240"/>
      <c r="N252" s="241"/>
      <c r="O252" s="241"/>
      <c r="P252" s="241"/>
      <c r="Q252" s="241"/>
      <c r="R252" s="241"/>
      <c r="S252" s="241"/>
      <c r="T252" s="242"/>
      <c r="U252" s="13"/>
      <c r="V252" s="13"/>
      <c r="W252" s="13"/>
      <c r="X252" s="13"/>
      <c r="Y252" s="13"/>
      <c r="Z252" s="13"/>
      <c r="AA252" s="13"/>
      <c r="AB252" s="13"/>
      <c r="AC252" s="13"/>
      <c r="AD252" s="13"/>
      <c r="AE252" s="13"/>
      <c r="AT252" s="243" t="s">
        <v>182</v>
      </c>
      <c r="AU252" s="243" t="s">
        <v>86</v>
      </c>
      <c r="AV252" s="13" t="s">
        <v>86</v>
      </c>
      <c r="AW252" s="13" t="s">
        <v>40</v>
      </c>
      <c r="AX252" s="13" t="s">
        <v>79</v>
      </c>
      <c r="AY252" s="243" t="s">
        <v>170</v>
      </c>
    </row>
    <row r="253" spans="1:51" s="14" customFormat="1" ht="12">
      <c r="A253" s="14"/>
      <c r="B253" s="244"/>
      <c r="C253" s="245"/>
      <c r="D253" s="229" t="s">
        <v>182</v>
      </c>
      <c r="E253" s="246" t="s">
        <v>35</v>
      </c>
      <c r="F253" s="247" t="s">
        <v>402</v>
      </c>
      <c r="G253" s="245"/>
      <c r="H253" s="248">
        <v>293.52</v>
      </c>
      <c r="I253" s="249"/>
      <c r="J253" s="245"/>
      <c r="K253" s="245"/>
      <c r="L253" s="250"/>
      <c r="M253" s="251"/>
      <c r="N253" s="252"/>
      <c r="O253" s="252"/>
      <c r="P253" s="252"/>
      <c r="Q253" s="252"/>
      <c r="R253" s="252"/>
      <c r="S253" s="252"/>
      <c r="T253" s="253"/>
      <c r="U253" s="14"/>
      <c r="V253" s="14"/>
      <c r="W253" s="14"/>
      <c r="X253" s="14"/>
      <c r="Y253" s="14"/>
      <c r="Z253" s="14"/>
      <c r="AA253" s="14"/>
      <c r="AB253" s="14"/>
      <c r="AC253" s="14"/>
      <c r="AD253" s="14"/>
      <c r="AE253" s="14"/>
      <c r="AT253" s="254" t="s">
        <v>182</v>
      </c>
      <c r="AU253" s="254" t="s">
        <v>86</v>
      </c>
      <c r="AV253" s="14" t="s">
        <v>88</v>
      </c>
      <c r="AW253" s="14" t="s">
        <v>40</v>
      </c>
      <c r="AX253" s="14" t="s">
        <v>79</v>
      </c>
      <c r="AY253" s="254" t="s">
        <v>170</v>
      </c>
    </row>
    <row r="254" spans="1:51" s="15" customFormat="1" ht="12">
      <c r="A254" s="15"/>
      <c r="B254" s="255"/>
      <c r="C254" s="256"/>
      <c r="D254" s="229" t="s">
        <v>182</v>
      </c>
      <c r="E254" s="257" t="s">
        <v>35</v>
      </c>
      <c r="F254" s="258" t="s">
        <v>185</v>
      </c>
      <c r="G254" s="256"/>
      <c r="H254" s="259">
        <v>293.52</v>
      </c>
      <c r="I254" s="260"/>
      <c r="J254" s="256"/>
      <c r="K254" s="256"/>
      <c r="L254" s="261"/>
      <c r="M254" s="262"/>
      <c r="N254" s="263"/>
      <c r="O254" s="263"/>
      <c r="P254" s="263"/>
      <c r="Q254" s="263"/>
      <c r="R254" s="263"/>
      <c r="S254" s="263"/>
      <c r="T254" s="264"/>
      <c r="U254" s="15"/>
      <c r="V254" s="15"/>
      <c r="W254" s="15"/>
      <c r="X254" s="15"/>
      <c r="Y254" s="15"/>
      <c r="Z254" s="15"/>
      <c r="AA254" s="15"/>
      <c r="AB254" s="15"/>
      <c r="AC254" s="15"/>
      <c r="AD254" s="15"/>
      <c r="AE254" s="15"/>
      <c r="AT254" s="265" t="s">
        <v>182</v>
      </c>
      <c r="AU254" s="265" t="s">
        <v>86</v>
      </c>
      <c r="AV254" s="15" t="s">
        <v>178</v>
      </c>
      <c r="AW254" s="15" t="s">
        <v>40</v>
      </c>
      <c r="AX254" s="15" t="s">
        <v>86</v>
      </c>
      <c r="AY254" s="265" t="s">
        <v>170</v>
      </c>
    </row>
    <row r="255" spans="1:65" s="2" customFormat="1" ht="66.75" customHeight="1">
      <c r="A255" s="41"/>
      <c r="B255" s="42"/>
      <c r="C255" s="216" t="s">
        <v>403</v>
      </c>
      <c r="D255" s="216" t="s">
        <v>173</v>
      </c>
      <c r="E255" s="217" t="s">
        <v>398</v>
      </c>
      <c r="F255" s="218" t="s">
        <v>399</v>
      </c>
      <c r="G255" s="219" t="s">
        <v>348</v>
      </c>
      <c r="H255" s="220">
        <v>124.64</v>
      </c>
      <c r="I255" s="221"/>
      <c r="J255" s="222">
        <f>ROUND(I255*H255,2)</f>
        <v>0</v>
      </c>
      <c r="K255" s="218" t="s">
        <v>177</v>
      </c>
      <c r="L255" s="47"/>
      <c r="M255" s="223" t="s">
        <v>35</v>
      </c>
      <c r="N255" s="224" t="s">
        <v>52</v>
      </c>
      <c r="O255" s="88"/>
      <c r="P255" s="225">
        <f>O255*H255</f>
        <v>0</v>
      </c>
      <c r="Q255" s="225">
        <v>0</v>
      </c>
      <c r="R255" s="225">
        <f>Q255*H255</f>
        <v>0</v>
      </c>
      <c r="S255" s="225">
        <v>0</v>
      </c>
      <c r="T255" s="226">
        <f>S255*H255</f>
        <v>0</v>
      </c>
      <c r="U255" s="41"/>
      <c r="V255" s="41"/>
      <c r="W255" s="41"/>
      <c r="X255" s="41"/>
      <c r="Y255" s="41"/>
      <c r="Z255" s="41"/>
      <c r="AA255" s="41"/>
      <c r="AB255" s="41"/>
      <c r="AC255" s="41"/>
      <c r="AD255" s="41"/>
      <c r="AE255" s="41"/>
      <c r="AR255" s="227" t="s">
        <v>372</v>
      </c>
      <c r="AT255" s="227" t="s">
        <v>173</v>
      </c>
      <c r="AU255" s="227" t="s">
        <v>86</v>
      </c>
      <c r="AY255" s="19" t="s">
        <v>170</v>
      </c>
      <c r="BE255" s="228">
        <f>IF(N255="základní",J255,0)</f>
        <v>0</v>
      </c>
      <c r="BF255" s="228">
        <f>IF(N255="snížená",J255,0)</f>
        <v>0</v>
      </c>
      <c r="BG255" s="228">
        <f>IF(N255="zákl. přenesená",J255,0)</f>
        <v>0</v>
      </c>
      <c r="BH255" s="228">
        <f>IF(N255="sníž. přenesená",J255,0)</f>
        <v>0</v>
      </c>
      <c r="BI255" s="228">
        <f>IF(N255="nulová",J255,0)</f>
        <v>0</v>
      </c>
      <c r="BJ255" s="19" t="s">
        <v>178</v>
      </c>
      <c r="BK255" s="228">
        <f>ROUND(I255*H255,2)</f>
        <v>0</v>
      </c>
      <c r="BL255" s="19" t="s">
        <v>372</v>
      </c>
      <c r="BM255" s="227" t="s">
        <v>404</v>
      </c>
    </row>
    <row r="256" spans="1:47" s="2" customFormat="1" ht="12">
      <c r="A256" s="41"/>
      <c r="B256" s="42"/>
      <c r="C256" s="43"/>
      <c r="D256" s="229" t="s">
        <v>180</v>
      </c>
      <c r="E256" s="43"/>
      <c r="F256" s="230" t="s">
        <v>374</v>
      </c>
      <c r="G256" s="43"/>
      <c r="H256" s="43"/>
      <c r="I256" s="231"/>
      <c r="J256" s="43"/>
      <c r="K256" s="43"/>
      <c r="L256" s="47"/>
      <c r="M256" s="232"/>
      <c r="N256" s="233"/>
      <c r="O256" s="88"/>
      <c r="P256" s="88"/>
      <c r="Q256" s="88"/>
      <c r="R256" s="88"/>
      <c r="S256" s="88"/>
      <c r="T256" s="89"/>
      <c r="U256" s="41"/>
      <c r="V256" s="41"/>
      <c r="W256" s="41"/>
      <c r="X256" s="41"/>
      <c r="Y256" s="41"/>
      <c r="Z256" s="41"/>
      <c r="AA256" s="41"/>
      <c r="AB256" s="41"/>
      <c r="AC256" s="41"/>
      <c r="AD256" s="41"/>
      <c r="AE256" s="41"/>
      <c r="AT256" s="19" t="s">
        <v>180</v>
      </c>
      <c r="AU256" s="19" t="s">
        <v>86</v>
      </c>
    </row>
    <row r="257" spans="1:51" s="13" customFormat="1" ht="12">
      <c r="A257" s="13"/>
      <c r="B257" s="234"/>
      <c r="C257" s="235"/>
      <c r="D257" s="229" t="s">
        <v>182</v>
      </c>
      <c r="E257" s="236" t="s">
        <v>35</v>
      </c>
      <c r="F257" s="237" t="s">
        <v>405</v>
      </c>
      <c r="G257" s="235"/>
      <c r="H257" s="236" t="s">
        <v>35</v>
      </c>
      <c r="I257" s="238"/>
      <c r="J257" s="235"/>
      <c r="K257" s="235"/>
      <c r="L257" s="239"/>
      <c r="M257" s="240"/>
      <c r="N257" s="241"/>
      <c r="O257" s="241"/>
      <c r="P257" s="241"/>
      <c r="Q257" s="241"/>
      <c r="R257" s="241"/>
      <c r="S257" s="241"/>
      <c r="T257" s="242"/>
      <c r="U257" s="13"/>
      <c r="V257" s="13"/>
      <c r="W257" s="13"/>
      <c r="X257" s="13"/>
      <c r="Y257" s="13"/>
      <c r="Z257" s="13"/>
      <c r="AA257" s="13"/>
      <c r="AB257" s="13"/>
      <c r="AC257" s="13"/>
      <c r="AD257" s="13"/>
      <c r="AE257" s="13"/>
      <c r="AT257" s="243" t="s">
        <v>182</v>
      </c>
      <c r="AU257" s="243" t="s">
        <v>86</v>
      </c>
      <c r="AV257" s="13" t="s">
        <v>86</v>
      </c>
      <c r="AW257" s="13" t="s">
        <v>40</v>
      </c>
      <c r="AX257" s="13" t="s">
        <v>79</v>
      </c>
      <c r="AY257" s="243" t="s">
        <v>170</v>
      </c>
    </row>
    <row r="258" spans="1:51" s="14" customFormat="1" ht="12">
      <c r="A258" s="14"/>
      <c r="B258" s="244"/>
      <c r="C258" s="245"/>
      <c r="D258" s="229" t="s">
        <v>182</v>
      </c>
      <c r="E258" s="246" t="s">
        <v>35</v>
      </c>
      <c r="F258" s="247" t="s">
        <v>406</v>
      </c>
      <c r="G258" s="245"/>
      <c r="H258" s="248">
        <v>124.64</v>
      </c>
      <c r="I258" s="249"/>
      <c r="J258" s="245"/>
      <c r="K258" s="245"/>
      <c r="L258" s="250"/>
      <c r="M258" s="251"/>
      <c r="N258" s="252"/>
      <c r="O258" s="252"/>
      <c r="P258" s="252"/>
      <c r="Q258" s="252"/>
      <c r="R258" s="252"/>
      <c r="S258" s="252"/>
      <c r="T258" s="253"/>
      <c r="U258" s="14"/>
      <c r="V258" s="14"/>
      <c r="W258" s="14"/>
      <c r="X258" s="14"/>
      <c r="Y258" s="14"/>
      <c r="Z258" s="14"/>
      <c r="AA258" s="14"/>
      <c r="AB258" s="14"/>
      <c r="AC258" s="14"/>
      <c r="AD258" s="14"/>
      <c r="AE258" s="14"/>
      <c r="AT258" s="254" t="s">
        <v>182</v>
      </c>
      <c r="AU258" s="254" t="s">
        <v>86</v>
      </c>
      <c r="AV258" s="14" t="s">
        <v>88</v>
      </c>
      <c r="AW258" s="14" t="s">
        <v>40</v>
      </c>
      <c r="AX258" s="14" t="s">
        <v>79</v>
      </c>
      <c r="AY258" s="254" t="s">
        <v>170</v>
      </c>
    </row>
    <row r="259" spans="1:51" s="15" customFormat="1" ht="12">
      <c r="A259" s="15"/>
      <c r="B259" s="255"/>
      <c r="C259" s="256"/>
      <c r="D259" s="229" t="s">
        <v>182</v>
      </c>
      <c r="E259" s="257" t="s">
        <v>35</v>
      </c>
      <c r="F259" s="258" t="s">
        <v>185</v>
      </c>
      <c r="G259" s="256"/>
      <c r="H259" s="259">
        <v>124.64</v>
      </c>
      <c r="I259" s="260"/>
      <c r="J259" s="256"/>
      <c r="K259" s="256"/>
      <c r="L259" s="261"/>
      <c r="M259" s="262"/>
      <c r="N259" s="263"/>
      <c r="O259" s="263"/>
      <c r="P259" s="263"/>
      <c r="Q259" s="263"/>
      <c r="R259" s="263"/>
      <c r="S259" s="263"/>
      <c r="T259" s="264"/>
      <c r="U259" s="15"/>
      <c r="V259" s="15"/>
      <c r="W259" s="15"/>
      <c r="X259" s="15"/>
      <c r="Y259" s="15"/>
      <c r="Z259" s="15"/>
      <c r="AA259" s="15"/>
      <c r="AB259" s="15"/>
      <c r="AC259" s="15"/>
      <c r="AD259" s="15"/>
      <c r="AE259" s="15"/>
      <c r="AT259" s="265" t="s">
        <v>182</v>
      </c>
      <c r="AU259" s="265" t="s">
        <v>86</v>
      </c>
      <c r="AV259" s="15" t="s">
        <v>178</v>
      </c>
      <c r="AW259" s="15" t="s">
        <v>40</v>
      </c>
      <c r="AX259" s="15" t="s">
        <v>86</v>
      </c>
      <c r="AY259" s="265" t="s">
        <v>170</v>
      </c>
    </row>
    <row r="260" spans="1:65" s="2" customFormat="1" ht="44.25" customHeight="1">
      <c r="A260" s="41"/>
      <c r="B260" s="42"/>
      <c r="C260" s="216" t="s">
        <v>407</v>
      </c>
      <c r="D260" s="216" t="s">
        <v>173</v>
      </c>
      <c r="E260" s="217" t="s">
        <v>408</v>
      </c>
      <c r="F260" s="218" t="s">
        <v>409</v>
      </c>
      <c r="G260" s="219" t="s">
        <v>348</v>
      </c>
      <c r="H260" s="220">
        <v>2770.415</v>
      </c>
      <c r="I260" s="221"/>
      <c r="J260" s="222">
        <f>ROUND(I260*H260,2)</f>
        <v>0</v>
      </c>
      <c r="K260" s="218" t="s">
        <v>177</v>
      </c>
      <c r="L260" s="47"/>
      <c r="M260" s="223" t="s">
        <v>35</v>
      </c>
      <c r="N260" s="224" t="s">
        <v>52</v>
      </c>
      <c r="O260" s="88"/>
      <c r="P260" s="225">
        <f>O260*H260</f>
        <v>0</v>
      </c>
      <c r="Q260" s="225">
        <v>0</v>
      </c>
      <c r="R260" s="225">
        <f>Q260*H260</f>
        <v>0</v>
      </c>
      <c r="S260" s="225">
        <v>0</v>
      </c>
      <c r="T260" s="226">
        <f>S260*H260</f>
        <v>0</v>
      </c>
      <c r="U260" s="41"/>
      <c r="V260" s="41"/>
      <c r="W260" s="41"/>
      <c r="X260" s="41"/>
      <c r="Y260" s="41"/>
      <c r="Z260" s="41"/>
      <c r="AA260" s="41"/>
      <c r="AB260" s="41"/>
      <c r="AC260" s="41"/>
      <c r="AD260" s="41"/>
      <c r="AE260" s="41"/>
      <c r="AR260" s="227" t="s">
        <v>372</v>
      </c>
      <c r="AT260" s="227" t="s">
        <v>173</v>
      </c>
      <c r="AU260" s="227" t="s">
        <v>86</v>
      </c>
      <c r="AY260" s="19" t="s">
        <v>170</v>
      </c>
      <c r="BE260" s="228">
        <f>IF(N260="základní",J260,0)</f>
        <v>0</v>
      </c>
      <c r="BF260" s="228">
        <f>IF(N260="snížená",J260,0)</f>
        <v>0</v>
      </c>
      <c r="BG260" s="228">
        <f>IF(N260="zákl. přenesená",J260,0)</f>
        <v>0</v>
      </c>
      <c r="BH260" s="228">
        <f>IF(N260="sníž. přenesená",J260,0)</f>
        <v>0</v>
      </c>
      <c r="BI260" s="228">
        <f>IF(N260="nulová",J260,0)</f>
        <v>0</v>
      </c>
      <c r="BJ260" s="19" t="s">
        <v>178</v>
      </c>
      <c r="BK260" s="228">
        <f>ROUND(I260*H260,2)</f>
        <v>0</v>
      </c>
      <c r="BL260" s="19" t="s">
        <v>372</v>
      </c>
      <c r="BM260" s="227" t="s">
        <v>410</v>
      </c>
    </row>
    <row r="261" spans="1:47" s="2" customFormat="1" ht="12">
      <c r="A261" s="41"/>
      <c r="B261" s="42"/>
      <c r="C261" s="43"/>
      <c r="D261" s="229" t="s">
        <v>180</v>
      </c>
      <c r="E261" s="43"/>
      <c r="F261" s="230" t="s">
        <v>411</v>
      </c>
      <c r="G261" s="43"/>
      <c r="H261" s="43"/>
      <c r="I261" s="231"/>
      <c r="J261" s="43"/>
      <c r="K261" s="43"/>
      <c r="L261" s="47"/>
      <c r="M261" s="232"/>
      <c r="N261" s="233"/>
      <c r="O261" s="88"/>
      <c r="P261" s="88"/>
      <c r="Q261" s="88"/>
      <c r="R261" s="88"/>
      <c r="S261" s="88"/>
      <c r="T261" s="89"/>
      <c r="U261" s="41"/>
      <c r="V261" s="41"/>
      <c r="W261" s="41"/>
      <c r="X261" s="41"/>
      <c r="Y261" s="41"/>
      <c r="Z261" s="41"/>
      <c r="AA261" s="41"/>
      <c r="AB261" s="41"/>
      <c r="AC261" s="41"/>
      <c r="AD261" s="41"/>
      <c r="AE261" s="41"/>
      <c r="AT261" s="19" t="s">
        <v>180</v>
      </c>
      <c r="AU261" s="19" t="s">
        <v>86</v>
      </c>
    </row>
    <row r="262" spans="1:51" s="13" customFormat="1" ht="12">
      <c r="A262" s="13"/>
      <c r="B262" s="234"/>
      <c r="C262" s="235"/>
      <c r="D262" s="229" t="s">
        <v>182</v>
      </c>
      <c r="E262" s="236" t="s">
        <v>35</v>
      </c>
      <c r="F262" s="237" t="s">
        <v>380</v>
      </c>
      <c r="G262" s="235"/>
      <c r="H262" s="236" t="s">
        <v>35</v>
      </c>
      <c r="I262" s="238"/>
      <c r="J262" s="235"/>
      <c r="K262" s="235"/>
      <c r="L262" s="239"/>
      <c r="M262" s="240"/>
      <c r="N262" s="241"/>
      <c r="O262" s="241"/>
      <c r="P262" s="241"/>
      <c r="Q262" s="241"/>
      <c r="R262" s="241"/>
      <c r="S262" s="241"/>
      <c r="T262" s="242"/>
      <c r="U262" s="13"/>
      <c r="V262" s="13"/>
      <c r="W262" s="13"/>
      <c r="X262" s="13"/>
      <c r="Y262" s="13"/>
      <c r="Z262" s="13"/>
      <c r="AA262" s="13"/>
      <c r="AB262" s="13"/>
      <c r="AC262" s="13"/>
      <c r="AD262" s="13"/>
      <c r="AE262" s="13"/>
      <c r="AT262" s="243" t="s">
        <v>182</v>
      </c>
      <c r="AU262" s="243" t="s">
        <v>86</v>
      </c>
      <c r="AV262" s="13" t="s">
        <v>86</v>
      </c>
      <c r="AW262" s="13" t="s">
        <v>40</v>
      </c>
      <c r="AX262" s="13" t="s">
        <v>79</v>
      </c>
      <c r="AY262" s="243" t="s">
        <v>170</v>
      </c>
    </row>
    <row r="263" spans="1:51" s="14" customFormat="1" ht="12">
      <c r="A263" s="14"/>
      <c r="B263" s="244"/>
      <c r="C263" s="245"/>
      <c r="D263" s="229" t="s">
        <v>182</v>
      </c>
      <c r="E263" s="246" t="s">
        <v>35</v>
      </c>
      <c r="F263" s="247" t="s">
        <v>381</v>
      </c>
      <c r="G263" s="245"/>
      <c r="H263" s="248">
        <v>1670.43</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182</v>
      </c>
      <c r="AU263" s="254" t="s">
        <v>86</v>
      </c>
      <c r="AV263" s="14" t="s">
        <v>88</v>
      </c>
      <c r="AW263" s="14" t="s">
        <v>40</v>
      </c>
      <c r="AX263" s="14" t="s">
        <v>79</v>
      </c>
      <c r="AY263" s="254" t="s">
        <v>170</v>
      </c>
    </row>
    <row r="264" spans="1:51" s="14" customFormat="1" ht="12">
      <c r="A264" s="14"/>
      <c r="B264" s="244"/>
      <c r="C264" s="245"/>
      <c r="D264" s="229" t="s">
        <v>182</v>
      </c>
      <c r="E264" s="246" t="s">
        <v>35</v>
      </c>
      <c r="F264" s="247" t="s">
        <v>382</v>
      </c>
      <c r="G264" s="245"/>
      <c r="H264" s="248">
        <v>726.495</v>
      </c>
      <c r="I264" s="249"/>
      <c r="J264" s="245"/>
      <c r="K264" s="245"/>
      <c r="L264" s="250"/>
      <c r="M264" s="251"/>
      <c r="N264" s="252"/>
      <c r="O264" s="252"/>
      <c r="P264" s="252"/>
      <c r="Q264" s="252"/>
      <c r="R264" s="252"/>
      <c r="S264" s="252"/>
      <c r="T264" s="253"/>
      <c r="U264" s="14"/>
      <c r="V264" s="14"/>
      <c r="W264" s="14"/>
      <c r="X264" s="14"/>
      <c r="Y264" s="14"/>
      <c r="Z264" s="14"/>
      <c r="AA264" s="14"/>
      <c r="AB264" s="14"/>
      <c r="AC264" s="14"/>
      <c r="AD264" s="14"/>
      <c r="AE264" s="14"/>
      <c r="AT264" s="254" t="s">
        <v>182</v>
      </c>
      <c r="AU264" s="254" t="s">
        <v>86</v>
      </c>
      <c r="AV264" s="14" t="s">
        <v>88</v>
      </c>
      <c r="AW264" s="14" t="s">
        <v>40</v>
      </c>
      <c r="AX264" s="14" t="s">
        <v>79</v>
      </c>
      <c r="AY264" s="254" t="s">
        <v>170</v>
      </c>
    </row>
    <row r="265" spans="1:51" s="13" customFormat="1" ht="12">
      <c r="A265" s="13"/>
      <c r="B265" s="234"/>
      <c r="C265" s="235"/>
      <c r="D265" s="229" t="s">
        <v>182</v>
      </c>
      <c r="E265" s="236" t="s">
        <v>35</v>
      </c>
      <c r="F265" s="237" t="s">
        <v>383</v>
      </c>
      <c r="G265" s="235"/>
      <c r="H265" s="236" t="s">
        <v>35</v>
      </c>
      <c r="I265" s="238"/>
      <c r="J265" s="235"/>
      <c r="K265" s="235"/>
      <c r="L265" s="239"/>
      <c r="M265" s="240"/>
      <c r="N265" s="241"/>
      <c r="O265" s="241"/>
      <c r="P265" s="241"/>
      <c r="Q265" s="241"/>
      <c r="R265" s="241"/>
      <c r="S265" s="241"/>
      <c r="T265" s="242"/>
      <c r="U265" s="13"/>
      <c r="V265" s="13"/>
      <c r="W265" s="13"/>
      <c r="X265" s="13"/>
      <c r="Y265" s="13"/>
      <c r="Z265" s="13"/>
      <c r="AA265" s="13"/>
      <c r="AB265" s="13"/>
      <c r="AC265" s="13"/>
      <c r="AD265" s="13"/>
      <c r="AE265" s="13"/>
      <c r="AT265" s="243" t="s">
        <v>182</v>
      </c>
      <c r="AU265" s="243" t="s">
        <v>86</v>
      </c>
      <c r="AV265" s="13" t="s">
        <v>86</v>
      </c>
      <c r="AW265" s="13" t="s">
        <v>40</v>
      </c>
      <c r="AX265" s="13" t="s">
        <v>79</v>
      </c>
      <c r="AY265" s="243" t="s">
        <v>170</v>
      </c>
    </row>
    <row r="266" spans="1:51" s="14" customFormat="1" ht="12">
      <c r="A266" s="14"/>
      <c r="B266" s="244"/>
      <c r="C266" s="245"/>
      <c r="D266" s="229" t="s">
        <v>182</v>
      </c>
      <c r="E266" s="246" t="s">
        <v>35</v>
      </c>
      <c r="F266" s="247" t="s">
        <v>384</v>
      </c>
      <c r="G266" s="245"/>
      <c r="H266" s="248">
        <v>110.67</v>
      </c>
      <c r="I266" s="249"/>
      <c r="J266" s="245"/>
      <c r="K266" s="245"/>
      <c r="L266" s="250"/>
      <c r="M266" s="251"/>
      <c r="N266" s="252"/>
      <c r="O266" s="252"/>
      <c r="P266" s="252"/>
      <c r="Q266" s="252"/>
      <c r="R266" s="252"/>
      <c r="S266" s="252"/>
      <c r="T266" s="253"/>
      <c r="U266" s="14"/>
      <c r="V266" s="14"/>
      <c r="W266" s="14"/>
      <c r="X266" s="14"/>
      <c r="Y266" s="14"/>
      <c r="Z266" s="14"/>
      <c r="AA266" s="14"/>
      <c r="AB266" s="14"/>
      <c r="AC266" s="14"/>
      <c r="AD266" s="14"/>
      <c r="AE266" s="14"/>
      <c r="AT266" s="254" t="s">
        <v>182</v>
      </c>
      <c r="AU266" s="254" t="s">
        <v>86</v>
      </c>
      <c r="AV266" s="14" t="s">
        <v>88</v>
      </c>
      <c r="AW266" s="14" t="s">
        <v>40</v>
      </c>
      <c r="AX266" s="14" t="s">
        <v>79</v>
      </c>
      <c r="AY266" s="254" t="s">
        <v>170</v>
      </c>
    </row>
    <row r="267" spans="1:51" s="13" customFormat="1" ht="12">
      <c r="A267" s="13"/>
      <c r="B267" s="234"/>
      <c r="C267" s="235"/>
      <c r="D267" s="229" t="s">
        <v>182</v>
      </c>
      <c r="E267" s="236" t="s">
        <v>35</v>
      </c>
      <c r="F267" s="237" t="s">
        <v>412</v>
      </c>
      <c r="G267" s="235"/>
      <c r="H267" s="236" t="s">
        <v>35</v>
      </c>
      <c r="I267" s="238"/>
      <c r="J267" s="235"/>
      <c r="K267" s="235"/>
      <c r="L267" s="239"/>
      <c r="M267" s="240"/>
      <c r="N267" s="241"/>
      <c r="O267" s="241"/>
      <c r="P267" s="241"/>
      <c r="Q267" s="241"/>
      <c r="R267" s="241"/>
      <c r="S267" s="241"/>
      <c r="T267" s="242"/>
      <c r="U267" s="13"/>
      <c r="V267" s="13"/>
      <c r="W267" s="13"/>
      <c r="X267" s="13"/>
      <c r="Y267" s="13"/>
      <c r="Z267" s="13"/>
      <c r="AA267" s="13"/>
      <c r="AB267" s="13"/>
      <c r="AC267" s="13"/>
      <c r="AD267" s="13"/>
      <c r="AE267" s="13"/>
      <c r="AT267" s="243" t="s">
        <v>182</v>
      </c>
      <c r="AU267" s="243" t="s">
        <v>86</v>
      </c>
      <c r="AV267" s="13" t="s">
        <v>86</v>
      </c>
      <c r="AW267" s="13" t="s">
        <v>40</v>
      </c>
      <c r="AX267" s="13" t="s">
        <v>79</v>
      </c>
      <c r="AY267" s="243" t="s">
        <v>170</v>
      </c>
    </row>
    <row r="268" spans="1:51" s="14" customFormat="1" ht="12">
      <c r="A268" s="14"/>
      <c r="B268" s="244"/>
      <c r="C268" s="245"/>
      <c r="D268" s="229" t="s">
        <v>182</v>
      </c>
      <c r="E268" s="246" t="s">
        <v>35</v>
      </c>
      <c r="F268" s="247" t="s">
        <v>386</v>
      </c>
      <c r="G268" s="245"/>
      <c r="H268" s="248">
        <v>262.82</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182</v>
      </c>
      <c r="AU268" s="254" t="s">
        <v>86</v>
      </c>
      <c r="AV268" s="14" t="s">
        <v>88</v>
      </c>
      <c r="AW268" s="14" t="s">
        <v>40</v>
      </c>
      <c r="AX268" s="14" t="s">
        <v>79</v>
      </c>
      <c r="AY268" s="254" t="s">
        <v>170</v>
      </c>
    </row>
    <row r="269" spans="1:51" s="15" customFormat="1" ht="12">
      <c r="A269" s="15"/>
      <c r="B269" s="255"/>
      <c r="C269" s="256"/>
      <c r="D269" s="229" t="s">
        <v>182</v>
      </c>
      <c r="E269" s="257" t="s">
        <v>35</v>
      </c>
      <c r="F269" s="258" t="s">
        <v>185</v>
      </c>
      <c r="G269" s="256"/>
      <c r="H269" s="259">
        <v>2770.4150000000004</v>
      </c>
      <c r="I269" s="260"/>
      <c r="J269" s="256"/>
      <c r="K269" s="256"/>
      <c r="L269" s="261"/>
      <c r="M269" s="262"/>
      <c r="N269" s="263"/>
      <c r="O269" s="263"/>
      <c r="P269" s="263"/>
      <c r="Q269" s="263"/>
      <c r="R269" s="263"/>
      <c r="S269" s="263"/>
      <c r="T269" s="264"/>
      <c r="U269" s="15"/>
      <c r="V269" s="15"/>
      <c r="W269" s="15"/>
      <c r="X269" s="15"/>
      <c r="Y269" s="15"/>
      <c r="Z269" s="15"/>
      <c r="AA269" s="15"/>
      <c r="AB269" s="15"/>
      <c r="AC269" s="15"/>
      <c r="AD269" s="15"/>
      <c r="AE269" s="15"/>
      <c r="AT269" s="265" t="s">
        <v>182</v>
      </c>
      <c r="AU269" s="265" t="s">
        <v>86</v>
      </c>
      <c r="AV269" s="15" t="s">
        <v>178</v>
      </c>
      <c r="AW269" s="15" t="s">
        <v>40</v>
      </c>
      <c r="AX269" s="15" t="s">
        <v>86</v>
      </c>
      <c r="AY269" s="265" t="s">
        <v>170</v>
      </c>
    </row>
    <row r="270" spans="1:65" s="2" customFormat="1" ht="44.25" customHeight="1">
      <c r="A270" s="41"/>
      <c r="B270" s="42"/>
      <c r="C270" s="216" t="s">
        <v>413</v>
      </c>
      <c r="D270" s="216" t="s">
        <v>173</v>
      </c>
      <c r="E270" s="217" t="s">
        <v>414</v>
      </c>
      <c r="F270" s="218" t="s">
        <v>415</v>
      </c>
      <c r="G270" s="219" t="s">
        <v>348</v>
      </c>
      <c r="H270" s="220">
        <v>3.626</v>
      </c>
      <c r="I270" s="221"/>
      <c r="J270" s="222">
        <f>ROUND(I270*H270,2)</f>
        <v>0</v>
      </c>
      <c r="K270" s="218" t="s">
        <v>177</v>
      </c>
      <c r="L270" s="47"/>
      <c r="M270" s="223" t="s">
        <v>35</v>
      </c>
      <c r="N270" s="224" t="s">
        <v>52</v>
      </c>
      <c r="O270" s="88"/>
      <c r="P270" s="225">
        <f>O270*H270</f>
        <v>0</v>
      </c>
      <c r="Q270" s="225">
        <v>0</v>
      </c>
      <c r="R270" s="225">
        <f>Q270*H270</f>
        <v>0</v>
      </c>
      <c r="S270" s="225">
        <v>0</v>
      </c>
      <c r="T270" s="226">
        <f>S270*H270</f>
        <v>0</v>
      </c>
      <c r="U270" s="41"/>
      <c r="V270" s="41"/>
      <c r="W270" s="41"/>
      <c r="X270" s="41"/>
      <c r="Y270" s="41"/>
      <c r="Z270" s="41"/>
      <c r="AA270" s="41"/>
      <c r="AB270" s="41"/>
      <c r="AC270" s="41"/>
      <c r="AD270" s="41"/>
      <c r="AE270" s="41"/>
      <c r="AR270" s="227" t="s">
        <v>372</v>
      </c>
      <c r="AT270" s="227" t="s">
        <v>173</v>
      </c>
      <c r="AU270" s="227" t="s">
        <v>86</v>
      </c>
      <c r="AY270" s="19" t="s">
        <v>170</v>
      </c>
      <c r="BE270" s="228">
        <f>IF(N270="základní",J270,0)</f>
        <v>0</v>
      </c>
      <c r="BF270" s="228">
        <f>IF(N270="snížená",J270,0)</f>
        <v>0</v>
      </c>
      <c r="BG270" s="228">
        <f>IF(N270="zákl. přenesená",J270,0)</f>
        <v>0</v>
      </c>
      <c r="BH270" s="228">
        <f>IF(N270="sníž. přenesená",J270,0)</f>
        <v>0</v>
      </c>
      <c r="BI270" s="228">
        <f>IF(N270="nulová",J270,0)</f>
        <v>0</v>
      </c>
      <c r="BJ270" s="19" t="s">
        <v>178</v>
      </c>
      <c r="BK270" s="228">
        <f>ROUND(I270*H270,2)</f>
        <v>0</v>
      </c>
      <c r="BL270" s="19" t="s">
        <v>372</v>
      </c>
      <c r="BM270" s="227" t="s">
        <v>416</v>
      </c>
    </row>
    <row r="271" spans="1:47" s="2" customFormat="1" ht="12">
      <c r="A271" s="41"/>
      <c r="B271" s="42"/>
      <c r="C271" s="43"/>
      <c r="D271" s="229" t="s">
        <v>180</v>
      </c>
      <c r="E271" s="43"/>
      <c r="F271" s="230" t="s">
        <v>411</v>
      </c>
      <c r="G271" s="43"/>
      <c r="H271" s="43"/>
      <c r="I271" s="231"/>
      <c r="J271" s="43"/>
      <c r="K271" s="43"/>
      <c r="L271" s="47"/>
      <c r="M271" s="232"/>
      <c r="N271" s="233"/>
      <c r="O271" s="88"/>
      <c r="P271" s="88"/>
      <c r="Q271" s="88"/>
      <c r="R271" s="88"/>
      <c r="S271" s="88"/>
      <c r="T271" s="89"/>
      <c r="U271" s="41"/>
      <c r="V271" s="41"/>
      <c r="W271" s="41"/>
      <c r="X271" s="41"/>
      <c r="Y271" s="41"/>
      <c r="Z271" s="41"/>
      <c r="AA271" s="41"/>
      <c r="AB271" s="41"/>
      <c r="AC271" s="41"/>
      <c r="AD271" s="41"/>
      <c r="AE271" s="41"/>
      <c r="AT271" s="19" t="s">
        <v>180</v>
      </c>
      <c r="AU271" s="19" t="s">
        <v>86</v>
      </c>
    </row>
    <row r="272" spans="1:51" s="13" customFormat="1" ht="12">
      <c r="A272" s="13"/>
      <c r="B272" s="234"/>
      <c r="C272" s="235"/>
      <c r="D272" s="229" t="s">
        <v>182</v>
      </c>
      <c r="E272" s="236" t="s">
        <v>35</v>
      </c>
      <c r="F272" s="237" t="s">
        <v>395</v>
      </c>
      <c r="G272" s="235"/>
      <c r="H272" s="236" t="s">
        <v>35</v>
      </c>
      <c r="I272" s="238"/>
      <c r="J272" s="235"/>
      <c r="K272" s="235"/>
      <c r="L272" s="239"/>
      <c r="M272" s="240"/>
      <c r="N272" s="241"/>
      <c r="O272" s="241"/>
      <c r="P272" s="241"/>
      <c r="Q272" s="241"/>
      <c r="R272" s="241"/>
      <c r="S272" s="241"/>
      <c r="T272" s="242"/>
      <c r="U272" s="13"/>
      <c r="V272" s="13"/>
      <c r="W272" s="13"/>
      <c r="X272" s="13"/>
      <c r="Y272" s="13"/>
      <c r="Z272" s="13"/>
      <c r="AA272" s="13"/>
      <c r="AB272" s="13"/>
      <c r="AC272" s="13"/>
      <c r="AD272" s="13"/>
      <c r="AE272" s="13"/>
      <c r="AT272" s="243" t="s">
        <v>182</v>
      </c>
      <c r="AU272" s="243" t="s">
        <v>86</v>
      </c>
      <c r="AV272" s="13" t="s">
        <v>86</v>
      </c>
      <c r="AW272" s="13" t="s">
        <v>40</v>
      </c>
      <c r="AX272" s="13" t="s">
        <v>79</v>
      </c>
      <c r="AY272" s="243" t="s">
        <v>170</v>
      </c>
    </row>
    <row r="273" spans="1:51" s="14" customFormat="1" ht="12">
      <c r="A273" s="14"/>
      <c r="B273" s="244"/>
      <c r="C273" s="245"/>
      <c r="D273" s="229" t="s">
        <v>182</v>
      </c>
      <c r="E273" s="246" t="s">
        <v>35</v>
      </c>
      <c r="F273" s="247" t="s">
        <v>396</v>
      </c>
      <c r="G273" s="245"/>
      <c r="H273" s="248">
        <v>3.626</v>
      </c>
      <c r="I273" s="249"/>
      <c r="J273" s="245"/>
      <c r="K273" s="245"/>
      <c r="L273" s="250"/>
      <c r="M273" s="251"/>
      <c r="N273" s="252"/>
      <c r="O273" s="252"/>
      <c r="P273" s="252"/>
      <c r="Q273" s="252"/>
      <c r="R273" s="252"/>
      <c r="S273" s="252"/>
      <c r="T273" s="253"/>
      <c r="U273" s="14"/>
      <c r="V273" s="14"/>
      <c r="W273" s="14"/>
      <c r="X273" s="14"/>
      <c r="Y273" s="14"/>
      <c r="Z273" s="14"/>
      <c r="AA273" s="14"/>
      <c r="AB273" s="14"/>
      <c r="AC273" s="14"/>
      <c r="AD273" s="14"/>
      <c r="AE273" s="14"/>
      <c r="AT273" s="254" t="s">
        <v>182</v>
      </c>
      <c r="AU273" s="254" t="s">
        <v>86</v>
      </c>
      <c r="AV273" s="14" t="s">
        <v>88</v>
      </c>
      <c r="AW273" s="14" t="s">
        <v>40</v>
      </c>
      <c r="AX273" s="14" t="s">
        <v>79</v>
      </c>
      <c r="AY273" s="254" t="s">
        <v>170</v>
      </c>
    </row>
    <row r="274" spans="1:51" s="15" customFormat="1" ht="12">
      <c r="A274" s="15"/>
      <c r="B274" s="255"/>
      <c r="C274" s="256"/>
      <c r="D274" s="229" t="s">
        <v>182</v>
      </c>
      <c r="E274" s="257" t="s">
        <v>35</v>
      </c>
      <c r="F274" s="258" t="s">
        <v>185</v>
      </c>
      <c r="G274" s="256"/>
      <c r="H274" s="259">
        <v>3.626</v>
      </c>
      <c r="I274" s="260"/>
      <c r="J274" s="256"/>
      <c r="K274" s="256"/>
      <c r="L274" s="261"/>
      <c r="M274" s="262"/>
      <c r="N274" s="263"/>
      <c r="O274" s="263"/>
      <c r="P274" s="263"/>
      <c r="Q274" s="263"/>
      <c r="R274" s="263"/>
      <c r="S274" s="263"/>
      <c r="T274" s="264"/>
      <c r="U274" s="15"/>
      <c r="V274" s="15"/>
      <c r="W274" s="15"/>
      <c r="X274" s="15"/>
      <c r="Y274" s="15"/>
      <c r="Z274" s="15"/>
      <c r="AA274" s="15"/>
      <c r="AB274" s="15"/>
      <c r="AC274" s="15"/>
      <c r="AD274" s="15"/>
      <c r="AE274" s="15"/>
      <c r="AT274" s="265" t="s">
        <v>182</v>
      </c>
      <c r="AU274" s="265" t="s">
        <v>86</v>
      </c>
      <c r="AV274" s="15" t="s">
        <v>178</v>
      </c>
      <c r="AW274" s="15" t="s">
        <v>40</v>
      </c>
      <c r="AX274" s="15" t="s">
        <v>86</v>
      </c>
      <c r="AY274" s="265" t="s">
        <v>170</v>
      </c>
    </row>
    <row r="275" spans="1:65" s="2" customFormat="1" ht="44.25" customHeight="1">
      <c r="A275" s="41"/>
      <c r="B275" s="42"/>
      <c r="C275" s="216" t="s">
        <v>417</v>
      </c>
      <c r="D275" s="216" t="s">
        <v>173</v>
      </c>
      <c r="E275" s="217" t="s">
        <v>414</v>
      </c>
      <c r="F275" s="218" t="s">
        <v>415</v>
      </c>
      <c r="G275" s="219" t="s">
        <v>348</v>
      </c>
      <c r="H275" s="220">
        <v>124.64</v>
      </c>
      <c r="I275" s="221"/>
      <c r="J275" s="222">
        <f>ROUND(I275*H275,2)</f>
        <v>0</v>
      </c>
      <c r="K275" s="218" t="s">
        <v>177</v>
      </c>
      <c r="L275" s="47"/>
      <c r="M275" s="223" t="s">
        <v>35</v>
      </c>
      <c r="N275" s="224" t="s">
        <v>52</v>
      </c>
      <c r="O275" s="88"/>
      <c r="P275" s="225">
        <f>O275*H275</f>
        <v>0</v>
      </c>
      <c r="Q275" s="225">
        <v>0</v>
      </c>
      <c r="R275" s="225">
        <f>Q275*H275</f>
        <v>0</v>
      </c>
      <c r="S275" s="225">
        <v>0</v>
      </c>
      <c r="T275" s="226">
        <f>S275*H275</f>
        <v>0</v>
      </c>
      <c r="U275" s="41"/>
      <c r="V275" s="41"/>
      <c r="W275" s="41"/>
      <c r="X275" s="41"/>
      <c r="Y275" s="41"/>
      <c r="Z275" s="41"/>
      <c r="AA275" s="41"/>
      <c r="AB275" s="41"/>
      <c r="AC275" s="41"/>
      <c r="AD275" s="41"/>
      <c r="AE275" s="41"/>
      <c r="AR275" s="227" t="s">
        <v>372</v>
      </c>
      <c r="AT275" s="227" t="s">
        <v>173</v>
      </c>
      <c r="AU275" s="227" t="s">
        <v>86</v>
      </c>
      <c r="AY275" s="19" t="s">
        <v>170</v>
      </c>
      <c r="BE275" s="228">
        <f>IF(N275="základní",J275,0)</f>
        <v>0</v>
      </c>
      <c r="BF275" s="228">
        <f>IF(N275="snížená",J275,0)</f>
        <v>0</v>
      </c>
      <c r="BG275" s="228">
        <f>IF(N275="zákl. přenesená",J275,0)</f>
        <v>0</v>
      </c>
      <c r="BH275" s="228">
        <f>IF(N275="sníž. přenesená",J275,0)</f>
        <v>0</v>
      </c>
      <c r="BI275" s="228">
        <f>IF(N275="nulová",J275,0)</f>
        <v>0</v>
      </c>
      <c r="BJ275" s="19" t="s">
        <v>178</v>
      </c>
      <c r="BK275" s="228">
        <f>ROUND(I275*H275,2)</f>
        <v>0</v>
      </c>
      <c r="BL275" s="19" t="s">
        <v>372</v>
      </c>
      <c r="BM275" s="227" t="s">
        <v>418</v>
      </c>
    </row>
    <row r="276" spans="1:47" s="2" customFormat="1" ht="12">
      <c r="A276" s="41"/>
      <c r="B276" s="42"/>
      <c r="C276" s="43"/>
      <c r="D276" s="229" t="s">
        <v>180</v>
      </c>
      <c r="E276" s="43"/>
      <c r="F276" s="230" t="s">
        <v>411</v>
      </c>
      <c r="G276" s="43"/>
      <c r="H276" s="43"/>
      <c r="I276" s="231"/>
      <c r="J276" s="43"/>
      <c r="K276" s="43"/>
      <c r="L276" s="47"/>
      <c r="M276" s="232"/>
      <c r="N276" s="233"/>
      <c r="O276" s="88"/>
      <c r="P276" s="88"/>
      <c r="Q276" s="88"/>
      <c r="R276" s="88"/>
      <c r="S276" s="88"/>
      <c r="T276" s="89"/>
      <c r="U276" s="41"/>
      <c r="V276" s="41"/>
      <c r="W276" s="41"/>
      <c r="X276" s="41"/>
      <c r="Y276" s="41"/>
      <c r="Z276" s="41"/>
      <c r="AA276" s="41"/>
      <c r="AB276" s="41"/>
      <c r="AC276" s="41"/>
      <c r="AD276" s="41"/>
      <c r="AE276" s="41"/>
      <c r="AT276" s="19" t="s">
        <v>180</v>
      </c>
      <c r="AU276" s="19" t="s">
        <v>86</v>
      </c>
    </row>
    <row r="277" spans="1:51" s="13" customFormat="1" ht="12">
      <c r="A277" s="13"/>
      <c r="B277" s="234"/>
      <c r="C277" s="235"/>
      <c r="D277" s="229" t="s">
        <v>182</v>
      </c>
      <c r="E277" s="236" t="s">
        <v>35</v>
      </c>
      <c r="F277" s="237" t="s">
        <v>405</v>
      </c>
      <c r="G277" s="235"/>
      <c r="H277" s="236" t="s">
        <v>35</v>
      </c>
      <c r="I277" s="238"/>
      <c r="J277" s="235"/>
      <c r="K277" s="235"/>
      <c r="L277" s="239"/>
      <c r="M277" s="240"/>
      <c r="N277" s="241"/>
      <c r="O277" s="241"/>
      <c r="P277" s="241"/>
      <c r="Q277" s="241"/>
      <c r="R277" s="241"/>
      <c r="S277" s="241"/>
      <c r="T277" s="242"/>
      <c r="U277" s="13"/>
      <c r="V277" s="13"/>
      <c r="W277" s="13"/>
      <c r="X277" s="13"/>
      <c r="Y277" s="13"/>
      <c r="Z277" s="13"/>
      <c r="AA277" s="13"/>
      <c r="AB277" s="13"/>
      <c r="AC277" s="13"/>
      <c r="AD277" s="13"/>
      <c r="AE277" s="13"/>
      <c r="AT277" s="243" t="s">
        <v>182</v>
      </c>
      <c r="AU277" s="243" t="s">
        <v>86</v>
      </c>
      <c r="AV277" s="13" t="s">
        <v>86</v>
      </c>
      <c r="AW277" s="13" t="s">
        <v>40</v>
      </c>
      <c r="AX277" s="13" t="s">
        <v>79</v>
      </c>
      <c r="AY277" s="243" t="s">
        <v>170</v>
      </c>
    </row>
    <row r="278" spans="1:51" s="14" customFormat="1" ht="12">
      <c r="A278" s="14"/>
      <c r="B278" s="244"/>
      <c r="C278" s="245"/>
      <c r="D278" s="229" t="s">
        <v>182</v>
      </c>
      <c r="E278" s="246" t="s">
        <v>35</v>
      </c>
      <c r="F278" s="247" t="s">
        <v>406</v>
      </c>
      <c r="G278" s="245"/>
      <c r="H278" s="248">
        <v>124.64</v>
      </c>
      <c r="I278" s="249"/>
      <c r="J278" s="245"/>
      <c r="K278" s="245"/>
      <c r="L278" s="250"/>
      <c r="M278" s="251"/>
      <c r="N278" s="252"/>
      <c r="O278" s="252"/>
      <c r="P278" s="252"/>
      <c r="Q278" s="252"/>
      <c r="R278" s="252"/>
      <c r="S278" s="252"/>
      <c r="T278" s="253"/>
      <c r="U278" s="14"/>
      <c r="V278" s="14"/>
      <c r="W278" s="14"/>
      <c r="X278" s="14"/>
      <c r="Y278" s="14"/>
      <c r="Z278" s="14"/>
      <c r="AA278" s="14"/>
      <c r="AB278" s="14"/>
      <c r="AC278" s="14"/>
      <c r="AD278" s="14"/>
      <c r="AE278" s="14"/>
      <c r="AT278" s="254" t="s">
        <v>182</v>
      </c>
      <c r="AU278" s="254" t="s">
        <v>86</v>
      </c>
      <c r="AV278" s="14" t="s">
        <v>88</v>
      </c>
      <c r="AW278" s="14" t="s">
        <v>40</v>
      </c>
      <c r="AX278" s="14" t="s">
        <v>79</v>
      </c>
      <c r="AY278" s="254" t="s">
        <v>170</v>
      </c>
    </row>
    <row r="279" spans="1:51" s="15" customFormat="1" ht="12">
      <c r="A279" s="15"/>
      <c r="B279" s="255"/>
      <c r="C279" s="256"/>
      <c r="D279" s="229" t="s">
        <v>182</v>
      </c>
      <c r="E279" s="257" t="s">
        <v>35</v>
      </c>
      <c r="F279" s="258" t="s">
        <v>185</v>
      </c>
      <c r="G279" s="256"/>
      <c r="H279" s="259">
        <v>124.64</v>
      </c>
      <c r="I279" s="260"/>
      <c r="J279" s="256"/>
      <c r="K279" s="256"/>
      <c r="L279" s="261"/>
      <c r="M279" s="262"/>
      <c r="N279" s="263"/>
      <c r="O279" s="263"/>
      <c r="P279" s="263"/>
      <c r="Q279" s="263"/>
      <c r="R279" s="263"/>
      <c r="S279" s="263"/>
      <c r="T279" s="264"/>
      <c r="U279" s="15"/>
      <c r="V279" s="15"/>
      <c r="W279" s="15"/>
      <c r="X279" s="15"/>
      <c r="Y279" s="15"/>
      <c r="Z279" s="15"/>
      <c r="AA279" s="15"/>
      <c r="AB279" s="15"/>
      <c r="AC279" s="15"/>
      <c r="AD279" s="15"/>
      <c r="AE279" s="15"/>
      <c r="AT279" s="265" t="s">
        <v>182</v>
      </c>
      <c r="AU279" s="265" t="s">
        <v>86</v>
      </c>
      <c r="AV279" s="15" t="s">
        <v>178</v>
      </c>
      <c r="AW279" s="15" t="s">
        <v>40</v>
      </c>
      <c r="AX279" s="15" t="s">
        <v>86</v>
      </c>
      <c r="AY279" s="265" t="s">
        <v>170</v>
      </c>
    </row>
    <row r="280" spans="1:65" s="2" customFormat="1" ht="44.25" customHeight="1">
      <c r="A280" s="41"/>
      <c r="B280" s="42"/>
      <c r="C280" s="216" t="s">
        <v>419</v>
      </c>
      <c r="D280" s="216" t="s">
        <v>173</v>
      </c>
      <c r="E280" s="217" t="s">
        <v>414</v>
      </c>
      <c r="F280" s="218" t="s">
        <v>415</v>
      </c>
      <c r="G280" s="219" t="s">
        <v>348</v>
      </c>
      <c r="H280" s="220">
        <v>293.52</v>
      </c>
      <c r="I280" s="221"/>
      <c r="J280" s="222">
        <f>ROUND(I280*H280,2)</f>
        <v>0</v>
      </c>
      <c r="K280" s="218" t="s">
        <v>177</v>
      </c>
      <c r="L280" s="47"/>
      <c r="M280" s="223" t="s">
        <v>35</v>
      </c>
      <c r="N280" s="224" t="s">
        <v>52</v>
      </c>
      <c r="O280" s="88"/>
      <c r="P280" s="225">
        <f>O280*H280</f>
        <v>0</v>
      </c>
      <c r="Q280" s="225">
        <v>0</v>
      </c>
      <c r="R280" s="225">
        <f>Q280*H280</f>
        <v>0</v>
      </c>
      <c r="S280" s="225">
        <v>0</v>
      </c>
      <c r="T280" s="226">
        <f>S280*H280</f>
        <v>0</v>
      </c>
      <c r="U280" s="41"/>
      <c r="V280" s="41"/>
      <c r="W280" s="41"/>
      <c r="X280" s="41"/>
      <c r="Y280" s="41"/>
      <c r="Z280" s="41"/>
      <c r="AA280" s="41"/>
      <c r="AB280" s="41"/>
      <c r="AC280" s="41"/>
      <c r="AD280" s="41"/>
      <c r="AE280" s="41"/>
      <c r="AR280" s="227" t="s">
        <v>372</v>
      </c>
      <c r="AT280" s="227" t="s">
        <v>173</v>
      </c>
      <c r="AU280" s="227" t="s">
        <v>86</v>
      </c>
      <c r="AY280" s="19" t="s">
        <v>170</v>
      </c>
      <c r="BE280" s="228">
        <f>IF(N280="základní",J280,0)</f>
        <v>0</v>
      </c>
      <c r="BF280" s="228">
        <f>IF(N280="snížená",J280,0)</f>
        <v>0</v>
      </c>
      <c r="BG280" s="228">
        <f>IF(N280="zákl. přenesená",J280,0)</f>
        <v>0</v>
      </c>
      <c r="BH280" s="228">
        <f>IF(N280="sníž. přenesená",J280,0)</f>
        <v>0</v>
      </c>
      <c r="BI280" s="228">
        <f>IF(N280="nulová",J280,0)</f>
        <v>0</v>
      </c>
      <c r="BJ280" s="19" t="s">
        <v>178</v>
      </c>
      <c r="BK280" s="228">
        <f>ROUND(I280*H280,2)</f>
        <v>0</v>
      </c>
      <c r="BL280" s="19" t="s">
        <v>372</v>
      </c>
      <c r="BM280" s="227" t="s">
        <v>420</v>
      </c>
    </row>
    <row r="281" spans="1:47" s="2" customFormat="1" ht="12">
      <c r="A281" s="41"/>
      <c r="B281" s="42"/>
      <c r="C281" s="43"/>
      <c r="D281" s="229" t="s">
        <v>180</v>
      </c>
      <c r="E281" s="43"/>
      <c r="F281" s="230" t="s">
        <v>411</v>
      </c>
      <c r="G281" s="43"/>
      <c r="H281" s="43"/>
      <c r="I281" s="231"/>
      <c r="J281" s="43"/>
      <c r="K281" s="43"/>
      <c r="L281" s="47"/>
      <c r="M281" s="232"/>
      <c r="N281" s="233"/>
      <c r="O281" s="88"/>
      <c r="P281" s="88"/>
      <c r="Q281" s="88"/>
      <c r="R281" s="88"/>
      <c r="S281" s="88"/>
      <c r="T281" s="89"/>
      <c r="U281" s="41"/>
      <c r="V281" s="41"/>
      <c r="W281" s="41"/>
      <c r="X281" s="41"/>
      <c r="Y281" s="41"/>
      <c r="Z281" s="41"/>
      <c r="AA281" s="41"/>
      <c r="AB281" s="41"/>
      <c r="AC281" s="41"/>
      <c r="AD281" s="41"/>
      <c r="AE281" s="41"/>
      <c r="AT281" s="19" t="s">
        <v>180</v>
      </c>
      <c r="AU281" s="19" t="s">
        <v>86</v>
      </c>
    </row>
    <row r="282" spans="1:51" s="13" customFormat="1" ht="12">
      <c r="A282" s="13"/>
      <c r="B282" s="234"/>
      <c r="C282" s="235"/>
      <c r="D282" s="229" t="s">
        <v>182</v>
      </c>
      <c r="E282" s="236" t="s">
        <v>35</v>
      </c>
      <c r="F282" s="237" t="s">
        <v>401</v>
      </c>
      <c r="G282" s="235"/>
      <c r="H282" s="236" t="s">
        <v>35</v>
      </c>
      <c r="I282" s="238"/>
      <c r="J282" s="235"/>
      <c r="K282" s="235"/>
      <c r="L282" s="239"/>
      <c r="M282" s="240"/>
      <c r="N282" s="241"/>
      <c r="O282" s="241"/>
      <c r="P282" s="241"/>
      <c r="Q282" s="241"/>
      <c r="R282" s="241"/>
      <c r="S282" s="241"/>
      <c r="T282" s="242"/>
      <c r="U282" s="13"/>
      <c r="V282" s="13"/>
      <c r="W282" s="13"/>
      <c r="X282" s="13"/>
      <c r="Y282" s="13"/>
      <c r="Z282" s="13"/>
      <c r="AA282" s="13"/>
      <c r="AB282" s="13"/>
      <c r="AC282" s="13"/>
      <c r="AD282" s="13"/>
      <c r="AE282" s="13"/>
      <c r="AT282" s="243" t="s">
        <v>182</v>
      </c>
      <c r="AU282" s="243" t="s">
        <v>86</v>
      </c>
      <c r="AV282" s="13" t="s">
        <v>86</v>
      </c>
      <c r="AW282" s="13" t="s">
        <v>40</v>
      </c>
      <c r="AX282" s="13" t="s">
        <v>79</v>
      </c>
      <c r="AY282" s="243" t="s">
        <v>170</v>
      </c>
    </row>
    <row r="283" spans="1:51" s="14" customFormat="1" ht="12">
      <c r="A283" s="14"/>
      <c r="B283" s="244"/>
      <c r="C283" s="245"/>
      <c r="D283" s="229" t="s">
        <v>182</v>
      </c>
      <c r="E283" s="246" t="s">
        <v>35</v>
      </c>
      <c r="F283" s="247" t="s">
        <v>402</v>
      </c>
      <c r="G283" s="245"/>
      <c r="H283" s="248">
        <v>293.52</v>
      </c>
      <c r="I283" s="249"/>
      <c r="J283" s="245"/>
      <c r="K283" s="245"/>
      <c r="L283" s="250"/>
      <c r="M283" s="251"/>
      <c r="N283" s="252"/>
      <c r="O283" s="252"/>
      <c r="P283" s="252"/>
      <c r="Q283" s="252"/>
      <c r="R283" s="252"/>
      <c r="S283" s="252"/>
      <c r="T283" s="253"/>
      <c r="U283" s="14"/>
      <c r="V283" s="14"/>
      <c r="W283" s="14"/>
      <c r="X283" s="14"/>
      <c r="Y283" s="14"/>
      <c r="Z283" s="14"/>
      <c r="AA283" s="14"/>
      <c r="AB283" s="14"/>
      <c r="AC283" s="14"/>
      <c r="AD283" s="14"/>
      <c r="AE283" s="14"/>
      <c r="AT283" s="254" t="s">
        <v>182</v>
      </c>
      <c r="AU283" s="254" t="s">
        <v>86</v>
      </c>
      <c r="AV283" s="14" t="s">
        <v>88</v>
      </c>
      <c r="AW283" s="14" t="s">
        <v>40</v>
      </c>
      <c r="AX283" s="14" t="s">
        <v>79</v>
      </c>
      <c r="AY283" s="254" t="s">
        <v>170</v>
      </c>
    </row>
    <row r="284" spans="1:51" s="15" customFormat="1" ht="12">
      <c r="A284" s="15"/>
      <c r="B284" s="255"/>
      <c r="C284" s="256"/>
      <c r="D284" s="229" t="s">
        <v>182</v>
      </c>
      <c r="E284" s="257" t="s">
        <v>35</v>
      </c>
      <c r="F284" s="258" t="s">
        <v>185</v>
      </c>
      <c r="G284" s="256"/>
      <c r="H284" s="259">
        <v>293.52</v>
      </c>
      <c r="I284" s="260"/>
      <c r="J284" s="256"/>
      <c r="K284" s="256"/>
      <c r="L284" s="261"/>
      <c r="M284" s="262"/>
      <c r="N284" s="263"/>
      <c r="O284" s="263"/>
      <c r="P284" s="263"/>
      <c r="Q284" s="263"/>
      <c r="R284" s="263"/>
      <c r="S284" s="263"/>
      <c r="T284" s="264"/>
      <c r="U284" s="15"/>
      <c r="V284" s="15"/>
      <c r="W284" s="15"/>
      <c r="X284" s="15"/>
      <c r="Y284" s="15"/>
      <c r="Z284" s="15"/>
      <c r="AA284" s="15"/>
      <c r="AB284" s="15"/>
      <c r="AC284" s="15"/>
      <c r="AD284" s="15"/>
      <c r="AE284" s="15"/>
      <c r="AT284" s="265" t="s">
        <v>182</v>
      </c>
      <c r="AU284" s="265" t="s">
        <v>86</v>
      </c>
      <c r="AV284" s="15" t="s">
        <v>178</v>
      </c>
      <c r="AW284" s="15" t="s">
        <v>40</v>
      </c>
      <c r="AX284" s="15" t="s">
        <v>86</v>
      </c>
      <c r="AY284" s="265" t="s">
        <v>170</v>
      </c>
    </row>
    <row r="285" spans="1:65" s="2" customFormat="1" ht="44.25" customHeight="1">
      <c r="A285" s="41"/>
      <c r="B285" s="42"/>
      <c r="C285" s="216" t="s">
        <v>421</v>
      </c>
      <c r="D285" s="216" t="s">
        <v>173</v>
      </c>
      <c r="E285" s="217" t="s">
        <v>422</v>
      </c>
      <c r="F285" s="218" t="s">
        <v>423</v>
      </c>
      <c r="G285" s="219" t="s">
        <v>216</v>
      </c>
      <c r="H285" s="220">
        <v>0</v>
      </c>
      <c r="I285" s="221"/>
      <c r="J285" s="222">
        <f>ROUND(I285*H285,2)</f>
        <v>0</v>
      </c>
      <c r="K285" s="218" t="s">
        <v>177</v>
      </c>
      <c r="L285" s="47"/>
      <c r="M285" s="223" t="s">
        <v>35</v>
      </c>
      <c r="N285" s="224" t="s">
        <v>52</v>
      </c>
      <c r="O285" s="88"/>
      <c r="P285" s="225">
        <f>O285*H285</f>
        <v>0</v>
      </c>
      <c r="Q285" s="225">
        <v>0</v>
      </c>
      <c r="R285" s="225">
        <f>Q285*H285</f>
        <v>0</v>
      </c>
      <c r="S285" s="225">
        <v>0</v>
      </c>
      <c r="T285" s="226">
        <f>S285*H285</f>
        <v>0</v>
      </c>
      <c r="U285" s="41"/>
      <c r="V285" s="41"/>
      <c r="W285" s="41"/>
      <c r="X285" s="41"/>
      <c r="Y285" s="41"/>
      <c r="Z285" s="41"/>
      <c r="AA285" s="41"/>
      <c r="AB285" s="41"/>
      <c r="AC285" s="41"/>
      <c r="AD285" s="41"/>
      <c r="AE285" s="41"/>
      <c r="AR285" s="227" t="s">
        <v>372</v>
      </c>
      <c r="AT285" s="227" t="s">
        <v>173</v>
      </c>
      <c r="AU285" s="227" t="s">
        <v>86</v>
      </c>
      <c r="AY285" s="19" t="s">
        <v>170</v>
      </c>
      <c r="BE285" s="228">
        <f>IF(N285="základní",J285,0)</f>
        <v>0</v>
      </c>
      <c r="BF285" s="228">
        <f>IF(N285="snížená",J285,0)</f>
        <v>0</v>
      </c>
      <c r="BG285" s="228">
        <f>IF(N285="zákl. přenesená",J285,0)</f>
        <v>0</v>
      </c>
      <c r="BH285" s="228">
        <f>IF(N285="sníž. přenesená",J285,0)</f>
        <v>0</v>
      </c>
      <c r="BI285" s="228">
        <f>IF(N285="nulová",J285,0)</f>
        <v>0</v>
      </c>
      <c r="BJ285" s="19" t="s">
        <v>178</v>
      </c>
      <c r="BK285" s="228">
        <f>ROUND(I285*H285,2)</f>
        <v>0</v>
      </c>
      <c r="BL285" s="19" t="s">
        <v>372</v>
      </c>
      <c r="BM285" s="227" t="s">
        <v>424</v>
      </c>
    </row>
    <row r="286" spans="1:47" s="2" customFormat="1" ht="12">
      <c r="A286" s="41"/>
      <c r="B286" s="42"/>
      <c r="C286" s="43"/>
      <c r="D286" s="229" t="s">
        <v>180</v>
      </c>
      <c r="E286" s="43"/>
      <c r="F286" s="230" t="s">
        <v>425</v>
      </c>
      <c r="G286" s="43"/>
      <c r="H286" s="43"/>
      <c r="I286" s="231"/>
      <c r="J286" s="43"/>
      <c r="K286" s="43"/>
      <c r="L286" s="47"/>
      <c r="M286" s="232"/>
      <c r="N286" s="233"/>
      <c r="O286" s="88"/>
      <c r="P286" s="88"/>
      <c r="Q286" s="88"/>
      <c r="R286" s="88"/>
      <c r="S286" s="88"/>
      <c r="T286" s="89"/>
      <c r="U286" s="41"/>
      <c r="V286" s="41"/>
      <c r="W286" s="41"/>
      <c r="X286" s="41"/>
      <c r="Y286" s="41"/>
      <c r="Z286" s="41"/>
      <c r="AA286" s="41"/>
      <c r="AB286" s="41"/>
      <c r="AC286" s="41"/>
      <c r="AD286" s="41"/>
      <c r="AE286" s="41"/>
      <c r="AT286" s="19" t="s">
        <v>180</v>
      </c>
      <c r="AU286" s="19" t="s">
        <v>86</v>
      </c>
    </row>
    <row r="287" spans="1:65" s="2" customFormat="1" ht="12">
      <c r="A287" s="41"/>
      <c r="B287" s="42"/>
      <c r="C287" s="216" t="s">
        <v>426</v>
      </c>
      <c r="D287" s="216" t="s">
        <v>173</v>
      </c>
      <c r="E287" s="217" t="s">
        <v>427</v>
      </c>
      <c r="F287" s="218" t="s">
        <v>428</v>
      </c>
      <c r="G287" s="219" t="s">
        <v>348</v>
      </c>
      <c r="H287" s="220">
        <v>2770.415</v>
      </c>
      <c r="I287" s="221"/>
      <c r="J287" s="222">
        <f>ROUND(I287*H287,2)</f>
        <v>0</v>
      </c>
      <c r="K287" s="218" t="s">
        <v>177</v>
      </c>
      <c r="L287" s="47"/>
      <c r="M287" s="223" t="s">
        <v>35</v>
      </c>
      <c r="N287" s="224" t="s">
        <v>52</v>
      </c>
      <c r="O287" s="88"/>
      <c r="P287" s="225">
        <f>O287*H287</f>
        <v>0</v>
      </c>
      <c r="Q287" s="225">
        <v>0</v>
      </c>
      <c r="R287" s="225">
        <f>Q287*H287</f>
        <v>0</v>
      </c>
      <c r="S287" s="225">
        <v>0</v>
      </c>
      <c r="T287" s="226">
        <f>S287*H287</f>
        <v>0</v>
      </c>
      <c r="U287" s="41"/>
      <c r="V287" s="41"/>
      <c r="W287" s="41"/>
      <c r="X287" s="41"/>
      <c r="Y287" s="41"/>
      <c r="Z287" s="41"/>
      <c r="AA287" s="41"/>
      <c r="AB287" s="41"/>
      <c r="AC287" s="41"/>
      <c r="AD287" s="41"/>
      <c r="AE287" s="41"/>
      <c r="AR287" s="227" t="s">
        <v>372</v>
      </c>
      <c r="AT287" s="227" t="s">
        <v>173</v>
      </c>
      <c r="AU287" s="227" t="s">
        <v>86</v>
      </c>
      <c r="AY287" s="19" t="s">
        <v>170</v>
      </c>
      <c r="BE287" s="228">
        <f>IF(N287="základní",J287,0)</f>
        <v>0</v>
      </c>
      <c r="BF287" s="228">
        <f>IF(N287="snížená",J287,0)</f>
        <v>0</v>
      </c>
      <c r="BG287" s="228">
        <f>IF(N287="zákl. přenesená",J287,0)</f>
        <v>0</v>
      </c>
      <c r="BH287" s="228">
        <f>IF(N287="sníž. přenesená",J287,0)</f>
        <v>0</v>
      </c>
      <c r="BI287" s="228">
        <f>IF(N287="nulová",J287,0)</f>
        <v>0</v>
      </c>
      <c r="BJ287" s="19" t="s">
        <v>178</v>
      </c>
      <c r="BK287" s="228">
        <f>ROUND(I287*H287,2)</f>
        <v>0</v>
      </c>
      <c r="BL287" s="19" t="s">
        <v>372</v>
      </c>
      <c r="BM287" s="227" t="s">
        <v>429</v>
      </c>
    </row>
    <row r="288" spans="1:47" s="2" customFormat="1" ht="12">
      <c r="A288" s="41"/>
      <c r="B288" s="42"/>
      <c r="C288" s="43"/>
      <c r="D288" s="229" t="s">
        <v>180</v>
      </c>
      <c r="E288" s="43"/>
      <c r="F288" s="230" t="s">
        <v>430</v>
      </c>
      <c r="G288" s="43"/>
      <c r="H288" s="43"/>
      <c r="I288" s="231"/>
      <c r="J288" s="43"/>
      <c r="K288" s="43"/>
      <c r="L288" s="47"/>
      <c r="M288" s="232"/>
      <c r="N288" s="233"/>
      <c r="O288" s="88"/>
      <c r="P288" s="88"/>
      <c r="Q288" s="88"/>
      <c r="R288" s="88"/>
      <c r="S288" s="88"/>
      <c r="T288" s="89"/>
      <c r="U288" s="41"/>
      <c r="V288" s="41"/>
      <c r="W288" s="41"/>
      <c r="X288" s="41"/>
      <c r="Y288" s="41"/>
      <c r="Z288" s="41"/>
      <c r="AA288" s="41"/>
      <c r="AB288" s="41"/>
      <c r="AC288" s="41"/>
      <c r="AD288" s="41"/>
      <c r="AE288" s="41"/>
      <c r="AT288" s="19" t="s">
        <v>180</v>
      </c>
      <c r="AU288" s="19" t="s">
        <v>86</v>
      </c>
    </row>
    <row r="289" spans="1:51" s="13" customFormat="1" ht="12">
      <c r="A289" s="13"/>
      <c r="B289" s="234"/>
      <c r="C289" s="235"/>
      <c r="D289" s="229" t="s">
        <v>182</v>
      </c>
      <c r="E289" s="236" t="s">
        <v>35</v>
      </c>
      <c r="F289" s="237" t="s">
        <v>380</v>
      </c>
      <c r="G289" s="235"/>
      <c r="H289" s="236" t="s">
        <v>35</v>
      </c>
      <c r="I289" s="238"/>
      <c r="J289" s="235"/>
      <c r="K289" s="235"/>
      <c r="L289" s="239"/>
      <c r="M289" s="240"/>
      <c r="N289" s="241"/>
      <c r="O289" s="241"/>
      <c r="P289" s="241"/>
      <c r="Q289" s="241"/>
      <c r="R289" s="241"/>
      <c r="S289" s="241"/>
      <c r="T289" s="242"/>
      <c r="U289" s="13"/>
      <c r="V289" s="13"/>
      <c r="W289" s="13"/>
      <c r="X289" s="13"/>
      <c r="Y289" s="13"/>
      <c r="Z289" s="13"/>
      <c r="AA289" s="13"/>
      <c r="AB289" s="13"/>
      <c r="AC289" s="13"/>
      <c r="AD289" s="13"/>
      <c r="AE289" s="13"/>
      <c r="AT289" s="243" t="s">
        <v>182</v>
      </c>
      <c r="AU289" s="243" t="s">
        <v>86</v>
      </c>
      <c r="AV289" s="13" t="s">
        <v>86</v>
      </c>
      <c r="AW289" s="13" t="s">
        <v>40</v>
      </c>
      <c r="AX289" s="13" t="s">
        <v>79</v>
      </c>
      <c r="AY289" s="243" t="s">
        <v>170</v>
      </c>
    </row>
    <row r="290" spans="1:51" s="14" customFormat="1" ht="12">
      <c r="A290" s="14"/>
      <c r="B290" s="244"/>
      <c r="C290" s="245"/>
      <c r="D290" s="229" t="s">
        <v>182</v>
      </c>
      <c r="E290" s="246" t="s">
        <v>35</v>
      </c>
      <c r="F290" s="247" t="s">
        <v>381</v>
      </c>
      <c r="G290" s="245"/>
      <c r="H290" s="248">
        <v>1670.43</v>
      </c>
      <c r="I290" s="249"/>
      <c r="J290" s="245"/>
      <c r="K290" s="245"/>
      <c r="L290" s="250"/>
      <c r="M290" s="251"/>
      <c r="N290" s="252"/>
      <c r="O290" s="252"/>
      <c r="P290" s="252"/>
      <c r="Q290" s="252"/>
      <c r="R290" s="252"/>
      <c r="S290" s="252"/>
      <c r="T290" s="253"/>
      <c r="U290" s="14"/>
      <c r="V290" s="14"/>
      <c r="W290" s="14"/>
      <c r="X290" s="14"/>
      <c r="Y290" s="14"/>
      <c r="Z290" s="14"/>
      <c r="AA290" s="14"/>
      <c r="AB290" s="14"/>
      <c r="AC290" s="14"/>
      <c r="AD290" s="14"/>
      <c r="AE290" s="14"/>
      <c r="AT290" s="254" t="s">
        <v>182</v>
      </c>
      <c r="AU290" s="254" t="s">
        <v>86</v>
      </c>
      <c r="AV290" s="14" t="s">
        <v>88</v>
      </c>
      <c r="AW290" s="14" t="s">
        <v>40</v>
      </c>
      <c r="AX290" s="14" t="s">
        <v>79</v>
      </c>
      <c r="AY290" s="254" t="s">
        <v>170</v>
      </c>
    </row>
    <row r="291" spans="1:51" s="14" customFormat="1" ht="12">
      <c r="A291" s="14"/>
      <c r="B291" s="244"/>
      <c r="C291" s="245"/>
      <c r="D291" s="229" t="s">
        <v>182</v>
      </c>
      <c r="E291" s="246" t="s">
        <v>35</v>
      </c>
      <c r="F291" s="247" t="s">
        <v>382</v>
      </c>
      <c r="G291" s="245"/>
      <c r="H291" s="248">
        <v>726.495</v>
      </c>
      <c r="I291" s="249"/>
      <c r="J291" s="245"/>
      <c r="K291" s="245"/>
      <c r="L291" s="250"/>
      <c r="M291" s="251"/>
      <c r="N291" s="252"/>
      <c r="O291" s="252"/>
      <c r="P291" s="252"/>
      <c r="Q291" s="252"/>
      <c r="R291" s="252"/>
      <c r="S291" s="252"/>
      <c r="T291" s="253"/>
      <c r="U291" s="14"/>
      <c r="V291" s="14"/>
      <c r="W291" s="14"/>
      <c r="X291" s="14"/>
      <c r="Y291" s="14"/>
      <c r="Z291" s="14"/>
      <c r="AA291" s="14"/>
      <c r="AB291" s="14"/>
      <c r="AC291" s="14"/>
      <c r="AD291" s="14"/>
      <c r="AE291" s="14"/>
      <c r="AT291" s="254" t="s">
        <v>182</v>
      </c>
      <c r="AU291" s="254" t="s">
        <v>86</v>
      </c>
      <c r="AV291" s="14" t="s">
        <v>88</v>
      </c>
      <c r="AW291" s="14" t="s">
        <v>40</v>
      </c>
      <c r="AX291" s="14" t="s">
        <v>79</v>
      </c>
      <c r="AY291" s="254" t="s">
        <v>170</v>
      </c>
    </row>
    <row r="292" spans="1:51" s="13" customFormat="1" ht="12">
      <c r="A292" s="13"/>
      <c r="B292" s="234"/>
      <c r="C292" s="235"/>
      <c r="D292" s="229" t="s">
        <v>182</v>
      </c>
      <c r="E292" s="236" t="s">
        <v>35</v>
      </c>
      <c r="F292" s="237" t="s">
        <v>383</v>
      </c>
      <c r="G292" s="235"/>
      <c r="H292" s="236" t="s">
        <v>35</v>
      </c>
      <c r="I292" s="238"/>
      <c r="J292" s="235"/>
      <c r="K292" s="235"/>
      <c r="L292" s="239"/>
      <c r="M292" s="240"/>
      <c r="N292" s="241"/>
      <c r="O292" s="241"/>
      <c r="P292" s="241"/>
      <c r="Q292" s="241"/>
      <c r="R292" s="241"/>
      <c r="S292" s="241"/>
      <c r="T292" s="242"/>
      <c r="U292" s="13"/>
      <c r="V292" s="13"/>
      <c r="W292" s="13"/>
      <c r="X292" s="13"/>
      <c r="Y292" s="13"/>
      <c r="Z292" s="13"/>
      <c r="AA292" s="13"/>
      <c r="AB292" s="13"/>
      <c r="AC292" s="13"/>
      <c r="AD292" s="13"/>
      <c r="AE292" s="13"/>
      <c r="AT292" s="243" t="s">
        <v>182</v>
      </c>
      <c r="AU292" s="243" t="s">
        <v>86</v>
      </c>
      <c r="AV292" s="13" t="s">
        <v>86</v>
      </c>
      <c r="AW292" s="13" t="s">
        <v>40</v>
      </c>
      <c r="AX292" s="13" t="s">
        <v>79</v>
      </c>
      <c r="AY292" s="243" t="s">
        <v>170</v>
      </c>
    </row>
    <row r="293" spans="1:51" s="14" customFormat="1" ht="12">
      <c r="A293" s="14"/>
      <c r="B293" s="244"/>
      <c r="C293" s="245"/>
      <c r="D293" s="229" t="s">
        <v>182</v>
      </c>
      <c r="E293" s="246" t="s">
        <v>35</v>
      </c>
      <c r="F293" s="247" t="s">
        <v>384</v>
      </c>
      <c r="G293" s="245"/>
      <c r="H293" s="248">
        <v>110.67</v>
      </c>
      <c r="I293" s="249"/>
      <c r="J293" s="245"/>
      <c r="K293" s="245"/>
      <c r="L293" s="250"/>
      <c r="M293" s="251"/>
      <c r="N293" s="252"/>
      <c r="O293" s="252"/>
      <c r="P293" s="252"/>
      <c r="Q293" s="252"/>
      <c r="R293" s="252"/>
      <c r="S293" s="252"/>
      <c r="T293" s="253"/>
      <c r="U293" s="14"/>
      <c r="V293" s="14"/>
      <c r="W293" s="14"/>
      <c r="X293" s="14"/>
      <c r="Y293" s="14"/>
      <c r="Z293" s="14"/>
      <c r="AA293" s="14"/>
      <c r="AB293" s="14"/>
      <c r="AC293" s="14"/>
      <c r="AD293" s="14"/>
      <c r="AE293" s="14"/>
      <c r="AT293" s="254" t="s">
        <v>182</v>
      </c>
      <c r="AU293" s="254" t="s">
        <v>86</v>
      </c>
      <c r="AV293" s="14" t="s">
        <v>88</v>
      </c>
      <c r="AW293" s="14" t="s">
        <v>40</v>
      </c>
      <c r="AX293" s="14" t="s">
        <v>79</v>
      </c>
      <c r="AY293" s="254" t="s">
        <v>170</v>
      </c>
    </row>
    <row r="294" spans="1:51" s="13" customFormat="1" ht="12">
      <c r="A294" s="13"/>
      <c r="B294" s="234"/>
      <c r="C294" s="235"/>
      <c r="D294" s="229" t="s">
        <v>182</v>
      </c>
      <c r="E294" s="236" t="s">
        <v>35</v>
      </c>
      <c r="F294" s="237" t="s">
        <v>385</v>
      </c>
      <c r="G294" s="235"/>
      <c r="H294" s="236" t="s">
        <v>35</v>
      </c>
      <c r="I294" s="238"/>
      <c r="J294" s="235"/>
      <c r="K294" s="235"/>
      <c r="L294" s="239"/>
      <c r="M294" s="240"/>
      <c r="N294" s="241"/>
      <c r="O294" s="241"/>
      <c r="P294" s="241"/>
      <c r="Q294" s="241"/>
      <c r="R294" s="241"/>
      <c r="S294" s="241"/>
      <c r="T294" s="242"/>
      <c r="U294" s="13"/>
      <c r="V294" s="13"/>
      <c r="W294" s="13"/>
      <c r="X294" s="13"/>
      <c r="Y294" s="13"/>
      <c r="Z294" s="13"/>
      <c r="AA294" s="13"/>
      <c r="AB294" s="13"/>
      <c r="AC294" s="13"/>
      <c r="AD294" s="13"/>
      <c r="AE294" s="13"/>
      <c r="AT294" s="243" t="s">
        <v>182</v>
      </c>
      <c r="AU294" s="243" t="s">
        <v>86</v>
      </c>
      <c r="AV294" s="13" t="s">
        <v>86</v>
      </c>
      <c r="AW294" s="13" t="s">
        <v>40</v>
      </c>
      <c r="AX294" s="13" t="s">
        <v>79</v>
      </c>
      <c r="AY294" s="243" t="s">
        <v>170</v>
      </c>
    </row>
    <row r="295" spans="1:51" s="14" customFormat="1" ht="12">
      <c r="A295" s="14"/>
      <c r="B295" s="244"/>
      <c r="C295" s="245"/>
      <c r="D295" s="229" t="s">
        <v>182</v>
      </c>
      <c r="E295" s="246" t="s">
        <v>35</v>
      </c>
      <c r="F295" s="247" t="s">
        <v>386</v>
      </c>
      <c r="G295" s="245"/>
      <c r="H295" s="248">
        <v>262.82</v>
      </c>
      <c r="I295" s="249"/>
      <c r="J295" s="245"/>
      <c r="K295" s="245"/>
      <c r="L295" s="250"/>
      <c r="M295" s="251"/>
      <c r="N295" s="252"/>
      <c r="O295" s="252"/>
      <c r="P295" s="252"/>
      <c r="Q295" s="252"/>
      <c r="R295" s="252"/>
      <c r="S295" s="252"/>
      <c r="T295" s="253"/>
      <c r="U295" s="14"/>
      <c r="V295" s="14"/>
      <c r="W295" s="14"/>
      <c r="X295" s="14"/>
      <c r="Y295" s="14"/>
      <c r="Z295" s="14"/>
      <c r="AA295" s="14"/>
      <c r="AB295" s="14"/>
      <c r="AC295" s="14"/>
      <c r="AD295" s="14"/>
      <c r="AE295" s="14"/>
      <c r="AT295" s="254" t="s">
        <v>182</v>
      </c>
      <c r="AU295" s="254" t="s">
        <v>86</v>
      </c>
      <c r="AV295" s="14" t="s">
        <v>88</v>
      </c>
      <c r="AW295" s="14" t="s">
        <v>40</v>
      </c>
      <c r="AX295" s="14" t="s">
        <v>79</v>
      </c>
      <c r="AY295" s="254" t="s">
        <v>170</v>
      </c>
    </row>
    <row r="296" spans="1:51" s="15" customFormat="1" ht="12">
      <c r="A296" s="15"/>
      <c r="B296" s="255"/>
      <c r="C296" s="256"/>
      <c r="D296" s="229" t="s">
        <v>182</v>
      </c>
      <c r="E296" s="257" t="s">
        <v>35</v>
      </c>
      <c r="F296" s="258" t="s">
        <v>185</v>
      </c>
      <c r="G296" s="256"/>
      <c r="H296" s="259">
        <v>2770.4150000000004</v>
      </c>
      <c r="I296" s="260"/>
      <c r="J296" s="256"/>
      <c r="K296" s="256"/>
      <c r="L296" s="261"/>
      <c r="M296" s="262"/>
      <c r="N296" s="263"/>
      <c r="O296" s="263"/>
      <c r="P296" s="263"/>
      <c r="Q296" s="263"/>
      <c r="R296" s="263"/>
      <c r="S296" s="263"/>
      <c r="T296" s="264"/>
      <c r="U296" s="15"/>
      <c r="V296" s="15"/>
      <c r="W296" s="15"/>
      <c r="X296" s="15"/>
      <c r="Y296" s="15"/>
      <c r="Z296" s="15"/>
      <c r="AA296" s="15"/>
      <c r="AB296" s="15"/>
      <c r="AC296" s="15"/>
      <c r="AD296" s="15"/>
      <c r="AE296" s="15"/>
      <c r="AT296" s="265" t="s">
        <v>182</v>
      </c>
      <c r="AU296" s="265" t="s">
        <v>86</v>
      </c>
      <c r="AV296" s="15" t="s">
        <v>178</v>
      </c>
      <c r="AW296" s="15" t="s">
        <v>40</v>
      </c>
      <c r="AX296" s="15" t="s">
        <v>86</v>
      </c>
      <c r="AY296" s="265" t="s">
        <v>170</v>
      </c>
    </row>
    <row r="297" spans="1:65" s="2" customFormat="1" ht="44.25" customHeight="1">
      <c r="A297" s="41"/>
      <c r="B297" s="42"/>
      <c r="C297" s="216" t="s">
        <v>431</v>
      </c>
      <c r="D297" s="216" t="s">
        <v>173</v>
      </c>
      <c r="E297" s="217" t="s">
        <v>432</v>
      </c>
      <c r="F297" s="218" t="s">
        <v>433</v>
      </c>
      <c r="G297" s="219" t="s">
        <v>348</v>
      </c>
      <c r="H297" s="220">
        <v>0.5</v>
      </c>
      <c r="I297" s="221"/>
      <c r="J297" s="222">
        <f>ROUND(I297*H297,2)</f>
        <v>0</v>
      </c>
      <c r="K297" s="218" t="s">
        <v>177</v>
      </c>
      <c r="L297" s="47"/>
      <c r="M297" s="223" t="s">
        <v>35</v>
      </c>
      <c r="N297" s="224" t="s">
        <v>52</v>
      </c>
      <c r="O297" s="88"/>
      <c r="P297" s="225">
        <f>O297*H297</f>
        <v>0</v>
      </c>
      <c r="Q297" s="225">
        <v>0</v>
      </c>
      <c r="R297" s="225">
        <f>Q297*H297</f>
        <v>0</v>
      </c>
      <c r="S297" s="225">
        <v>0</v>
      </c>
      <c r="T297" s="226">
        <f>S297*H297</f>
        <v>0</v>
      </c>
      <c r="U297" s="41"/>
      <c r="V297" s="41"/>
      <c r="W297" s="41"/>
      <c r="X297" s="41"/>
      <c r="Y297" s="41"/>
      <c r="Z297" s="41"/>
      <c r="AA297" s="41"/>
      <c r="AB297" s="41"/>
      <c r="AC297" s="41"/>
      <c r="AD297" s="41"/>
      <c r="AE297" s="41"/>
      <c r="AR297" s="227" t="s">
        <v>372</v>
      </c>
      <c r="AT297" s="227" t="s">
        <v>173</v>
      </c>
      <c r="AU297" s="227" t="s">
        <v>86</v>
      </c>
      <c r="AY297" s="19" t="s">
        <v>170</v>
      </c>
      <c r="BE297" s="228">
        <f>IF(N297="základní",J297,0)</f>
        <v>0</v>
      </c>
      <c r="BF297" s="228">
        <f>IF(N297="snížená",J297,0)</f>
        <v>0</v>
      </c>
      <c r="BG297" s="228">
        <f>IF(N297="zákl. přenesená",J297,0)</f>
        <v>0</v>
      </c>
      <c r="BH297" s="228">
        <f>IF(N297="sníž. přenesená",J297,0)</f>
        <v>0</v>
      </c>
      <c r="BI297" s="228">
        <f>IF(N297="nulová",J297,0)</f>
        <v>0</v>
      </c>
      <c r="BJ297" s="19" t="s">
        <v>178</v>
      </c>
      <c r="BK297" s="228">
        <f>ROUND(I297*H297,2)</f>
        <v>0</v>
      </c>
      <c r="BL297" s="19" t="s">
        <v>372</v>
      </c>
      <c r="BM297" s="227" t="s">
        <v>434</v>
      </c>
    </row>
    <row r="298" spans="1:47" s="2" customFormat="1" ht="12">
      <c r="A298" s="41"/>
      <c r="B298" s="42"/>
      <c r="C298" s="43"/>
      <c r="D298" s="229" t="s">
        <v>180</v>
      </c>
      <c r="E298" s="43"/>
      <c r="F298" s="230" t="s">
        <v>430</v>
      </c>
      <c r="G298" s="43"/>
      <c r="H298" s="43"/>
      <c r="I298" s="231"/>
      <c r="J298" s="43"/>
      <c r="K298" s="43"/>
      <c r="L298" s="47"/>
      <c r="M298" s="232"/>
      <c r="N298" s="233"/>
      <c r="O298" s="88"/>
      <c r="P298" s="88"/>
      <c r="Q298" s="88"/>
      <c r="R298" s="88"/>
      <c r="S298" s="88"/>
      <c r="T298" s="89"/>
      <c r="U298" s="41"/>
      <c r="V298" s="41"/>
      <c r="W298" s="41"/>
      <c r="X298" s="41"/>
      <c r="Y298" s="41"/>
      <c r="Z298" s="41"/>
      <c r="AA298" s="41"/>
      <c r="AB298" s="41"/>
      <c r="AC298" s="41"/>
      <c r="AD298" s="41"/>
      <c r="AE298" s="41"/>
      <c r="AT298" s="19" t="s">
        <v>180</v>
      </c>
      <c r="AU298" s="19" t="s">
        <v>86</v>
      </c>
    </row>
    <row r="299" spans="1:65" s="2" customFormat="1" ht="12">
      <c r="A299" s="41"/>
      <c r="B299" s="42"/>
      <c r="C299" s="216" t="s">
        <v>435</v>
      </c>
      <c r="D299" s="216" t="s">
        <v>173</v>
      </c>
      <c r="E299" s="217" t="s">
        <v>436</v>
      </c>
      <c r="F299" s="218" t="s">
        <v>437</v>
      </c>
      <c r="G299" s="219" t="s">
        <v>348</v>
      </c>
      <c r="H299" s="220">
        <v>293.52</v>
      </c>
      <c r="I299" s="221"/>
      <c r="J299" s="222">
        <f>ROUND(I299*H299,2)</f>
        <v>0</v>
      </c>
      <c r="K299" s="218" t="s">
        <v>177</v>
      </c>
      <c r="L299" s="47"/>
      <c r="M299" s="223" t="s">
        <v>35</v>
      </c>
      <c r="N299" s="224" t="s">
        <v>52</v>
      </c>
      <c r="O299" s="88"/>
      <c r="P299" s="225">
        <f>O299*H299</f>
        <v>0</v>
      </c>
      <c r="Q299" s="225">
        <v>0</v>
      </c>
      <c r="R299" s="225">
        <f>Q299*H299</f>
        <v>0</v>
      </c>
      <c r="S299" s="225">
        <v>0</v>
      </c>
      <c r="T299" s="226">
        <f>S299*H299</f>
        <v>0</v>
      </c>
      <c r="U299" s="41"/>
      <c r="V299" s="41"/>
      <c r="W299" s="41"/>
      <c r="X299" s="41"/>
      <c r="Y299" s="41"/>
      <c r="Z299" s="41"/>
      <c r="AA299" s="41"/>
      <c r="AB299" s="41"/>
      <c r="AC299" s="41"/>
      <c r="AD299" s="41"/>
      <c r="AE299" s="41"/>
      <c r="AR299" s="227" t="s">
        <v>372</v>
      </c>
      <c r="AT299" s="227" t="s">
        <v>173</v>
      </c>
      <c r="AU299" s="227" t="s">
        <v>86</v>
      </c>
      <c r="AY299" s="19" t="s">
        <v>170</v>
      </c>
      <c r="BE299" s="228">
        <f>IF(N299="základní",J299,0)</f>
        <v>0</v>
      </c>
      <c r="BF299" s="228">
        <f>IF(N299="snížená",J299,0)</f>
        <v>0</v>
      </c>
      <c r="BG299" s="228">
        <f>IF(N299="zákl. přenesená",J299,0)</f>
        <v>0</v>
      </c>
      <c r="BH299" s="228">
        <f>IF(N299="sníž. přenesená",J299,0)</f>
        <v>0</v>
      </c>
      <c r="BI299" s="228">
        <f>IF(N299="nulová",J299,0)</f>
        <v>0</v>
      </c>
      <c r="BJ299" s="19" t="s">
        <v>178</v>
      </c>
      <c r="BK299" s="228">
        <f>ROUND(I299*H299,2)</f>
        <v>0</v>
      </c>
      <c r="BL299" s="19" t="s">
        <v>372</v>
      </c>
      <c r="BM299" s="227" t="s">
        <v>438</v>
      </c>
    </row>
    <row r="300" spans="1:47" s="2" customFormat="1" ht="12">
      <c r="A300" s="41"/>
      <c r="B300" s="42"/>
      <c r="C300" s="43"/>
      <c r="D300" s="229" t="s">
        <v>180</v>
      </c>
      <c r="E300" s="43"/>
      <c r="F300" s="230" t="s">
        <v>430</v>
      </c>
      <c r="G300" s="43"/>
      <c r="H300" s="43"/>
      <c r="I300" s="231"/>
      <c r="J300" s="43"/>
      <c r="K300" s="43"/>
      <c r="L300" s="47"/>
      <c r="M300" s="232"/>
      <c r="N300" s="233"/>
      <c r="O300" s="88"/>
      <c r="P300" s="88"/>
      <c r="Q300" s="88"/>
      <c r="R300" s="88"/>
      <c r="S300" s="88"/>
      <c r="T300" s="89"/>
      <c r="U300" s="41"/>
      <c r="V300" s="41"/>
      <c r="W300" s="41"/>
      <c r="X300" s="41"/>
      <c r="Y300" s="41"/>
      <c r="Z300" s="41"/>
      <c r="AA300" s="41"/>
      <c r="AB300" s="41"/>
      <c r="AC300" s="41"/>
      <c r="AD300" s="41"/>
      <c r="AE300" s="41"/>
      <c r="AT300" s="19" t="s">
        <v>180</v>
      </c>
      <c r="AU300" s="19" t="s">
        <v>86</v>
      </c>
    </row>
    <row r="301" spans="1:47" s="2" customFormat="1" ht="12">
      <c r="A301" s="41"/>
      <c r="B301" s="42"/>
      <c r="C301" s="43"/>
      <c r="D301" s="229" t="s">
        <v>343</v>
      </c>
      <c r="E301" s="43"/>
      <c r="F301" s="230" t="s">
        <v>439</v>
      </c>
      <c r="G301" s="43"/>
      <c r="H301" s="43"/>
      <c r="I301" s="231"/>
      <c r="J301" s="43"/>
      <c r="K301" s="43"/>
      <c r="L301" s="47"/>
      <c r="M301" s="232"/>
      <c r="N301" s="233"/>
      <c r="O301" s="88"/>
      <c r="P301" s="88"/>
      <c r="Q301" s="88"/>
      <c r="R301" s="88"/>
      <c r="S301" s="88"/>
      <c r="T301" s="89"/>
      <c r="U301" s="41"/>
      <c r="V301" s="41"/>
      <c r="W301" s="41"/>
      <c r="X301" s="41"/>
      <c r="Y301" s="41"/>
      <c r="Z301" s="41"/>
      <c r="AA301" s="41"/>
      <c r="AB301" s="41"/>
      <c r="AC301" s="41"/>
      <c r="AD301" s="41"/>
      <c r="AE301" s="41"/>
      <c r="AT301" s="19" t="s">
        <v>343</v>
      </c>
      <c r="AU301" s="19" t="s">
        <v>86</v>
      </c>
    </row>
    <row r="302" spans="1:51" s="13" customFormat="1" ht="12">
      <c r="A302" s="13"/>
      <c r="B302" s="234"/>
      <c r="C302" s="235"/>
      <c r="D302" s="229" t="s">
        <v>182</v>
      </c>
      <c r="E302" s="236" t="s">
        <v>35</v>
      </c>
      <c r="F302" s="237" t="s">
        <v>401</v>
      </c>
      <c r="G302" s="235"/>
      <c r="H302" s="236" t="s">
        <v>35</v>
      </c>
      <c r="I302" s="238"/>
      <c r="J302" s="235"/>
      <c r="K302" s="235"/>
      <c r="L302" s="239"/>
      <c r="M302" s="240"/>
      <c r="N302" s="241"/>
      <c r="O302" s="241"/>
      <c r="P302" s="241"/>
      <c r="Q302" s="241"/>
      <c r="R302" s="241"/>
      <c r="S302" s="241"/>
      <c r="T302" s="242"/>
      <c r="U302" s="13"/>
      <c r="V302" s="13"/>
      <c r="W302" s="13"/>
      <c r="X302" s="13"/>
      <c r="Y302" s="13"/>
      <c r="Z302" s="13"/>
      <c r="AA302" s="13"/>
      <c r="AB302" s="13"/>
      <c r="AC302" s="13"/>
      <c r="AD302" s="13"/>
      <c r="AE302" s="13"/>
      <c r="AT302" s="243" t="s">
        <v>182</v>
      </c>
      <c r="AU302" s="243" t="s">
        <v>86</v>
      </c>
      <c r="AV302" s="13" t="s">
        <v>86</v>
      </c>
      <c r="AW302" s="13" t="s">
        <v>40</v>
      </c>
      <c r="AX302" s="13" t="s">
        <v>79</v>
      </c>
      <c r="AY302" s="243" t="s">
        <v>170</v>
      </c>
    </row>
    <row r="303" spans="1:51" s="14" customFormat="1" ht="12">
      <c r="A303" s="14"/>
      <c r="B303" s="244"/>
      <c r="C303" s="245"/>
      <c r="D303" s="229" t="s">
        <v>182</v>
      </c>
      <c r="E303" s="246" t="s">
        <v>35</v>
      </c>
      <c r="F303" s="247" t="s">
        <v>402</v>
      </c>
      <c r="G303" s="245"/>
      <c r="H303" s="248">
        <v>293.52</v>
      </c>
      <c r="I303" s="249"/>
      <c r="J303" s="245"/>
      <c r="K303" s="245"/>
      <c r="L303" s="250"/>
      <c r="M303" s="251"/>
      <c r="N303" s="252"/>
      <c r="O303" s="252"/>
      <c r="P303" s="252"/>
      <c r="Q303" s="252"/>
      <c r="R303" s="252"/>
      <c r="S303" s="252"/>
      <c r="T303" s="253"/>
      <c r="U303" s="14"/>
      <c r="V303" s="14"/>
      <c r="W303" s="14"/>
      <c r="X303" s="14"/>
      <c r="Y303" s="14"/>
      <c r="Z303" s="14"/>
      <c r="AA303" s="14"/>
      <c r="AB303" s="14"/>
      <c r="AC303" s="14"/>
      <c r="AD303" s="14"/>
      <c r="AE303" s="14"/>
      <c r="AT303" s="254" t="s">
        <v>182</v>
      </c>
      <c r="AU303" s="254" t="s">
        <v>86</v>
      </c>
      <c r="AV303" s="14" t="s">
        <v>88</v>
      </c>
      <c r="AW303" s="14" t="s">
        <v>40</v>
      </c>
      <c r="AX303" s="14" t="s">
        <v>79</v>
      </c>
      <c r="AY303" s="254" t="s">
        <v>170</v>
      </c>
    </row>
    <row r="304" spans="1:51" s="15" customFormat="1" ht="12">
      <c r="A304" s="15"/>
      <c r="B304" s="255"/>
      <c r="C304" s="256"/>
      <c r="D304" s="229" t="s">
        <v>182</v>
      </c>
      <c r="E304" s="257" t="s">
        <v>35</v>
      </c>
      <c r="F304" s="258" t="s">
        <v>185</v>
      </c>
      <c r="G304" s="256"/>
      <c r="H304" s="259">
        <v>293.52</v>
      </c>
      <c r="I304" s="260"/>
      <c r="J304" s="256"/>
      <c r="K304" s="256"/>
      <c r="L304" s="261"/>
      <c r="M304" s="262"/>
      <c r="N304" s="263"/>
      <c r="O304" s="263"/>
      <c r="P304" s="263"/>
      <c r="Q304" s="263"/>
      <c r="R304" s="263"/>
      <c r="S304" s="263"/>
      <c r="T304" s="264"/>
      <c r="U304" s="15"/>
      <c r="V304" s="15"/>
      <c r="W304" s="15"/>
      <c r="X304" s="15"/>
      <c r="Y304" s="15"/>
      <c r="Z304" s="15"/>
      <c r="AA304" s="15"/>
      <c r="AB304" s="15"/>
      <c r="AC304" s="15"/>
      <c r="AD304" s="15"/>
      <c r="AE304" s="15"/>
      <c r="AT304" s="265" t="s">
        <v>182</v>
      </c>
      <c r="AU304" s="265" t="s">
        <v>86</v>
      </c>
      <c r="AV304" s="15" t="s">
        <v>178</v>
      </c>
      <c r="AW304" s="15" t="s">
        <v>40</v>
      </c>
      <c r="AX304" s="15" t="s">
        <v>86</v>
      </c>
      <c r="AY304" s="265" t="s">
        <v>170</v>
      </c>
    </row>
    <row r="305" spans="1:65" s="2" customFormat="1" ht="16.5" customHeight="1">
      <c r="A305" s="41"/>
      <c r="B305" s="42"/>
      <c r="C305" s="266" t="s">
        <v>440</v>
      </c>
      <c r="D305" s="266" t="s">
        <v>441</v>
      </c>
      <c r="E305" s="267" t="s">
        <v>442</v>
      </c>
      <c r="F305" s="268" t="s">
        <v>443</v>
      </c>
      <c r="G305" s="269" t="s">
        <v>348</v>
      </c>
      <c r="H305" s="270">
        <v>2396.925</v>
      </c>
      <c r="I305" s="271"/>
      <c r="J305" s="272">
        <f>ROUND(I305*H305,2)</f>
        <v>0</v>
      </c>
      <c r="K305" s="268" t="s">
        <v>177</v>
      </c>
      <c r="L305" s="273"/>
      <c r="M305" s="274" t="s">
        <v>35</v>
      </c>
      <c r="N305" s="275" t="s">
        <v>52</v>
      </c>
      <c r="O305" s="88"/>
      <c r="P305" s="225">
        <f>O305*H305</f>
        <v>0</v>
      </c>
      <c r="Q305" s="225">
        <v>1</v>
      </c>
      <c r="R305" s="225">
        <f>Q305*H305</f>
        <v>2396.925</v>
      </c>
      <c r="S305" s="225">
        <v>0</v>
      </c>
      <c r="T305" s="226">
        <f>S305*H305</f>
        <v>0</v>
      </c>
      <c r="U305" s="41"/>
      <c r="V305" s="41"/>
      <c r="W305" s="41"/>
      <c r="X305" s="41"/>
      <c r="Y305" s="41"/>
      <c r="Z305" s="41"/>
      <c r="AA305" s="41"/>
      <c r="AB305" s="41"/>
      <c r="AC305" s="41"/>
      <c r="AD305" s="41"/>
      <c r="AE305" s="41"/>
      <c r="AR305" s="227" t="s">
        <v>372</v>
      </c>
      <c r="AT305" s="227" t="s">
        <v>441</v>
      </c>
      <c r="AU305" s="227" t="s">
        <v>86</v>
      </c>
      <c r="AY305" s="19" t="s">
        <v>170</v>
      </c>
      <c r="BE305" s="228">
        <f>IF(N305="základní",J305,0)</f>
        <v>0</v>
      </c>
      <c r="BF305" s="228">
        <f>IF(N305="snížená",J305,0)</f>
        <v>0</v>
      </c>
      <c r="BG305" s="228">
        <f>IF(N305="zákl. přenesená",J305,0)</f>
        <v>0</v>
      </c>
      <c r="BH305" s="228">
        <f>IF(N305="sníž. přenesená",J305,0)</f>
        <v>0</v>
      </c>
      <c r="BI305" s="228">
        <f>IF(N305="nulová",J305,0)</f>
        <v>0</v>
      </c>
      <c r="BJ305" s="19" t="s">
        <v>178</v>
      </c>
      <c r="BK305" s="228">
        <f>ROUND(I305*H305,2)</f>
        <v>0</v>
      </c>
      <c r="BL305" s="19" t="s">
        <v>372</v>
      </c>
      <c r="BM305" s="227" t="s">
        <v>444</v>
      </c>
    </row>
    <row r="306" spans="1:47" s="2" customFormat="1" ht="12">
      <c r="A306" s="41"/>
      <c r="B306" s="42"/>
      <c r="C306" s="43"/>
      <c r="D306" s="229" t="s">
        <v>343</v>
      </c>
      <c r="E306" s="43"/>
      <c r="F306" s="230" t="s">
        <v>445</v>
      </c>
      <c r="G306" s="43"/>
      <c r="H306" s="43"/>
      <c r="I306" s="231"/>
      <c r="J306" s="43"/>
      <c r="K306" s="43"/>
      <c r="L306" s="47"/>
      <c r="M306" s="232"/>
      <c r="N306" s="233"/>
      <c r="O306" s="88"/>
      <c r="P306" s="88"/>
      <c r="Q306" s="88"/>
      <c r="R306" s="88"/>
      <c r="S306" s="88"/>
      <c r="T306" s="89"/>
      <c r="U306" s="41"/>
      <c r="V306" s="41"/>
      <c r="W306" s="41"/>
      <c r="X306" s="41"/>
      <c r="Y306" s="41"/>
      <c r="Z306" s="41"/>
      <c r="AA306" s="41"/>
      <c r="AB306" s="41"/>
      <c r="AC306" s="41"/>
      <c r="AD306" s="41"/>
      <c r="AE306" s="41"/>
      <c r="AT306" s="19" t="s">
        <v>343</v>
      </c>
      <c r="AU306" s="19" t="s">
        <v>86</v>
      </c>
    </row>
    <row r="307" spans="1:51" s="14" customFormat="1" ht="12">
      <c r="A307" s="14"/>
      <c r="B307" s="244"/>
      <c r="C307" s="245"/>
      <c r="D307" s="229" t="s">
        <v>182</v>
      </c>
      <c r="E307" s="246" t="s">
        <v>35</v>
      </c>
      <c r="F307" s="247" t="s">
        <v>381</v>
      </c>
      <c r="G307" s="245"/>
      <c r="H307" s="248">
        <v>1670.43</v>
      </c>
      <c r="I307" s="249"/>
      <c r="J307" s="245"/>
      <c r="K307" s="245"/>
      <c r="L307" s="250"/>
      <c r="M307" s="251"/>
      <c r="N307" s="252"/>
      <c r="O307" s="252"/>
      <c r="P307" s="252"/>
      <c r="Q307" s="252"/>
      <c r="R307" s="252"/>
      <c r="S307" s="252"/>
      <c r="T307" s="253"/>
      <c r="U307" s="14"/>
      <c r="V307" s="14"/>
      <c r="W307" s="14"/>
      <c r="X307" s="14"/>
      <c r="Y307" s="14"/>
      <c r="Z307" s="14"/>
      <c r="AA307" s="14"/>
      <c r="AB307" s="14"/>
      <c r="AC307" s="14"/>
      <c r="AD307" s="14"/>
      <c r="AE307" s="14"/>
      <c r="AT307" s="254" t="s">
        <v>182</v>
      </c>
      <c r="AU307" s="254" t="s">
        <v>86</v>
      </c>
      <c r="AV307" s="14" t="s">
        <v>88</v>
      </c>
      <c r="AW307" s="14" t="s">
        <v>40</v>
      </c>
      <c r="AX307" s="14" t="s">
        <v>79</v>
      </c>
      <c r="AY307" s="254" t="s">
        <v>170</v>
      </c>
    </row>
    <row r="308" spans="1:51" s="14" customFormat="1" ht="12">
      <c r="A308" s="14"/>
      <c r="B308" s="244"/>
      <c r="C308" s="245"/>
      <c r="D308" s="229" t="s">
        <v>182</v>
      </c>
      <c r="E308" s="246" t="s">
        <v>35</v>
      </c>
      <c r="F308" s="247" t="s">
        <v>382</v>
      </c>
      <c r="G308" s="245"/>
      <c r="H308" s="248">
        <v>726.495</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182</v>
      </c>
      <c r="AU308" s="254" t="s">
        <v>86</v>
      </c>
      <c r="AV308" s="14" t="s">
        <v>88</v>
      </c>
      <c r="AW308" s="14" t="s">
        <v>40</v>
      </c>
      <c r="AX308" s="14" t="s">
        <v>79</v>
      </c>
      <c r="AY308" s="254" t="s">
        <v>170</v>
      </c>
    </row>
    <row r="309" spans="1:51" s="15" customFormat="1" ht="12">
      <c r="A309" s="15"/>
      <c r="B309" s="255"/>
      <c r="C309" s="256"/>
      <c r="D309" s="229" t="s">
        <v>182</v>
      </c>
      <c r="E309" s="257" t="s">
        <v>35</v>
      </c>
      <c r="F309" s="258" t="s">
        <v>185</v>
      </c>
      <c r="G309" s="256"/>
      <c r="H309" s="259">
        <v>2396.925</v>
      </c>
      <c r="I309" s="260"/>
      <c r="J309" s="256"/>
      <c r="K309" s="256"/>
      <c r="L309" s="261"/>
      <c r="M309" s="262"/>
      <c r="N309" s="263"/>
      <c r="O309" s="263"/>
      <c r="P309" s="263"/>
      <c r="Q309" s="263"/>
      <c r="R309" s="263"/>
      <c r="S309" s="263"/>
      <c r="T309" s="264"/>
      <c r="U309" s="15"/>
      <c r="V309" s="15"/>
      <c r="W309" s="15"/>
      <c r="X309" s="15"/>
      <c r="Y309" s="15"/>
      <c r="Z309" s="15"/>
      <c r="AA309" s="15"/>
      <c r="AB309" s="15"/>
      <c r="AC309" s="15"/>
      <c r="AD309" s="15"/>
      <c r="AE309" s="15"/>
      <c r="AT309" s="265" t="s">
        <v>182</v>
      </c>
      <c r="AU309" s="265" t="s">
        <v>86</v>
      </c>
      <c r="AV309" s="15" t="s">
        <v>178</v>
      </c>
      <c r="AW309" s="15" t="s">
        <v>40</v>
      </c>
      <c r="AX309" s="15" t="s">
        <v>86</v>
      </c>
      <c r="AY309" s="265" t="s">
        <v>170</v>
      </c>
    </row>
    <row r="310" spans="1:65" s="2" customFormat="1" ht="16.5" customHeight="1">
      <c r="A310" s="41"/>
      <c r="B310" s="42"/>
      <c r="C310" s="266" t="s">
        <v>446</v>
      </c>
      <c r="D310" s="266" t="s">
        <v>441</v>
      </c>
      <c r="E310" s="267" t="s">
        <v>447</v>
      </c>
      <c r="F310" s="268" t="s">
        <v>448</v>
      </c>
      <c r="G310" s="269" t="s">
        <v>216</v>
      </c>
      <c r="H310" s="270">
        <v>1836</v>
      </c>
      <c r="I310" s="271"/>
      <c r="J310" s="272">
        <f>ROUND(I310*H310,2)</f>
        <v>0</v>
      </c>
      <c r="K310" s="268" t="s">
        <v>177</v>
      </c>
      <c r="L310" s="273"/>
      <c r="M310" s="274" t="s">
        <v>35</v>
      </c>
      <c r="N310" s="275" t="s">
        <v>52</v>
      </c>
      <c r="O310" s="88"/>
      <c r="P310" s="225">
        <f>O310*H310</f>
        <v>0</v>
      </c>
      <c r="Q310" s="225">
        <v>0.00021</v>
      </c>
      <c r="R310" s="225">
        <f>Q310*H310</f>
        <v>0.38556</v>
      </c>
      <c r="S310" s="225">
        <v>0</v>
      </c>
      <c r="T310" s="226">
        <f>S310*H310</f>
        <v>0</v>
      </c>
      <c r="U310" s="41"/>
      <c r="V310" s="41"/>
      <c r="W310" s="41"/>
      <c r="X310" s="41"/>
      <c r="Y310" s="41"/>
      <c r="Z310" s="41"/>
      <c r="AA310" s="41"/>
      <c r="AB310" s="41"/>
      <c r="AC310" s="41"/>
      <c r="AD310" s="41"/>
      <c r="AE310" s="41"/>
      <c r="AR310" s="227" t="s">
        <v>372</v>
      </c>
      <c r="AT310" s="227" t="s">
        <v>441</v>
      </c>
      <c r="AU310" s="227" t="s">
        <v>86</v>
      </c>
      <c r="AY310" s="19" t="s">
        <v>170</v>
      </c>
      <c r="BE310" s="228">
        <f>IF(N310="základní",J310,0)</f>
        <v>0</v>
      </c>
      <c r="BF310" s="228">
        <f>IF(N310="snížená",J310,0)</f>
        <v>0</v>
      </c>
      <c r="BG310" s="228">
        <f>IF(N310="zákl. přenesená",J310,0)</f>
        <v>0</v>
      </c>
      <c r="BH310" s="228">
        <f>IF(N310="sníž. přenesená",J310,0)</f>
        <v>0</v>
      </c>
      <c r="BI310" s="228">
        <f>IF(N310="nulová",J310,0)</f>
        <v>0</v>
      </c>
      <c r="BJ310" s="19" t="s">
        <v>178</v>
      </c>
      <c r="BK310" s="228">
        <f>ROUND(I310*H310,2)</f>
        <v>0</v>
      </c>
      <c r="BL310" s="19" t="s">
        <v>372</v>
      </c>
      <c r="BM310" s="227" t="s">
        <v>449</v>
      </c>
    </row>
    <row r="311" spans="1:51" s="14" customFormat="1" ht="12">
      <c r="A311" s="14"/>
      <c r="B311" s="244"/>
      <c r="C311" s="245"/>
      <c r="D311" s="229" t="s">
        <v>182</v>
      </c>
      <c r="E311" s="246" t="s">
        <v>35</v>
      </c>
      <c r="F311" s="247" t="s">
        <v>450</v>
      </c>
      <c r="G311" s="245"/>
      <c r="H311" s="248">
        <v>1836</v>
      </c>
      <c r="I311" s="249"/>
      <c r="J311" s="245"/>
      <c r="K311" s="245"/>
      <c r="L311" s="250"/>
      <c r="M311" s="251"/>
      <c r="N311" s="252"/>
      <c r="O311" s="252"/>
      <c r="P311" s="252"/>
      <c r="Q311" s="252"/>
      <c r="R311" s="252"/>
      <c r="S311" s="252"/>
      <c r="T311" s="253"/>
      <c r="U311" s="14"/>
      <c r="V311" s="14"/>
      <c r="W311" s="14"/>
      <c r="X311" s="14"/>
      <c r="Y311" s="14"/>
      <c r="Z311" s="14"/>
      <c r="AA311" s="14"/>
      <c r="AB311" s="14"/>
      <c r="AC311" s="14"/>
      <c r="AD311" s="14"/>
      <c r="AE311" s="14"/>
      <c r="AT311" s="254" t="s">
        <v>182</v>
      </c>
      <c r="AU311" s="254" t="s">
        <v>86</v>
      </c>
      <c r="AV311" s="14" t="s">
        <v>88</v>
      </c>
      <c r="AW311" s="14" t="s">
        <v>40</v>
      </c>
      <c r="AX311" s="14" t="s">
        <v>79</v>
      </c>
      <c r="AY311" s="254" t="s">
        <v>170</v>
      </c>
    </row>
    <row r="312" spans="1:51" s="15" customFormat="1" ht="12">
      <c r="A312" s="15"/>
      <c r="B312" s="255"/>
      <c r="C312" s="256"/>
      <c r="D312" s="229" t="s">
        <v>182</v>
      </c>
      <c r="E312" s="257" t="s">
        <v>35</v>
      </c>
      <c r="F312" s="258" t="s">
        <v>185</v>
      </c>
      <c r="G312" s="256"/>
      <c r="H312" s="259">
        <v>1836</v>
      </c>
      <c r="I312" s="260"/>
      <c r="J312" s="256"/>
      <c r="K312" s="256"/>
      <c r="L312" s="261"/>
      <c r="M312" s="262"/>
      <c r="N312" s="263"/>
      <c r="O312" s="263"/>
      <c r="P312" s="263"/>
      <c r="Q312" s="263"/>
      <c r="R312" s="263"/>
      <c r="S312" s="263"/>
      <c r="T312" s="264"/>
      <c r="U312" s="15"/>
      <c r="V312" s="15"/>
      <c r="W312" s="15"/>
      <c r="X312" s="15"/>
      <c r="Y312" s="15"/>
      <c r="Z312" s="15"/>
      <c r="AA312" s="15"/>
      <c r="AB312" s="15"/>
      <c r="AC312" s="15"/>
      <c r="AD312" s="15"/>
      <c r="AE312" s="15"/>
      <c r="AT312" s="265" t="s">
        <v>182</v>
      </c>
      <c r="AU312" s="265" t="s">
        <v>86</v>
      </c>
      <c r="AV312" s="15" t="s">
        <v>178</v>
      </c>
      <c r="AW312" s="15" t="s">
        <v>40</v>
      </c>
      <c r="AX312" s="15" t="s">
        <v>86</v>
      </c>
      <c r="AY312" s="265" t="s">
        <v>170</v>
      </c>
    </row>
    <row r="313" spans="1:65" s="2" customFormat="1" ht="16.5" customHeight="1">
      <c r="A313" s="41"/>
      <c r="B313" s="42"/>
      <c r="C313" s="266" t="s">
        <v>451</v>
      </c>
      <c r="D313" s="266" t="s">
        <v>441</v>
      </c>
      <c r="E313" s="267" t="s">
        <v>452</v>
      </c>
      <c r="F313" s="268" t="s">
        <v>453</v>
      </c>
      <c r="G313" s="269" t="s">
        <v>348</v>
      </c>
      <c r="H313" s="270">
        <v>131.41</v>
      </c>
      <c r="I313" s="271"/>
      <c r="J313" s="272">
        <f>ROUND(I313*H313,2)</f>
        <v>0</v>
      </c>
      <c r="K313" s="268" t="s">
        <v>177</v>
      </c>
      <c r="L313" s="273"/>
      <c r="M313" s="274" t="s">
        <v>35</v>
      </c>
      <c r="N313" s="275" t="s">
        <v>52</v>
      </c>
      <c r="O313" s="88"/>
      <c r="P313" s="225">
        <f>O313*H313</f>
        <v>0</v>
      </c>
      <c r="Q313" s="225">
        <v>1</v>
      </c>
      <c r="R313" s="225">
        <f>Q313*H313</f>
        <v>131.41</v>
      </c>
      <c r="S313" s="225">
        <v>0</v>
      </c>
      <c r="T313" s="226">
        <f>S313*H313</f>
        <v>0</v>
      </c>
      <c r="U313" s="41"/>
      <c r="V313" s="41"/>
      <c r="W313" s="41"/>
      <c r="X313" s="41"/>
      <c r="Y313" s="41"/>
      <c r="Z313" s="41"/>
      <c r="AA313" s="41"/>
      <c r="AB313" s="41"/>
      <c r="AC313" s="41"/>
      <c r="AD313" s="41"/>
      <c r="AE313" s="41"/>
      <c r="AR313" s="227" t="s">
        <v>372</v>
      </c>
      <c r="AT313" s="227" t="s">
        <v>441</v>
      </c>
      <c r="AU313" s="227" t="s">
        <v>86</v>
      </c>
      <c r="AY313" s="19" t="s">
        <v>170</v>
      </c>
      <c r="BE313" s="228">
        <f>IF(N313="základní",J313,0)</f>
        <v>0</v>
      </c>
      <c r="BF313" s="228">
        <f>IF(N313="snížená",J313,0)</f>
        <v>0</v>
      </c>
      <c r="BG313" s="228">
        <f>IF(N313="zákl. přenesená",J313,0)</f>
        <v>0</v>
      </c>
      <c r="BH313" s="228">
        <f>IF(N313="sníž. přenesená",J313,0)</f>
        <v>0</v>
      </c>
      <c r="BI313" s="228">
        <f>IF(N313="nulová",J313,0)</f>
        <v>0</v>
      </c>
      <c r="BJ313" s="19" t="s">
        <v>178</v>
      </c>
      <c r="BK313" s="228">
        <f>ROUND(I313*H313,2)</f>
        <v>0</v>
      </c>
      <c r="BL313" s="19" t="s">
        <v>372</v>
      </c>
      <c r="BM313" s="227" t="s">
        <v>454</v>
      </c>
    </row>
    <row r="314" spans="1:47" s="2" customFormat="1" ht="12">
      <c r="A314" s="41"/>
      <c r="B314" s="42"/>
      <c r="C314" s="43"/>
      <c r="D314" s="229" t="s">
        <v>343</v>
      </c>
      <c r="E314" s="43"/>
      <c r="F314" s="230" t="s">
        <v>445</v>
      </c>
      <c r="G314" s="43"/>
      <c r="H314" s="43"/>
      <c r="I314" s="231"/>
      <c r="J314" s="43"/>
      <c r="K314" s="43"/>
      <c r="L314" s="47"/>
      <c r="M314" s="232"/>
      <c r="N314" s="233"/>
      <c r="O314" s="88"/>
      <c r="P314" s="88"/>
      <c r="Q314" s="88"/>
      <c r="R314" s="88"/>
      <c r="S314" s="88"/>
      <c r="T314" s="89"/>
      <c r="U314" s="41"/>
      <c r="V314" s="41"/>
      <c r="W314" s="41"/>
      <c r="X314" s="41"/>
      <c r="Y314" s="41"/>
      <c r="Z314" s="41"/>
      <c r="AA314" s="41"/>
      <c r="AB314" s="41"/>
      <c r="AC314" s="41"/>
      <c r="AD314" s="41"/>
      <c r="AE314" s="41"/>
      <c r="AT314" s="19" t="s">
        <v>343</v>
      </c>
      <c r="AU314" s="19" t="s">
        <v>86</v>
      </c>
    </row>
    <row r="315" spans="1:51" s="13" customFormat="1" ht="12">
      <c r="A315" s="13"/>
      <c r="B315" s="234"/>
      <c r="C315" s="235"/>
      <c r="D315" s="229" t="s">
        <v>182</v>
      </c>
      <c r="E315" s="236" t="s">
        <v>35</v>
      </c>
      <c r="F315" s="237" t="s">
        <v>385</v>
      </c>
      <c r="G315" s="235"/>
      <c r="H315" s="236" t="s">
        <v>35</v>
      </c>
      <c r="I315" s="238"/>
      <c r="J315" s="235"/>
      <c r="K315" s="235"/>
      <c r="L315" s="239"/>
      <c r="M315" s="240"/>
      <c r="N315" s="241"/>
      <c r="O315" s="241"/>
      <c r="P315" s="241"/>
      <c r="Q315" s="241"/>
      <c r="R315" s="241"/>
      <c r="S315" s="241"/>
      <c r="T315" s="242"/>
      <c r="U315" s="13"/>
      <c r="V315" s="13"/>
      <c r="W315" s="13"/>
      <c r="X315" s="13"/>
      <c r="Y315" s="13"/>
      <c r="Z315" s="13"/>
      <c r="AA315" s="13"/>
      <c r="AB315" s="13"/>
      <c r="AC315" s="13"/>
      <c r="AD315" s="13"/>
      <c r="AE315" s="13"/>
      <c r="AT315" s="243" t="s">
        <v>182</v>
      </c>
      <c r="AU315" s="243" t="s">
        <v>86</v>
      </c>
      <c r="AV315" s="13" t="s">
        <v>86</v>
      </c>
      <c r="AW315" s="13" t="s">
        <v>40</v>
      </c>
      <c r="AX315" s="13" t="s">
        <v>79</v>
      </c>
      <c r="AY315" s="243" t="s">
        <v>170</v>
      </c>
    </row>
    <row r="316" spans="1:51" s="14" customFormat="1" ht="12">
      <c r="A316" s="14"/>
      <c r="B316" s="244"/>
      <c r="C316" s="245"/>
      <c r="D316" s="229" t="s">
        <v>182</v>
      </c>
      <c r="E316" s="246" t="s">
        <v>35</v>
      </c>
      <c r="F316" s="247" t="s">
        <v>455</v>
      </c>
      <c r="G316" s="245"/>
      <c r="H316" s="248">
        <v>131.41</v>
      </c>
      <c r="I316" s="249"/>
      <c r="J316" s="245"/>
      <c r="K316" s="245"/>
      <c r="L316" s="250"/>
      <c r="M316" s="251"/>
      <c r="N316" s="252"/>
      <c r="O316" s="252"/>
      <c r="P316" s="252"/>
      <c r="Q316" s="252"/>
      <c r="R316" s="252"/>
      <c r="S316" s="252"/>
      <c r="T316" s="253"/>
      <c r="U316" s="14"/>
      <c r="V316" s="14"/>
      <c r="W316" s="14"/>
      <c r="X316" s="14"/>
      <c r="Y316" s="14"/>
      <c r="Z316" s="14"/>
      <c r="AA316" s="14"/>
      <c r="AB316" s="14"/>
      <c r="AC316" s="14"/>
      <c r="AD316" s="14"/>
      <c r="AE316" s="14"/>
      <c r="AT316" s="254" t="s">
        <v>182</v>
      </c>
      <c r="AU316" s="254" t="s">
        <v>86</v>
      </c>
      <c r="AV316" s="14" t="s">
        <v>88</v>
      </c>
      <c r="AW316" s="14" t="s">
        <v>40</v>
      </c>
      <c r="AX316" s="14" t="s">
        <v>79</v>
      </c>
      <c r="AY316" s="254" t="s">
        <v>170</v>
      </c>
    </row>
    <row r="317" spans="1:51" s="15" customFormat="1" ht="12">
      <c r="A317" s="15"/>
      <c r="B317" s="255"/>
      <c r="C317" s="256"/>
      <c r="D317" s="229" t="s">
        <v>182</v>
      </c>
      <c r="E317" s="257" t="s">
        <v>35</v>
      </c>
      <c r="F317" s="258" t="s">
        <v>185</v>
      </c>
      <c r="G317" s="256"/>
      <c r="H317" s="259">
        <v>131.41</v>
      </c>
      <c r="I317" s="260"/>
      <c r="J317" s="256"/>
      <c r="K317" s="256"/>
      <c r="L317" s="261"/>
      <c r="M317" s="262"/>
      <c r="N317" s="263"/>
      <c r="O317" s="263"/>
      <c r="P317" s="263"/>
      <c r="Q317" s="263"/>
      <c r="R317" s="263"/>
      <c r="S317" s="263"/>
      <c r="T317" s="264"/>
      <c r="U317" s="15"/>
      <c r="V317" s="15"/>
      <c r="W317" s="15"/>
      <c r="X317" s="15"/>
      <c r="Y317" s="15"/>
      <c r="Z317" s="15"/>
      <c r="AA317" s="15"/>
      <c r="AB317" s="15"/>
      <c r="AC317" s="15"/>
      <c r="AD317" s="15"/>
      <c r="AE317" s="15"/>
      <c r="AT317" s="265" t="s">
        <v>182</v>
      </c>
      <c r="AU317" s="265" t="s">
        <v>86</v>
      </c>
      <c r="AV317" s="15" t="s">
        <v>178</v>
      </c>
      <c r="AW317" s="15" t="s">
        <v>40</v>
      </c>
      <c r="AX317" s="15" t="s">
        <v>86</v>
      </c>
      <c r="AY317" s="265" t="s">
        <v>170</v>
      </c>
    </row>
    <row r="318" spans="1:65" s="2" customFormat="1" ht="16.5" customHeight="1">
      <c r="A318" s="41"/>
      <c r="B318" s="42"/>
      <c r="C318" s="266" t="s">
        <v>456</v>
      </c>
      <c r="D318" s="266" t="s">
        <v>441</v>
      </c>
      <c r="E318" s="267" t="s">
        <v>457</v>
      </c>
      <c r="F318" s="268" t="s">
        <v>458</v>
      </c>
      <c r="G318" s="269" t="s">
        <v>216</v>
      </c>
      <c r="H318" s="270">
        <v>334</v>
      </c>
      <c r="I318" s="271"/>
      <c r="J318" s="272">
        <f>ROUND(I318*H318,2)</f>
        <v>0</v>
      </c>
      <c r="K318" s="268" t="s">
        <v>177</v>
      </c>
      <c r="L318" s="273"/>
      <c r="M318" s="274" t="s">
        <v>35</v>
      </c>
      <c r="N318" s="275" t="s">
        <v>52</v>
      </c>
      <c r="O318" s="88"/>
      <c r="P318" s="225">
        <f>O318*H318</f>
        <v>0</v>
      </c>
      <c r="Q318" s="225">
        <v>0.00111</v>
      </c>
      <c r="R318" s="225">
        <f>Q318*H318</f>
        <v>0.37074</v>
      </c>
      <c r="S318" s="225">
        <v>0</v>
      </c>
      <c r="T318" s="226">
        <f>S318*H318</f>
        <v>0</v>
      </c>
      <c r="U318" s="41"/>
      <c r="V318" s="41"/>
      <c r="W318" s="41"/>
      <c r="X318" s="41"/>
      <c r="Y318" s="41"/>
      <c r="Z318" s="41"/>
      <c r="AA318" s="41"/>
      <c r="AB318" s="41"/>
      <c r="AC318" s="41"/>
      <c r="AD318" s="41"/>
      <c r="AE318" s="41"/>
      <c r="AR318" s="227" t="s">
        <v>372</v>
      </c>
      <c r="AT318" s="227" t="s">
        <v>441</v>
      </c>
      <c r="AU318" s="227" t="s">
        <v>86</v>
      </c>
      <c r="AY318" s="19" t="s">
        <v>170</v>
      </c>
      <c r="BE318" s="228">
        <f>IF(N318="základní",J318,0)</f>
        <v>0</v>
      </c>
      <c r="BF318" s="228">
        <f>IF(N318="snížená",J318,0)</f>
        <v>0</v>
      </c>
      <c r="BG318" s="228">
        <f>IF(N318="zákl. přenesená",J318,0)</f>
        <v>0</v>
      </c>
      <c r="BH318" s="228">
        <f>IF(N318="sníž. přenesená",J318,0)</f>
        <v>0</v>
      </c>
      <c r="BI318" s="228">
        <f>IF(N318="nulová",J318,0)</f>
        <v>0</v>
      </c>
      <c r="BJ318" s="19" t="s">
        <v>178</v>
      </c>
      <c r="BK318" s="228">
        <f>ROUND(I318*H318,2)</f>
        <v>0</v>
      </c>
      <c r="BL318" s="19" t="s">
        <v>372</v>
      </c>
      <c r="BM318" s="227" t="s">
        <v>459</v>
      </c>
    </row>
    <row r="319" spans="1:51" s="13" customFormat="1" ht="12">
      <c r="A319" s="13"/>
      <c r="B319" s="234"/>
      <c r="C319" s="235"/>
      <c r="D319" s="229" t="s">
        <v>182</v>
      </c>
      <c r="E319" s="236" t="s">
        <v>35</v>
      </c>
      <c r="F319" s="237" t="s">
        <v>460</v>
      </c>
      <c r="G319" s="235"/>
      <c r="H319" s="236" t="s">
        <v>35</v>
      </c>
      <c r="I319" s="238"/>
      <c r="J319" s="235"/>
      <c r="K319" s="235"/>
      <c r="L319" s="239"/>
      <c r="M319" s="240"/>
      <c r="N319" s="241"/>
      <c r="O319" s="241"/>
      <c r="P319" s="241"/>
      <c r="Q319" s="241"/>
      <c r="R319" s="241"/>
      <c r="S319" s="241"/>
      <c r="T319" s="242"/>
      <c r="U319" s="13"/>
      <c r="V319" s="13"/>
      <c r="W319" s="13"/>
      <c r="X319" s="13"/>
      <c r="Y319" s="13"/>
      <c r="Z319" s="13"/>
      <c r="AA319" s="13"/>
      <c r="AB319" s="13"/>
      <c r="AC319" s="13"/>
      <c r="AD319" s="13"/>
      <c r="AE319" s="13"/>
      <c r="AT319" s="243" t="s">
        <v>182</v>
      </c>
      <c r="AU319" s="243" t="s">
        <v>86</v>
      </c>
      <c r="AV319" s="13" t="s">
        <v>86</v>
      </c>
      <c r="AW319" s="13" t="s">
        <v>40</v>
      </c>
      <c r="AX319" s="13" t="s">
        <v>79</v>
      </c>
      <c r="AY319" s="243" t="s">
        <v>170</v>
      </c>
    </row>
    <row r="320" spans="1:51" s="14" customFormat="1" ht="12">
      <c r="A320" s="14"/>
      <c r="B320" s="244"/>
      <c r="C320" s="245"/>
      <c r="D320" s="229" t="s">
        <v>182</v>
      </c>
      <c r="E320" s="246" t="s">
        <v>35</v>
      </c>
      <c r="F320" s="247" t="s">
        <v>461</v>
      </c>
      <c r="G320" s="245"/>
      <c r="H320" s="248">
        <v>334</v>
      </c>
      <c r="I320" s="249"/>
      <c r="J320" s="245"/>
      <c r="K320" s="245"/>
      <c r="L320" s="250"/>
      <c r="M320" s="251"/>
      <c r="N320" s="252"/>
      <c r="O320" s="252"/>
      <c r="P320" s="252"/>
      <c r="Q320" s="252"/>
      <c r="R320" s="252"/>
      <c r="S320" s="252"/>
      <c r="T320" s="253"/>
      <c r="U320" s="14"/>
      <c r="V320" s="14"/>
      <c r="W320" s="14"/>
      <c r="X320" s="14"/>
      <c r="Y320" s="14"/>
      <c r="Z320" s="14"/>
      <c r="AA320" s="14"/>
      <c r="AB320" s="14"/>
      <c r="AC320" s="14"/>
      <c r="AD320" s="14"/>
      <c r="AE320" s="14"/>
      <c r="AT320" s="254" t="s">
        <v>182</v>
      </c>
      <c r="AU320" s="254" t="s">
        <v>86</v>
      </c>
      <c r="AV320" s="14" t="s">
        <v>88</v>
      </c>
      <c r="AW320" s="14" t="s">
        <v>40</v>
      </c>
      <c r="AX320" s="14" t="s">
        <v>79</v>
      </c>
      <c r="AY320" s="254" t="s">
        <v>170</v>
      </c>
    </row>
    <row r="321" spans="1:51" s="15" customFormat="1" ht="12">
      <c r="A321" s="15"/>
      <c r="B321" s="255"/>
      <c r="C321" s="256"/>
      <c r="D321" s="229" t="s">
        <v>182</v>
      </c>
      <c r="E321" s="257" t="s">
        <v>35</v>
      </c>
      <c r="F321" s="258" t="s">
        <v>185</v>
      </c>
      <c r="G321" s="256"/>
      <c r="H321" s="259">
        <v>334</v>
      </c>
      <c r="I321" s="260"/>
      <c r="J321" s="256"/>
      <c r="K321" s="256"/>
      <c r="L321" s="261"/>
      <c r="M321" s="262"/>
      <c r="N321" s="263"/>
      <c r="O321" s="263"/>
      <c r="P321" s="263"/>
      <c r="Q321" s="263"/>
      <c r="R321" s="263"/>
      <c r="S321" s="263"/>
      <c r="T321" s="264"/>
      <c r="U321" s="15"/>
      <c r="V321" s="15"/>
      <c r="W321" s="15"/>
      <c r="X321" s="15"/>
      <c r="Y321" s="15"/>
      <c r="Z321" s="15"/>
      <c r="AA321" s="15"/>
      <c r="AB321" s="15"/>
      <c r="AC321" s="15"/>
      <c r="AD321" s="15"/>
      <c r="AE321" s="15"/>
      <c r="AT321" s="265" t="s">
        <v>182</v>
      </c>
      <c r="AU321" s="265" t="s">
        <v>86</v>
      </c>
      <c r="AV321" s="15" t="s">
        <v>178</v>
      </c>
      <c r="AW321" s="15" t="s">
        <v>40</v>
      </c>
      <c r="AX321" s="15" t="s">
        <v>86</v>
      </c>
      <c r="AY321" s="265" t="s">
        <v>170</v>
      </c>
    </row>
    <row r="322" spans="1:65" s="2" customFormat="1" ht="16.5" customHeight="1">
      <c r="A322" s="41"/>
      <c r="B322" s="42"/>
      <c r="C322" s="266" t="s">
        <v>462</v>
      </c>
      <c r="D322" s="266" t="s">
        <v>441</v>
      </c>
      <c r="E322" s="267" t="s">
        <v>463</v>
      </c>
      <c r="F322" s="268" t="s">
        <v>464</v>
      </c>
      <c r="G322" s="269" t="s">
        <v>216</v>
      </c>
      <c r="H322" s="270">
        <v>20</v>
      </c>
      <c r="I322" s="271"/>
      <c r="J322" s="272">
        <f>ROUND(I322*H322,2)</f>
        <v>0</v>
      </c>
      <c r="K322" s="268" t="s">
        <v>177</v>
      </c>
      <c r="L322" s="273"/>
      <c r="M322" s="274" t="s">
        <v>35</v>
      </c>
      <c r="N322" s="275" t="s">
        <v>52</v>
      </c>
      <c r="O322" s="88"/>
      <c r="P322" s="225">
        <f>O322*H322</f>
        <v>0</v>
      </c>
      <c r="Q322" s="225">
        <v>0.01003</v>
      </c>
      <c r="R322" s="225">
        <f>Q322*H322</f>
        <v>0.2006</v>
      </c>
      <c r="S322" s="225">
        <v>0</v>
      </c>
      <c r="T322" s="226">
        <f>S322*H322</f>
        <v>0</v>
      </c>
      <c r="U322" s="41"/>
      <c r="V322" s="41"/>
      <c r="W322" s="41"/>
      <c r="X322" s="41"/>
      <c r="Y322" s="41"/>
      <c r="Z322" s="41"/>
      <c r="AA322" s="41"/>
      <c r="AB322" s="41"/>
      <c r="AC322" s="41"/>
      <c r="AD322" s="41"/>
      <c r="AE322" s="41"/>
      <c r="AR322" s="227" t="s">
        <v>372</v>
      </c>
      <c r="AT322" s="227" t="s">
        <v>441</v>
      </c>
      <c r="AU322" s="227" t="s">
        <v>86</v>
      </c>
      <c r="AY322" s="19" t="s">
        <v>170</v>
      </c>
      <c r="BE322" s="228">
        <f>IF(N322="základní",J322,0)</f>
        <v>0</v>
      </c>
      <c r="BF322" s="228">
        <f>IF(N322="snížená",J322,0)</f>
        <v>0</v>
      </c>
      <c r="BG322" s="228">
        <f>IF(N322="zákl. přenesená",J322,0)</f>
        <v>0</v>
      </c>
      <c r="BH322" s="228">
        <f>IF(N322="sníž. přenesená",J322,0)</f>
        <v>0</v>
      </c>
      <c r="BI322" s="228">
        <f>IF(N322="nulová",J322,0)</f>
        <v>0</v>
      </c>
      <c r="BJ322" s="19" t="s">
        <v>178</v>
      </c>
      <c r="BK322" s="228">
        <f>ROUND(I322*H322,2)</f>
        <v>0</v>
      </c>
      <c r="BL322" s="19" t="s">
        <v>372</v>
      </c>
      <c r="BM322" s="227" t="s">
        <v>465</v>
      </c>
    </row>
    <row r="323" spans="1:47" s="2" customFormat="1" ht="12">
      <c r="A323" s="41"/>
      <c r="B323" s="42"/>
      <c r="C323" s="43"/>
      <c r="D323" s="229" t="s">
        <v>343</v>
      </c>
      <c r="E323" s="43"/>
      <c r="F323" s="230" t="s">
        <v>466</v>
      </c>
      <c r="G323" s="43"/>
      <c r="H323" s="43"/>
      <c r="I323" s="231"/>
      <c r="J323" s="43"/>
      <c r="K323" s="43"/>
      <c r="L323" s="47"/>
      <c r="M323" s="232"/>
      <c r="N323" s="233"/>
      <c r="O323" s="88"/>
      <c r="P323" s="88"/>
      <c r="Q323" s="88"/>
      <c r="R323" s="88"/>
      <c r="S323" s="88"/>
      <c r="T323" s="89"/>
      <c r="U323" s="41"/>
      <c r="V323" s="41"/>
      <c r="W323" s="41"/>
      <c r="X323" s="41"/>
      <c r="Y323" s="41"/>
      <c r="Z323" s="41"/>
      <c r="AA323" s="41"/>
      <c r="AB323" s="41"/>
      <c r="AC323" s="41"/>
      <c r="AD323" s="41"/>
      <c r="AE323" s="41"/>
      <c r="AT323" s="19" t="s">
        <v>343</v>
      </c>
      <c r="AU323" s="19" t="s">
        <v>86</v>
      </c>
    </row>
    <row r="324" spans="1:65" s="2" customFormat="1" ht="16.5" customHeight="1">
      <c r="A324" s="41"/>
      <c r="B324" s="42"/>
      <c r="C324" s="266" t="s">
        <v>467</v>
      </c>
      <c r="D324" s="266" t="s">
        <v>441</v>
      </c>
      <c r="E324" s="267" t="s">
        <v>468</v>
      </c>
      <c r="F324" s="268" t="s">
        <v>469</v>
      </c>
      <c r="G324" s="269" t="s">
        <v>216</v>
      </c>
      <c r="H324" s="270">
        <v>40</v>
      </c>
      <c r="I324" s="271"/>
      <c r="J324" s="272">
        <f>ROUND(I324*H324,2)</f>
        <v>0</v>
      </c>
      <c r="K324" s="268" t="s">
        <v>177</v>
      </c>
      <c r="L324" s="273"/>
      <c r="M324" s="274" t="s">
        <v>35</v>
      </c>
      <c r="N324" s="275" t="s">
        <v>52</v>
      </c>
      <c r="O324" s="88"/>
      <c r="P324" s="225">
        <f>O324*H324</f>
        <v>0</v>
      </c>
      <c r="Q324" s="225">
        <v>0.00013</v>
      </c>
      <c r="R324" s="225">
        <f>Q324*H324</f>
        <v>0.0052</v>
      </c>
      <c r="S324" s="225">
        <v>0</v>
      </c>
      <c r="T324" s="226">
        <f>S324*H324</f>
        <v>0</v>
      </c>
      <c r="U324" s="41"/>
      <c r="V324" s="41"/>
      <c r="W324" s="41"/>
      <c r="X324" s="41"/>
      <c r="Y324" s="41"/>
      <c r="Z324" s="41"/>
      <c r="AA324" s="41"/>
      <c r="AB324" s="41"/>
      <c r="AC324" s="41"/>
      <c r="AD324" s="41"/>
      <c r="AE324" s="41"/>
      <c r="AR324" s="227" t="s">
        <v>372</v>
      </c>
      <c r="AT324" s="227" t="s">
        <v>441</v>
      </c>
      <c r="AU324" s="227" t="s">
        <v>86</v>
      </c>
      <c r="AY324" s="19" t="s">
        <v>170</v>
      </c>
      <c r="BE324" s="228">
        <f>IF(N324="základní",J324,0)</f>
        <v>0</v>
      </c>
      <c r="BF324" s="228">
        <f>IF(N324="snížená",J324,0)</f>
        <v>0</v>
      </c>
      <c r="BG324" s="228">
        <f>IF(N324="zákl. přenesená",J324,0)</f>
        <v>0</v>
      </c>
      <c r="BH324" s="228">
        <f>IF(N324="sníž. přenesená",J324,0)</f>
        <v>0</v>
      </c>
      <c r="BI324" s="228">
        <f>IF(N324="nulová",J324,0)</f>
        <v>0</v>
      </c>
      <c r="BJ324" s="19" t="s">
        <v>178</v>
      </c>
      <c r="BK324" s="228">
        <f>ROUND(I324*H324,2)</f>
        <v>0</v>
      </c>
      <c r="BL324" s="19" t="s">
        <v>372</v>
      </c>
      <c r="BM324" s="227" t="s">
        <v>470</v>
      </c>
    </row>
    <row r="325" spans="1:65" s="2" customFormat="1" ht="16.5" customHeight="1">
      <c r="A325" s="41"/>
      <c r="B325" s="42"/>
      <c r="C325" s="266" t="s">
        <v>471</v>
      </c>
      <c r="D325" s="266" t="s">
        <v>441</v>
      </c>
      <c r="E325" s="267" t="s">
        <v>472</v>
      </c>
      <c r="F325" s="268" t="s">
        <v>473</v>
      </c>
      <c r="G325" s="269" t="s">
        <v>216</v>
      </c>
      <c r="H325" s="270">
        <v>5</v>
      </c>
      <c r="I325" s="271"/>
      <c r="J325" s="272">
        <f>ROUND(I325*H325,2)</f>
        <v>0</v>
      </c>
      <c r="K325" s="268" t="s">
        <v>177</v>
      </c>
      <c r="L325" s="273"/>
      <c r="M325" s="274" t="s">
        <v>35</v>
      </c>
      <c r="N325" s="275" t="s">
        <v>52</v>
      </c>
      <c r="O325" s="88"/>
      <c r="P325" s="225">
        <f>O325*H325</f>
        <v>0</v>
      </c>
      <c r="Q325" s="225">
        <v>0.28307</v>
      </c>
      <c r="R325" s="225">
        <f>Q325*H325</f>
        <v>1.4153499999999999</v>
      </c>
      <c r="S325" s="225">
        <v>0</v>
      </c>
      <c r="T325" s="226">
        <f>S325*H325</f>
        <v>0</v>
      </c>
      <c r="U325" s="41"/>
      <c r="V325" s="41"/>
      <c r="W325" s="41"/>
      <c r="X325" s="41"/>
      <c r="Y325" s="41"/>
      <c r="Z325" s="41"/>
      <c r="AA325" s="41"/>
      <c r="AB325" s="41"/>
      <c r="AC325" s="41"/>
      <c r="AD325" s="41"/>
      <c r="AE325" s="41"/>
      <c r="AR325" s="227" t="s">
        <v>372</v>
      </c>
      <c r="AT325" s="227" t="s">
        <v>441</v>
      </c>
      <c r="AU325" s="227" t="s">
        <v>86</v>
      </c>
      <c r="AY325" s="19" t="s">
        <v>170</v>
      </c>
      <c r="BE325" s="228">
        <f>IF(N325="základní",J325,0)</f>
        <v>0</v>
      </c>
      <c r="BF325" s="228">
        <f>IF(N325="snížená",J325,0)</f>
        <v>0</v>
      </c>
      <c r="BG325" s="228">
        <f>IF(N325="zákl. přenesená",J325,0)</f>
        <v>0</v>
      </c>
      <c r="BH325" s="228">
        <f>IF(N325="sníž. přenesená",J325,0)</f>
        <v>0</v>
      </c>
      <c r="BI325" s="228">
        <f>IF(N325="nulová",J325,0)</f>
        <v>0</v>
      </c>
      <c r="BJ325" s="19" t="s">
        <v>178</v>
      </c>
      <c r="BK325" s="228">
        <f>ROUND(I325*H325,2)</f>
        <v>0</v>
      </c>
      <c r="BL325" s="19" t="s">
        <v>372</v>
      </c>
      <c r="BM325" s="227" t="s">
        <v>474</v>
      </c>
    </row>
    <row r="326" spans="1:47" s="2" customFormat="1" ht="12">
      <c r="A326" s="41"/>
      <c r="B326" s="42"/>
      <c r="C326" s="43"/>
      <c r="D326" s="229" t="s">
        <v>343</v>
      </c>
      <c r="E326" s="43"/>
      <c r="F326" s="230" t="s">
        <v>475</v>
      </c>
      <c r="G326" s="43"/>
      <c r="H326" s="43"/>
      <c r="I326" s="231"/>
      <c r="J326" s="43"/>
      <c r="K326" s="43"/>
      <c r="L326" s="47"/>
      <c r="M326" s="276"/>
      <c r="N326" s="277"/>
      <c r="O326" s="278"/>
      <c r="P326" s="278"/>
      <c r="Q326" s="278"/>
      <c r="R326" s="278"/>
      <c r="S326" s="278"/>
      <c r="T326" s="279"/>
      <c r="U326" s="41"/>
      <c r="V326" s="41"/>
      <c r="W326" s="41"/>
      <c r="X326" s="41"/>
      <c r="Y326" s="41"/>
      <c r="Z326" s="41"/>
      <c r="AA326" s="41"/>
      <c r="AB326" s="41"/>
      <c r="AC326" s="41"/>
      <c r="AD326" s="41"/>
      <c r="AE326" s="41"/>
      <c r="AT326" s="19" t="s">
        <v>343</v>
      </c>
      <c r="AU326" s="19" t="s">
        <v>86</v>
      </c>
    </row>
    <row r="327" spans="1:31" s="2" customFormat="1" ht="6.95" customHeight="1">
      <c r="A327" s="41"/>
      <c r="B327" s="63"/>
      <c r="C327" s="64"/>
      <c r="D327" s="64"/>
      <c r="E327" s="64"/>
      <c r="F327" s="64"/>
      <c r="G327" s="64"/>
      <c r="H327" s="64"/>
      <c r="I327" s="64"/>
      <c r="J327" s="64"/>
      <c r="K327" s="64"/>
      <c r="L327" s="47"/>
      <c r="M327" s="41"/>
      <c r="O327" s="41"/>
      <c r="P327" s="41"/>
      <c r="Q327" s="41"/>
      <c r="R327" s="41"/>
      <c r="S327" s="41"/>
      <c r="T327" s="41"/>
      <c r="U327" s="41"/>
      <c r="V327" s="41"/>
      <c r="W327" s="41"/>
      <c r="X327" s="41"/>
      <c r="Y327" s="41"/>
      <c r="Z327" s="41"/>
      <c r="AA327" s="41"/>
      <c r="AB327" s="41"/>
      <c r="AC327" s="41"/>
      <c r="AD327" s="41"/>
      <c r="AE327" s="41"/>
    </row>
  </sheetData>
  <sheetProtection password="CC35" sheet="1" objects="1" scenarios="1" formatColumns="0" formatRows="0" autoFilter="0"/>
  <autoFilter ref="C87:K326"/>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144</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476</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ROUND((SUM(BE88:BE338)),2)</f>
        <v>0</v>
      </c>
      <c r="G35" s="41"/>
      <c r="H35" s="41"/>
      <c r="I35" s="161">
        <v>0.21</v>
      </c>
      <c r="J35" s="160">
        <f>ROUND(((SUM(BE88:BE338))*I35),2)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ROUND((SUM(BF88:BF338)),2)</f>
        <v>0</v>
      </c>
      <c r="G36" s="41"/>
      <c r="H36" s="41"/>
      <c r="I36" s="161">
        <v>0.15</v>
      </c>
      <c r="J36" s="160">
        <f>ROUND(((SUM(BF88:BF338))*I36),2)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ROUND((SUM(BG88:BG338)),2)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ROUND((SUM(BH88:BH338)),2)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ROUND((SUM(BI88:BI338)),2)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144</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SO 102 - 10. SK žst. Bílina</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J88</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152</v>
      </c>
      <c r="E64" s="181"/>
      <c r="F64" s="181"/>
      <c r="G64" s="181"/>
      <c r="H64" s="181"/>
      <c r="I64" s="181"/>
      <c r="J64" s="182">
        <f>J89</f>
        <v>0</v>
      </c>
      <c r="K64" s="179"/>
      <c r="L64" s="183"/>
      <c r="S64" s="9"/>
      <c r="T64" s="9"/>
      <c r="U64" s="9"/>
      <c r="V64" s="9"/>
      <c r="W64" s="9"/>
      <c r="X64" s="9"/>
      <c r="Y64" s="9"/>
      <c r="Z64" s="9"/>
      <c r="AA64" s="9"/>
      <c r="AB64" s="9"/>
      <c r="AC64" s="9"/>
      <c r="AD64" s="9"/>
      <c r="AE64" s="9"/>
    </row>
    <row r="65" spans="1:31" s="10" customFormat="1" ht="19.9" customHeight="1">
      <c r="A65" s="10"/>
      <c r="B65" s="184"/>
      <c r="C65" s="129"/>
      <c r="D65" s="185" t="s">
        <v>153</v>
      </c>
      <c r="E65" s="186"/>
      <c r="F65" s="186"/>
      <c r="G65" s="186"/>
      <c r="H65" s="186"/>
      <c r="I65" s="186"/>
      <c r="J65" s="187">
        <f>J90</f>
        <v>0</v>
      </c>
      <c r="K65" s="129"/>
      <c r="L65" s="188"/>
      <c r="S65" s="10"/>
      <c r="T65" s="10"/>
      <c r="U65" s="10"/>
      <c r="V65" s="10"/>
      <c r="W65" s="10"/>
      <c r="X65" s="10"/>
      <c r="Y65" s="10"/>
      <c r="Z65" s="10"/>
      <c r="AA65" s="10"/>
      <c r="AB65" s="10"/>
      <c r="AC65" s="10"/>
      <c r="AD65" s="10"/>
      <c r="AE65" s="10"/>
    </row>
    <row r="66" spans="1:31" s="9" customFormat="1" ht="24.95" customHeight="1">
      <c r="A66" s="9"/>
      <c r="B66" s="178"/>
      <c r="C66" s="179"/>
      <c r="D66" s="180" t="s">
        <v>154</v>
      </c>
      <c r="E66" s="181"/>
      <c r="F66" s="181"/>
      <c r="G66" s="181"/>
      <c r="H66" s="181"/>
      <c r="I66" s="181"/>
      <c r="J66" s="182">
        <f>J208</f>
        <v>0</v>
      </c>
      <c r="K66" s="179"/>
      <c r="L66" s="183"/>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3"/>
      <c r="C68" s="64"/>
      <c r="D68" s="64"/>
      <c r="E68" s="64"/>
      <c r="F68" s="64"/>
      <c r="G68" s="64"/>
      <c r="H68" s="64"/>
      <c r="I68" s="64"/>
      <c r="J68" s="64"/>
      <c r="K68" s="64"/>
      <c r="L68" s="148"/>
      <c r="S68" s="41"/>
      <c r="T68" s="41"/>
      <c r="U68" s="41"/>
      <c r="V68" s="41"/>
      <c r="W68" s="41"/>
      <c r="X68" s="41"/>
      <c r="Y68" s="41"/>
      <c r="Z68" s="41"/>
      <c r="AA68" s="41"/>
      <c r="AB68" s="41"/>
      <c r="AC68" s="41"/>
      <c r="AD68" s="41"/>
      <c r="AE68" s="41"/>
    </row>
    <row r="72" spans="1:31" s="2" customFormat="1" ht="6.95" customHeight="1">
      <c r="A72" s="41"/>
      <c r="B72" s="65"/>
      <c r="C72" s="66"/>
      <c r="D72" s="66"/>
      <c r="E72" s="66"/>
      <c r="F72" s="66"/>
      <c r="G72" s="66"/>
      <c r="H72" s="66"/>
      <c r="I72" s="66"/>
      <c r="J72" s="66"/>
      <c r="K72" s="66"/>
      <c r="L72" s="148"/>
      <c r="S72" s="41"/>
      <c r="T72" s="41"/>
      <c r="U72" s="41"/>
      <c r="V72" s="41"/>
      <c r="W72" s="41"/>
      <c r="X72" s="41"/>
      <c r="Y72" s="41"/>
      <c r="Z72" s="41"/>
      <c r="AA72" s="41"/>
      <c r="AB72" s="41"/>
      <c r="AC72" s="41"/>
      <c r="AD72" s="41"/>
      <c r="AE72" s="41"/>
    </row>
    <row r="73" spans="1:31" s="2" customFormat="1" ht="24.95" customHeight="1">
      <c r="A73" s="41"/>
      <c r="B73" s="42"/>
      <c r="C73" s="25" t="s">
        <v>155</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4"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16.5" customHeight="1">
      <c r="A76" s="41"/>
      <c r="B76" s="42"/>
      <c r="C76" s="43"/>
      <c r="D76" s="43"/>
      <c r="E76" s="173" t="str">
        <f>E7</f>
        <v>Oprava staničních kolejí v žst. Bílina_ZMĚNA Č. 1</v>
      </c>
      <c r="F76" s="34"/>
      <c r="G76" s="34"/>
      <c r="H76" s="34"/>
      <c r="I76" s="43"/>
      <c r="J76" s="43"/>
      <c r="K76" s="43"/>
      <c r="L76" s="148"/>
      <c r="S76" s="41"/>
      <c r="T76" s="41"/>
      <c r="U76" s="41"/>
      <c r="V76" s="41"/>
      <c r="W76" s="41"/>
      <c r="X76" s="41"/>
      <c r="Y76" s="41"/>
      <c r="Z76" s="41"/>
      <c r="AA76" s="41"/>
      <c r="AB76" s="41"/>
      <c r="AC76" s="41"/>
      <c r="AD76" s="41"/>
      <c r="AE76" s="41"/>
    </row>
    <row r="77" spans="2:12" s="1" customFormat="1" ht="12" customHeight="1">
      <c r="B77" s="23"/>
      <c r="C77" s="34" t="s">
        <v>143</v>
      </c>
      <c r="D77" s="24"/>
      <c r="E77" s="24"/>
      <c r="F77" s="24"/>
      <c r="G77" s="24"/>
      <c r="H77" s="24"/>
      <c r="I77" s="24"/>
      <c r="J77" s="24"/>
      <c r="K77" s="24"/>
      <c r="L77" s="22"/>
    </row>
    <row r="78" spans="1:31" s="2" customFormat="1" ht="16.5" customHeight="1">
      <c r="A78" s="41"/>
      <c r="B78" s="42"/>
      <c r="C78" s="43"/>
      <c r="D78" s="43"/>
      <c r="E78" s="173" t="s">
        <v>144</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145</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3" t="str">
        <f>E11</f>
        <v>SO 102 - 10. SK žst. Bílina</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4" t="s">
        <v>22</v>
      </c>
      <c r="D82" s="43"/>
      <c r="E82" s="43"/>
      <c r="F82" s="29" t="str">
        <f>F14</f>
        <v>žst. Bílina</v>
      </c>
      <c r="G82" s="43"/>
      <c r="H82" s="43"/>
      <c r="I82" s="34" t="s">
        <v>24</v>
      </c>
      <c r="J82" s="76" t="str">
        <f>IF(J14="","",J14)</f>
        <v>19. 3. 2021</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5.15" customHeight="1">
      <c r="A84" s="41"/>
      <c r="B84" s="42"/>
      <c r="C84" s="34" t="s">
        <v>30</v>
      </c>
      <c r="D84" s="43"/>
      <c r="E84" s="43"/>
      <c r="F84" s="29" t="str">
        <f>E17</f>
        <v>SŽ s.o., OŘ UNL, ST Most</v>
      </c>
      <c r="G84" s="43"/>
      <c r="H84" s="43"/>
      <c r="I84" s="34" t="s">
        <v>38</v>
      </c>
      <c r="J84" s="39" t="str">
        <f>E23</f>
        <v xml:space="preserve"> </v>
      </c>
      <c r="K84" s="43"/>
      <c r="L84" s="148"/>
      <c r="S84" s="41"/>
      <c r="T84" s="41"/>
      <c r="U84" s="41"/>
      <c r="V84" s="41"/>
      <c r="W84" s="41"/>
      <c r="X84" s="41"/>
      <c r="Y84" s="41"/>
      <c r="Z84" s="41"/>
      <c r="AA84" s="41"/>
      <c r="AB84" s="41"/>
      <c r="AC84" s="41"/>
      <c r="AD84" s="41"/>
      <c r="AE84" s="41"/>
    </row>
    <row r="85" spans="1:31" s="2" customFormat="1" ht="15.15" customHeight="1">
      <c r="A85" s="41"/>
      <c r="B85" s="42"/>
      <c r="C85" s="34" t="s">
        <v>36</v>
      </c>
      <c r="D85" s="43"/>
      <c r="E85" s="43"/>
      <c r="F85" s="29" t="str">
        <f>IF(E20="","",E20)</f>
        <v>Vyplň údaj</v>
      </c>
      <c r="G85" s="43"/>
      <c r="H85" s="43"/>
      <c r="I85" s="34" t="s">
        <v>41</v>
      </c>
      <c r="J85" s="39" t="str">
        <f>E26</f>
        <v>Ing. Střítezský P.</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89"/>
      <c r="B87" s="190"/>
      <c r="C87" s="191" t="s">
        <v>156</v>
      </c>
      <c r="D87" s="192" t="s">
        <v>64</v>
      </c>
      <c r="E87" s="192" t="s">
        <v>60</v>
      </c>
      <c r="F87" s="192" t="s">
        <v>61</v>
      </c>
      <c r="G87" s="192" t="s">
        <v>157</v>
      </c>
      <c r="H87" s="192" t="s">
        <v>158</v>
      </c>
      <c r="I87" s="192" t="s">
        <v>159</v>
      </c>
      <c r="J87" s="192" t="s">
        <v>150</v>
      </c>
      <c r="K87" s="193" t="s">
        <v>160</v>
      </c>
      <c r="L87" s="194"/>
      <c r="M87" s="96" t="s">
        <v>35</v>
      </c>
      <c r="N87" s="97" t="s">
        <v>49</v>
      </c>
      <c r="O87" s="97" t="s">
        <v>161</v>
      </c>
      <c r="P87" s="97" t="s">
        <v>162</v>
      </c>
      <c r="Q87" s="97" t="s">
        <v>163</v>
      </c>
      <c r="R87" s="97" t="s">
        <v>164</v>
      </c>
      <c r="S87" s="97" t="s">
        <v>165</v>
      </c>
      <c r="T87" s="98" t="s">
        <v>166</v>
      </c>
      <c r="U87" s="189"/>
      <c r="V87" s="189"/>
      <c r="W87" s="189"/>
      <c r="X87" s="189"/>
      <c r="Y87" s="189"/>
      <c r="Z87" s="189"/>
      <c r="AA87" s="189"/>
      <c r="AB87" s="189"/>
      <c r="AC87" s="189"/>
      <c r="AD87" s="189"/>
      <c r="AE87" s="189"/>
    </row>
    <row r="88" spans="1:63" s="2" customFormat="1" ht="22.8" customHeight="1">
      <c r="A88" s="41"/>
      <c r="B88" s="42"/>
      <c r="C88" s="103" t="s">
        <v>167</v>
      </c>
      <c r="D88" s="43"/>
      <c r="E88" s="43"/>
      <c r="F88" s="43"/>
      <c r="G88" s="43"/>
      <c r="H88" s="43"/>
      <c r="I88" s="43"/>
      <c r="J88" s="195">
        <f>BK88</f>
        <v>0</v>
      </c>
      <c r="K88" s="43"/>
      <c r="L88" s="47"/>
      <c r="M88" s="99"/>
      <c r="N88" s="196"/>
      <c r="O88" s="100"/>
      <c r="P88" s="197">
        <f>P89+P208</f>
        <v>0</v>
      </c>
      <c r="Q88" s="100"/>
      <c r="R88" s="197">
        <f>R89+R208</f>
        <v>1972.0499399999999</v>
      </c>
      <c r="S88" s="100"/>
      <c r="T88" s="198">
        <f>T89+T208</f>
        <v>0</v>
      </c>
      <c r="U88" s="41"/>
      <c r="V88" s="41"/>
      <c r="W88" s="41"/>
      <c r="X88" s="41"/>
      <c r="Y88" s="41"/>
      <c r="Z88" s="41"/>
      <c r="AA88" s="41"/>
      <c r="AB88" s="41"/>
      <c r="AC88" s="41"/>
      <c r="AD88" s="41"/>
      <c r="AE88" s="41"/>
      <c r="AT88" s="19" t="s">
        <v>78</v>
      </c>
      <c r="AU88" s="19" t="s">
        <v>151</v>
      </c>
      <c r="BK88" s="199">
        <f>BK89+BK208</f>
        <v>0</v>
      </c>
    </row>
    <row r="89" spans="1:63" s="12" customFormat="1" ht="25.9" customHeight="1">
      <c r="A89" s="12"/>
      <c r="B89" s="200"/>
      <c r="C89" s="201"/>
      <c r="D89" s="202" t="s">
        <v>78</v>
      </c>
      <c r="E89" s="203" t="s">
        <v>168</v>
      </c>
      <c r="F89" s="203" t="s">
        <v>169</v>
      </c>
      <c r="G89" s="201"/>
      <c r="H89" s="201"/>
      <c r="I89" s="204"/>
      <c r="J89" s="205">
        <f>BK89</f>
        <v>0</v>
      </c>
      <c r="K89" s="201"/>
      <c r="L89" s="206"/>
      <c r="M89" s="207"/>
      <c r="N89" s="208"/>
      <c r="O89" s="208"/>
      <c r="P89" s="209">
        <f>P90</f>
        <v>0</v>
      </c>
      <c r="Q89" s="208"/>
      <c r="R89" s="209">
        <f>R90</f>
        <v>0</v>
      </c>
      <c r="S89" s="208"/>
      <c r="T89" s="210">
        <f>T90</f>
        <v>0</v>
      </c>
      <c r="U89" s="12"/>
      <c r="V89" s="12"/>
      <c r="W89" s="12"/>
      <c r="X89" s="12"/>
      <c r="Y89" s="12"/>
      <c r="Z89" s="12"/>
      <c r="AA89" s="12"/>
      <c r="AB89" s="12"/>
      <c r="AC89" s="12"/>
      <c r="AD89" s="12"/>
      <c r="AE89" s="12"/>
      <c r="AR89" s="211" t="s">
        <v>86</v>
      </c>
      <c r="AT89" s="212" t="s">
        <v>78</v>
      </c>
      <c r="AU89" s="212" t="s">
        <v>79</v>
      </c>
      <c r="AY89" s="211" t="s">
        <v>170</v>
      </c>
      <c r="BK89" s="213">
        <f>BK90</f>
        <v>0</v>
      </c>
    </row>
    <row r="90" spans="1:63" s="12" customFormat="1" ht="22.8" customHeight="1">
      <c r="A90" s="12"/>
      <c r="B90" s="200"/>
      <c r="C90" s="201"/>
      <c r="D90" s="202" t="s">
        <v>78</v>
      </c>
      <c r="E90" s="214" t="s">
        <v>171</v>
      </c>
      <c r="F90" s="214" t="s">
        <v>172</v>
      </c>
      <c r="G90" s="201"/>
      <c r="H90" s="201"/>
      <c r="I90" s="204"/>
      <c r="J90" s="215">
        <f>BK90</f>
        <v>0</v>
      </c>
      <c r="K90" s="201"/>
      <c r="L90" s="206"/>
      <c r="M90" s="207"/>
      <c r="N90" s="208"/>
      <c r="O90" s="208"/>
      <c r="P90" s="209">
        <f>SUM(P91:P207)</f>
        <v>0</v>
      </c>
      <c r="Q90" s="208"/>
      <c r="R90" s="209">
        <f>SUM(R91:R207)</f>
        <v>0</v>
      </c>
      <c r="S90" s="208"/>
      <c r="T90" s="210">
        <f>SUM(T91:T207)</f>
        <v>0</v>
      </c>
      <c r="U90" s="12"/>
      <c r="V90" s="12"/>
      <c r="W90" s="12"/>
      <c r="X90" s="12"/>
      <c r="Y90" s="12"/>
      <c r="Z90" s="12"/>
      <c r="AA90" s="12"/>
      <c r="AB90" s="12"/>
      <c r="AC90" s="12"/>
      <c r="AD90" s="12"/>
      <c r="AE90" s="12"/>
      <c r="AR90" s="211" t="s">
        <v>86</v>
      </c>
      <c r="AT90" s="212" t="s">
        <v>78</v>
      </c>
      <c r="AU90" s="212" t="s">
        <v>86</v>
      </c>
      <c r="AY90" s="211" t="s">
        <v>170</v>
      </c>
      <c r="BK90" s="213">
        <f>SUM(BK91:BK207)</f>
        <v>0</v>
      </c>
    </row>
    <row r="91" spans="1:65" s="2" customFormat="1" ht="44.25" customHeight="1">
      <c r="A91" s="41"/>
      <c r="B91" s="42"/>
      <c r="C91" s="216" t="s">
        <v>86</v>
      </c>
      <c r="D91" s="216" t="s">
        <v>173</v>
      </c>
      <c r="E91" s="217" t="s">
        <v>174</v>
      </c>
      <c r="F91" s="218" t="s">
        <v>175</v>
      </c>
      <c r="G91" s="219" t="s">
        <v>176</v>
      </c>
      <c r="H91" s="220">
        <v>600</v>
      </c>
      <c r="I91" s="221"/>
      <c r="J91" s="222">
        <f>ROUND(I91*H91,2)</f>
        <v>0</v>
      </c>
      <c r="K91" s="218" t="s">
        <v>177</v>
      </c>
      <c r="L91" s="47"/>
      <c r="M91" s="223" t="s">
        <v>35</v>
      </c>
      <c r="N91" s="224" t="s">
        <v>52</v>
      </c>
      <c r="O91" s="88"/>
      <c r="P91" s="225">
        <f>O91*H91</f>
        <v>0</v>
      </c>
      <c r="Q91" s="225">
        <v>0</v>
      </c>
      <c r="R91" s="225">
        <f>Q91*H91</f>
        <v>0</v>
      </c>
      <c r="S91" s="225">
        <v>0</v>
      </c>
      <c r="T91" s="226">
        <f>S91*H91</f>
        <v>0</v>
      </c>
      <c r="U91" s="41"/>
      <c r="V91" s="41"/>
      <c r="W91" s="41"/>
      <c r="X91" s="41"/>
      <c r="Y91" s="41"/>
      <c r="Z91" s="41"/>
      <c r="AA91" s="41"/>
      <c r="AB91" s="41"/>
      <c r="AC91" s="41"/>
      <c r="AD91" s="41"/>
      <c r="AE91" s="41"/>
      <c r="AR91" s="227" t="s">
        <v>178</v>
      </c>
      <c r="AT91" s="227" t="s">
        <v>173</v>
      </c>
      <c r="AU91" s="227" t="s">
        <v>88</v>
      </c>
      <c r="AY91" s="19" t="s">
        <v>170</v>
      </c>
      <c r="BE91" s="228">
        <f>IF(N91="základní",J91,0)</f>
        <v>0</v>
      </c>
      <c r="BF91" s="228">
        <f>IF(N91="snížená",J91,0)</f>
        <v>0</v>
      </c>
      <c r="BG91" s="228">
        <f>IF(N91="zákl. přenesená",J91,0)</f>
        <v>0</v>
      </c>
      <c r="BH91" s="228">
        <f>IF(N91="sníž. přenesená",J91,0)</f>
        <v>0</v>
      </c>
      <c r="BI91" s="228">
        <f>IF(N91="nulová",J91,0)</f>
        <v>0</v>
      </c>
      <c r="BJ91" s="19" t="s">
        <v>178</v>
      </c>
      <c r="BK91" s="228">
        <f>ROUND(I91*H91,2)</f>
        <v>0</v>
      </c>
      <c r="BL91" s="19" t="s">
        <v>178</v>
      </c>
      <c r="BM91" s="227" t="s">
        <v>179</v>
      </c>
    </row>
    <row r="92" spans="1:47" s="2" customFormat="1" ht="12">
      <c r="A92" s="41"/>
      <c r="B92" s="42"/>
      <c r="C92" s="43"/>
      <c r="D92" s="229" t="s">
        <v>180</v>
      </c>
      <c r="E92" s="43"/>
      <c r="F92" s="230" t="s">
        <v>181</v>
      </c>
      <c r="G92" s="43"/>
      <c r="H92" s="43"/>
      <c r="I92" s="231"/>
      <c r="J92" s="43"/>
      <c r="K92" s="43"/>
      <c r="L92" s="47"/>
      <c r="M92" s="232"/>
      <c r="N92" s="233"/>
      <c r="O92" s="88"/>
      <c r="P92" s="88"/>
      <c r="Q92" s="88"/>
      <c r="R92" s="88"/>
      <c r="S92" s="88"/>
      <c r="T92" s="89"/>
      <c r="U92" s="41"/>
      <c r="V92" s="41"/>
      <c r="W92" s="41"/>
      <c r="X92" s="41"/>
      <c r="Y92" s="41"/>
      <c r="Z92" s="41"/>
      <c r="AA92" s="41"/>
      <c r="AB92" s="41"/>
      <c r="AC92" s="41"/>
      <c r="AD92" s="41"/>
      <c r="AE92" s="41"/>
      <c r="AT92" s="19" t="s">
        <v>180</v>
      </c>
      <c r="AU92" s="19" t="s">
        <v>88</v>
      </c>
    </row>
    <row r="93" spans="1:51" s="13" customFormat="1" ht="12">
      <c r="A93" s="13"/>
      <c r="B93" s="234"/>
      <c r="C93" s="235"/>
      <c r="D93" s="229" t="s">
        <v>182</v>
      </c>
      <c r="E93" s="236" t="s">
        <v>35</v>
      </c>
      <c r="F93" s="237" t="s">
        <v>477</v>
      </c>
      <c r="G93" s="235"/>
      <c r="H93" s="236" t="s">
        <v>35</v>
      </c>
      <c r="I93" s="238"/>
      <c r="J93" s="235"/>
      <c r="K93" s="235"/>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86</v>
      </c>
      <c r="AW93" s="13" t="s">
        <v>40</v>
      </c>
      <c r="AX93" s="13" t="s">
        <v>79</v>
      </c>
      <c r="AY93" s="243" t="s">
        <v>170</v>
      </c>
    </row>
    <row r="94" spans="1:51" s="14" customFormat="1" ht="12">
      <c r="A94" s="14"/>
      <c r="B94" s="244"/>
      <c r="C94" s="245"/>
      <c r="D94" s="229" t="s">
        <v>182</v>
      </c>
      <c r="E94" s="246" t="s">
        <v>35</v>
      </c>
      <c r="F94" s="247" t="s">
        <v>478</v>
      </c>
      <c r="G94" s="245"/>
      <c r="H94" s="248">
        <v>600</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88</v>
      </c>
      <c r="AW94" s="14" t="s">
        <v>40</v>
      </c>
      <c r="AX94" s="14" t="s">
        <v>79</v>
      </c>
      <c r="AY94" s="254" t="s">
        <v>170</v>
      </c>
    </row>
    <row r="95" spans="1:51" s="15" customFormat="1" ht="12">
      <c r="A95" s="15"/>
      <c r="B95" s="255"/>
      <c r="C95" s="256"/>
      <c r="D95" s="229" t="s">
        <v>182</v>
      </c>
      <c r="E95" s="257" t="s">
        <v>35</v>
      </c>
      <c r="F95" s="258" t="s">
        <v>185</v>
      </c>
      <c r="G95" s="256"/>
      <c r="H95" s="259">
        <v>600</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182</v>
      </c>
      <c r="AU95" s="265" t="s">
        <v>88</v>
      </c>
      <c r="AV95" s="15" t="s">
        <v>178</v>
      </c>
      <c r="AW95" s="15" t="s">
        <v>40</v>
      </c>
      <c r="AX95" s="15" t="s">
        <v>86</v>
      </c>
      <c r="AY95" s="265" t="s">
        <v>170</v>
      </c>
    </row>
    <row r="96" spans="1:65" s="2" customFormat="1" ht="90" customHeight="1">
      <c r="A96" s="41"/>
      <c r="B96" s="42"/>
      <c r="C96" s="216" t="s">
        <v>88</v>
      </c>
      <c r="D96" s="216" t="s">
        <v>173</v>
      </c>
      <c r="E96" s="217" t="s">
        <v>197</v>
      </c>
      <c r="F96" s="218" t="s">
        <v>198</v>
      </c>
      <c r="G96" s="219" t="s">
        <v>199</v>
      </c>
      <c r="H96" s="220">
        <v>0.694</v>
      </c>
      <c r="I96" s="221"/>
      <c r="J96" s="222">
        <f>ROUND(I96*H96,2)</f>
        <v>0</v>
      </c>
      <c r="K96" s="218" t="s">
        <v>177</v>
      </c>
      <c r="L96" s="47"/>
      <c r="M96" s="223" t="s">
        <v>35</v>
      </c>
      <c r="N96" s="224" t="s">
        <v>52</v>
      </c>
      <c r="O96" s="88"/>
      <c r="P96" s="225">
        <f>O96*H96</f>
        <v>0</v>
      </c>
      <c r="Q96" s="225">
        <v>0</v>
      </c>
      <c r="R96" s="225">
        <f>Q96*H96</f>
        <v>0</v>
      </c>
      <c r="S96" s="225">
        <v>0</v>
      </c>
      <c r="T96" s="226">
        <f>S96*H96</f>
        <v>0</v>
      </c>
      <c r="U96" s="41"/>
      <c r="V96" s="41"/>
      <c r="W96" s="41"/>
      <c r="X96" s="41"/>
      <c r="Y96" s="41"/>
      <c r="Z96" s="41"/>
      <c r="AA96" s="41"/>
      <c r="AB96" s="41"/>
      <c r="AC96" s="41"/>
      <c r="AD96" s="41"/>
      <c r="AE96" s="41"/>
      <c r="AR96" s="227" t="s">
        <v>178</v>
      </c>
      <c r="AT96" s="227" t="s">
        <v>173</v>
      </c>
      <c r="AU96" s="227" t="s">
        <v>88</v>
      </c>
      <c r="AY96" s="19" t="s">
        <v>170</v>
      </c>
      <c r="BE96" s="228">
        <f>IF(N96="základní",J96,0)</f>
        <v>0</v>
      </c>
      <c r="BF96" s="228">
        <f>IF(N96="snížená",J96,0)</f>
        <v>0</v>
      </c>
      <c r="BG96" s="228">
        <f>IF(N96="zákl. přenesená",J96,0)</f>
        <v>0</v>
      </c>
      <c r="BH96" s="228">
        <f>IF(N96="sníž. přenesená",J96,0)</f>
        <v>0</v>
      </c>
      <c r="BI96" s="228">
        <f>IF(N96="nulová",J96,0)</f>
        <v>0</v>
      </c>
      <c r="BJ96" s="19" t="s">
        <v>178</v>
      </c>
      <c r="BK96" s="228">
        <f>ROUND(I96*H96,2)</f>
        <v>0</v>
      </c>
      <c r="BL96" s="19" t="s">
        <v>178</v>
      </c>
      <c r="BM96" s="227" t="s">
        <v>200</v>
      </c>
    </row>
    <row r="97" spans="1:47" s="2" customFormat="1" ht="12">
      <c r="A97" s="41"/>
      <c r="B97" s="42"/>
      <c r="C97" s="43"/>
      <c r="D97" s="229" t="s">
        <v>180</v>
      </c>
      <c r="E97" s="43"/>
      <c r="F97" s="230" t="s">
        <v>201</v>
      </c>
      <c r="G97" s="43"/>
      <c r="H97" s="43"/>
      <c r="I97" s="231"/>
      <c r="J97" s="43"/>
      <c r="K97" s="43"/>
      <c r="L97" s="47"/>
      <c r="M97" s="232"/>
      <c r="N97" s="233"/>
      <c r="O97" s="88"/>
      <c r="P97" s="88"/>
      <c r="Q97" s="88"/>
      <c r="R97" s="88"/>
      <c r="S97" s="88"/>
      <c r="T97" s="89"/>
      <c r="U97" s="41"/>
      <c r="V97" s="41"/>
      <c r="W97" s="41"/>
      <c r="X97" s="41"/>
      <c r="Y97" s="41"/>
      <c r="Z97" s="41"/>
      <c r="AA97" s="41"/>
      <c r="AB97" s="41"/>
      <c r="AC97" s="41"/>
      <c r="AD97" s="41"/>
      <c r="AE97" s="41"/>
      <c r="AT97" s="19" t="s">
        <v>180</v>
      </c>
      <c r="AU97" s="19" t="s">
        <v>88</v>
      </c>
    </row>
    <row r="98" spans="1:51" s="13" customFormat="1" ht="12">
      <c r="A98" s="13"/>
      <c r="B98" s="234"/>
      <c r="C98" s="235"/>
      <c r="D98" s="229" t="s">
        <v>182</v>
      </c>
      <c r="E98" s="236" t="s">
        <v>35</v>
      </c>
      <c r="F98" s="237" t="s">
        <v>479</v>
      </c>
      <c r="G98" s="235"/>
      <c r="H98" s="236" t="s">
        <v>35</v>
      </c>
      <c r="I98" s="238"/>
      <c r="J98" s="235"/>
      <c r="K98" s="235"/>
      <c r="L98" s="239"/>
      <c r="M98" s="240"/>
      <c r="N98" s="241"/>
      <c r="O98" s="241"/>
      <c r="P98" s="241"/>
      <c r="Q98" s="241"/>
      <c r="R98" s="241"/>
      <c r="S98" s="241"/>
      <c r="T98" s="242"/>
      <c r="U98" s="13"/>
      <c r="V98" s="13"/>
      <c r="W98" s="13"/>
      <c r="X98" s="13"/>
      <c r="Y98" s="13"/>
      <c r="Z98" s="13"/>
      <c r="AA98" s="13"/>
      <c r="AB98" s="13"/>
      <c r="AC98" s="13"/>
      <c r="AD98" s="13"/>
      <c r="AE98" s="13"/>
      <c r="AT98" s="243" t="s">
        <v>182</v>
      </c>
      <c r="AU98" s="243" t="s">
        <v>88</v>
      </c>
      <c r="AV98" s="13" t="s">
        <v>86</v>
      </c>
      <c r="AW98" s="13" t="s">
        <v>40</v>
      </c>
      <c r="AX98" s="13" t="s">
        <v>79</v>
      </c>
      <c r="AY98" s="243" t="s">
        <v>170</v>
      </c>
    </row>
    <row r="99" spans="1:51" s="14" customFormat="1" ht="12">
      <c r="A99" s="14"/>
      <c r="B99" s="244"/>
      <c r="C99" s="245"/>
      <c r="D99" s="229" t="s">
        <v>182</v>
      </c>
      <c r="E99" s="246" t="s">
        <v>35</v>
      </c>
      <c r="F99" s="247" t="s">
        <v>480</v>
      </c>
      <c r="G99" s="245"/>
      <c r="H99" s="248">
        <v>0.694</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182</v>
      </c>
      <c r="AU99" s="254" t="s">
        <v>88</v>
      </c>
      <c r="AV99" s="14" t="s">
        <v>88</v>
      </c>
      <c r="AW99" s="14" t="s">
        <v>40</v>
      </c>
      <c r="AX99" s="14" t="s">
        <v>79</v>
      </c>
      <c r="AY99" s="254" t="s">
        <v>170</v>
      </c>
    </row>
    <row r="100" spans="1:51" s="15" customFormat="1" ht="12">
      <c r="A100" s="15"/>
      <c r="B100" s="255"/>
      <c r="C100" s="256"/>
      <c r="D100" s="229" t="s">
        <v>182</v>
      </c>
      <c r="E100" s="257" t="s">
        <v>35</v>
      </c>
      <c r="F100" s="258" t="s">
        <v>185</v>
      </c>
      <c r="G100" s="256"/>
      <c r="H100" s="259">
        <v>0.694</v>
      </c>
      <c r="I100" s="260"/>
      <c r="J100" s="256"/>
      <c r="K100" s="256"/>
      <c r="L100" s="261"/>
      <c r="M100" s="262"/>
      <c r="N100" s="263"/>
      <c r="O100" s="263"/>
      <c r="P100" s="263"/>
      <c r="Q100" s="263"/>
      <c r="R100" s="263"/>
      <c r="S100" s="263"/>
      <c r="T100" s="264"/>
      <c r="U100" s="15"/>
      <c r="V100" s="15"/>
      <c r="W100" s="15"/>
      <c r="X100" s="15"/>
      <c r="Y100" s="15"/>
      <c r="Z100" s="15"/>
      <c r="AA100" s="15"/>
      <c r="AB100" s="15"/>
      <c r="AC100" s="15"/>
      <c r="AD100" s="15"/>
      <c r="AE100" s="15"/>
      <c r="AT100" s="265" t="s">
        <v>182</v>
      </c>
      <c r="AU100" s="265" t="s">
        <v>88</v>
      </c>
      <c r="AV100" s="15" t="s">
        <v>178</v>
      </c>
      <c r="AW100" s="15" t="s">
        <v>40</v>
      </c>
      <c r="AX100" s="15" t="s">
        <v>86</v>
      </c>
      <c r="AY100" s="265" t="s">
        <v>170</v>
      </c>
    </row>
    <row r="101" spans="1:65" s="2" customFormat="1" ht="12">
      <c r="A101" s="41"/>
      <c r="B101" s="42"/>
      <c r="C101" s="216" t="s">
        <v>192</v>
      </c>
      <c r="D101" s="216" t="s">
        <v>173</v>
      </c>
      <c r="E101" s="217" t="s">
        <v>204</v>
      </c>
      <c r="F101" s="218" t="s">
        <v>205</v>
      </c>
      <c r="G101" s="219" t="s">
        <v>206</v>
      </c>
      <c r="H101" s="220">
        <v>1157.544</v>
      </c>
      <c r="I101" s="221"/>
      <c r="J101" s="222">
        <f>ROUND(I101*H101,2)</f>
        <v>0</v>
      </c>
      <c r="K101" s="218" t="s">
        <v>177</v>
      </c>
      <c r="L101" s="47"/>
      <c r="M101" s="223" t="s">
        <v>35</v>
      </c>
      <c r="N101" s="224" t="s">
        <v>52</v>
      </c>
      <c r="O101" s="88"/>
      <c r="P101" s="225">
        <f>O101*H101</f>
        <v>0</v>
      </c>
      <c r="Q101" s="225">
        <v>0</v>
      </c>
      <c r="R101" s="225">
        <f>Q101*H101</f>
        <v>0</v>
      </c>
      <c r="S101" s="225">
        <v>0</v>
      </c>
      <c r="T101" s="226">
        <f>S101*H101</f>
        <v>0</v>
      </c>
      <c r="U101" s="41"/>
      <c r="V101" s="41"/>
      <c r="W101" s="41"/>
      <c r="X101" s="41"/>
      <c r="Y101" s="41"/>
      <c r="Z101" s="41"/>
      <c r="AA101" s="41"/>
      <c r="AB101" s="41"/>
      <c r="AC101" s="41"/>
      <c r="AD101" s="41"/>
      <c r="AE101" s="41"/>
      <c r="AR101" s="227" t="s">
        <v>178</v>
      </c>
      <c r="AT101" s="227" t="s">
        <v>173</v>
      </c>
      <c r="AU101" s="227" t="s">
        <v>88</v>
      </c>
      <c r="AY101" s="19" t="s">
        <v>170</v>
      </c>
      <c r="BE101" s="228">
        <f>IF(N101="základní",J101,0)</f>
        <v>0</v>
      </c>
      <c r="BF101" s="228">
        <f>IF(N101="snížená",J101,0)</f>
        <v>0</v>
      </c>
      <c r="BG101" s="228">
        <f>IF(N101="zákl. přenesená",J101,0)</f>
        <v>0</v>
      </c>
      <c r="BH101" s="228">
        <f>IF(N101="sníž. přenesená",J101,0)</f>
        <v>0</v>
      </c>
      <c r="BI101" s="228">
        <f>IF(N101="nulová",J101,0)</f>
        <v>0</v>
      </c>
      <c r="BJ101" s="19" t="s">
        <v>178</v>
      </c>
      <c r="BK101" s="228">
        <f>ROUND(I101*H101,2)</f>
        <v>0</v>
      </c>
      <c r="BL101" s="19" t="s">
        <v>178</v>
      </c>
      <c r="BM101" s="227" t="s">
        <v>207</v>
      </c>
    </row>
    <row r="102" spans="1:47" s="2" customFormat="1" ht="12">
      <c r="A102" s="41"/>
      <c r="B102" s="42"/>
      <c r="C102" s="43"/>
      <c r="D102" s="229" t="s">
        <v>180</v>
      </c>
      <c r="E102" s="43"/>
      <c r="F102" s="230" t="s">
        <v>208</v>
      </c>
      <c r="G102" s="43"/>
      <c r="H102" s="43"/>
      <c r="I102" s="231"/>
      <c r="J102" s="43"/>
      <c r="K102" s="43"/>
      <c r="L102" s="47"/>
      <c r="M102" s="232"/>
      <c r="N102" s="233"/>
      <c r="O102" s="88"/>
      <c r="P102" s="88"/>
      <c r="Q102" s="88"/>
      <c r="R102" s="88"/>
      <c r="S102" s="88"/>
      <c r="T102" s="89"/>
      <c r="U102" s="41"/>
      <c r="V102" s="41"/>
      <c r="W102" s="41"/>
      <c r="X102" s="41"/>
      <c r="Y102" s="41"/>
      <c r="Z102" s="41"/>
      <c r="AA102" s="41"/>
      <c r="AB102" s="41"/>
      <c r="AC102" s="41"/>
      <c r="AD102" s="41"/>
      <c r="AE102" s="41"/>
      <c r="AT102" s="19" t="s">
        <v>180</v>
      </c>
      <c r="AU102" s="19" t="s">
        <v>88</v>
      </c>
    </row>
    <row r="103" spans="1:51" s="13" customFormat="1" ht="12">
      <c r="A103" s="13"/>
      <c r="B103" s="234"/>
      <c r="C103" s="235"/>
      <c r="D103" s="229" t="s">
        <v>182</v>
      </c>
      <c r="E103" s="236" t="s">
        <v>35</v>
      </c>
      <c r="F103" s="237" t="s">
        <v>481</v>
      </c>
      <c r="G103" s="235"/>
      <c r="H103" s="236" t="s">
        <v>35</v>
      </c>
      <c r="I103" s="238"/>
      <c r="J103" s="235"/>
      <c r="K103" s="235"/>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86</v>
      </c>
      <c r="AW103" s="13" t="s">
        <v>40</v>
      </c>
      <c r="AX103" s="13" t="s">
        <v>79</v>
      </c>
      <c r="AY103" s="243" t="s">
        <v>170</v>
      </c>
    </row>
    <row r="104" spans="1:51" s="14" customFormat="1" ht="12">
      <c r="A104" s="14"/>
      <c r="B104" s="244"/>
      <c r="C104" s="245"/>
      <c r="D104" s="229" t="s">
        <v>182</v>
      </c>
      <c r="E104" s="246" t="s">
        <v>35</v>
      </c>
      <c r="F104" s="247" t="s">
        <v>482</v>
      </c>
      <c r="G104" s="245"/>
      <c r="H104" s="248">
        <v>1157.544</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88</v>
      </c>
      <c r="AW104" s="14" t="s">
        <v>40</v>
      </c>
      <c r="AX104" s="14" t="s">
        <v>79</v>
      </c>
      <c r="AY104" s="254" t="s">
        <v>170</v>
      </c>
    </row>
    <row r="105" spans="1:51" s="15" customFormat="1" ht="12">
      <c r="A105" s="15"/>
      <c r="B105" s="255"/>
      <c r="C105" s="256"/>
      <c r="D105" s="229" t="s">
        <v>182</v>
      </c>
      <c r="E105" s="257" t="s">
        <v>35</v>
      </c>
      <c r="F105" s="258" t="s">
        <v>185</v>
      </c>
      <c r="G105" s="256"/>
      <c r="H105" s="259">
        <v>1157.544</v>
      </c>
      <c r="I105" s="260"/>
      <c r="J105" s="256"/>
      <c r="K105" s="256"/>
      <c r="L105" s="261"/>
      <c r="M105" s="262"/>
      <c r="N105" s="263"/>
      <c r="O105" s="263"/>
      <c r="P105" s="263"/>
      <c r="Q105" s="263"/>
      <c r="R105" s="263"/>
      <c r="S105" s="263"/>
      <c r="T105" s="264"/>
      <c r="U105" s="15"/>
      <c r="V105" s="15"/>
      <c r="W105" s="15"/>
      <c r="X105" s="15"/>
      <c r="Y105" s="15"/>
      <c r="Z105" s="15"/>
      <c r="AA105" s="15"/>
      <c r="AB105" s="15"/>
      <c r="AC105" s="15"/>
      <c r="AD105" s="15"/>
      <c r="AE105" s="15"/>
      <c r="AT105" s="265" t="s">
        <v>182</v>
      </c>
      <c r="AU105" s="265" t="s">
        <v>88</v>
      </c>
      <c r="AV105" s="15" t="s">
        <v>178</v>
      </c>
      <c r="AW105" s="15" t="s">
        <v>40</v>
      </c>
      <c r="AX105" s="15" t="s">
        <v>86</v>
      </c>
      <c r="AY105" s="265" t="s">
        <v>170</v>
      </c>
    </row>
    <row r="106" spans="1:65" s="2" customFormat="1" ht="66.75" customHeight="1">
      <c r="A106" s="41"/>
      <c r="B106" s="42"/>
      <c r="C106" s="216" t="s">
        <v>178</v>
      </c>
      <c r="D106" s="216" t="s">
        <v>173</v>
      </c>
      <c r="E106" s="217" t="s">
        <v>214</v>
      </c>
      <c r="F106" s="218" t="s">
        <v>215</v>
      </c>
      <c r="G106" s="219" t="s">
        <v>216</v>
      </c>
      <c r="H106" s="220">
        <v>4</v>
      </c>
      <c r="I106" s="221"/>
      <c r="J106" s="222">
        <f>ROUND(I106*H106,2)</f>
        <v>0</v>
      </c>
      <c r="K106" s="218" t="s">
        <v>177</v>
      </c>
      <c r="L106" s="47"/>
      <c r="M106" s="223" t="s">
        <v>35</v>
      </c>
      <c r="N106" s="224" t="s">
        <v>52</v>
      </c>
      <c r="O106" s="88"/>
      <c r="P106" s="225">
        <f>O106*H106</f>
        <v>0</v>
      </c>
      <c r="Q106" s="225">
        <v>0</v>
      </c>
      <c r="R106" s="225">
        <f>Q106*H106</f>
        <v>0</v>
      </c>
      <c r="S106" s="225">
        <v>0</v>
      </c>
      <c r="T106" s="226">
        <f>S106*H106</f>
        <v>0</v>
      </c>
      <c r="U106" s="41"/>
      <c r="V106" s="41"/>
      <c r="W106" s="41"/>
      <c r="X106" s="41"/>
      <c r="Y106" s="41"/>
      <c r="Z106" s="41"/>
      <c r="AA106" s="41"/>
      <c r="AB106" s="41"/>
      <c r="AC106" s="41"/>
      <c r="AD106" s="41"/>
      <c r="AE106" s="41"/>
      <c r="AR106" s="227" t="s">
        <v>178</v>
      </c>
      <c r="AT106" s="227" t="s">
        <v>173</v>
      </c>
      <c r="AU106" s="227" t="s">
        <v>88</v>
      </c>
      <c r="AY106" s="19" t="s">
        <v>170</v>
      </c>
      <c r="BE106" s="228">
        <f>IF(N106="základní",J106,0)</f>
        <v>0</v>
      </c>
      <c r="BF106" s="228">
        <f>IF(N106="snížená",J106,0)</f>
        <v>0</v>
      </c>
      <c r="BG106" s="228">
        <f>IF(N106="zákl. přenesená",J106,0)</f>
        <v>0</v>
      </c>
      <c r="BH106" s="228">
        <f>IF(N106="sníž. přenesená",J106,0)</f>
        <v>0</v>
      </c>
      <c r="BI106" s="228">
        <f>IF(N106="nulová",J106,0)</f>
        <v>0</v>
      </c>
      <c r="BJ106" s="19" t="s">
        <v>178</v>
      </c>
      <c r="BK106" s="228">
        <f>ROUND(I106*H106,2)</f>
        <v>0</v>
      </c>
      <c r="BL106" s="19" t="s">
        <v>178</v>
      </c>
      <c r="BM106" s="227" t="s">
        <v>483</v>
      </c>
    </row>
    <row r="107" spans="1:47" s="2" customFormat="1" ht="12">
      <c r="A107" s="41"/>
      <c r="B107" s="42"/>
      <c r="C107" s="43"/>
      <c r="D107" s="229" t="s">
        <v>180</v>
      </c>
      <c r="E107" s="43"/>
      <c r="F107" s="230" t="s">
        <v>218</v>
      </c>
      <c r="G107" s="43"/>
      <c r="H107" s="43"/>
      <c r="I107" s="231"/>
      <c r="J107" s="43"/>
      <c r="K107" s="43"/>
      <c r="L107" s="47"/>
      <c r="M107" s="232"/>
      <c r="N107" s="233"/>
      <c r="O107" s="88"/>
      <c r="P107" s="88"/>
      <c r="Q107" s="88"/>
      <c r="R107" s="88"/>
      <c r="S107" s="88"/>
      <c r="T107" s="89"/>
      <c r="U107" s="41"/>
      <c r="V107" s="41"/>
      <c r="W107" s="41"/>
      <c r="X107" s="41"/>
      <c r="Y107" s="41"/>
      <c r="Z107" s="41"/>
      <c r="AA107" s="41"/>
      <c r="AB107" s="41"/>
      <c r="AC107" s="41"/>
      <c r="AD107" s="41"/>
      <c r="AE107" s="41"/>
      <c r="AT107" s="19" t="s">
        <v>180</v>
      </c>
      <c r="AU107" s="19" t="s">
        <v>88</v>
      </c>
    </row>
    <row r="108" spans="1:51" s="13" customFormat="1" ht="12">
      <c r="A108" s="13"/>
      <c r="B108" s="234"/>
      <c r="C108" s="235"/>
      <c r="D108" s="229" t="s">
        <v>182</v>
      </c>
      <c r="E108" s="236" t="s">
        <v>35</v>
      </c>
      <c r="F108" s="237" t="s">
        <v>484</v>
      </c>
      <c r="G108" s="235"/>
      <c r="H108" s="236" t="s">
        <v>35</v>
      </c>
      <c r="I108" s="238"/>
      <c r="J108" s="235"/>
      <c r="K108" s="235"/>
      <c r="L108" s="239"/>
      <c r="M108" s="240"/>
      <c r="N108" s="241"/>
      <c r="O108" s="241"/>
      <c r="P108" s="241"/>
      <c r="Q108" s="241"/>
      <c r="R108" s="241"/>
      <c r="S108" s="241"/>
      <c r="T108" s="242"/>
      <c r="U108" s="13"/>
      <c r="V108" s="13"/>
      <c r="W108" s="13"/>
      <c r="X108" s="13"/>
      <c r="Y108" s="13"/>
      <c r="Z108" s="13"/>
      <c r="AA108" s="13"/>
      <c r="AB108" s="13"/>
      <c r="AC108" s="13"/>
      <c r="AD108" s="13"/>
      <c r="AE108" s="13"/>
      <c r="AT108" s="243" t="s">
        <v>182</v>
      </c>
      <c r="AU108" s="243" t="s">
        <v>88</v>
      </c>
      <c r="AV108" s="13" t="s">
        <v>86</v>
      </c>
      <c r="AW108" s="13" t="s">
        <v>40</v>
      </c>
      <c r="AX108" s="13" t="s">
        <v>79</v>
      </c>
      <c r="AY108" s="243" t="s">
        <v>170</v>
      </c>
    </row>
    <row r="109" spans="1:51" s="14" customFormat="1" ht="12">
      <c r="A109" s="14"/>
      <c r="B109" s="244"/>
      <c r="C109" s="245"/>
      <c r="D109" s="229" t="s">
        <v>182</v>
      </c>
      <c r="E109" s="246" t="s">
        <v>35</v>
      </c>
      <c r="F109" s="247" t="s">
        <v>178</v>
      </c>
      <c r="G109" s="245"/>
      <c r="H109" s="248">
        <v>4</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182</v>
      </c>
      <c r="AU109" s="254" t="s">
        <v>88</v>
      </c>
      <c r="AV109" s="14" t="s">
        <v>88</v>
      </c>
      <c r="AW109" s="14" t="s">
        <v>40</v>
      </c>
      <c r="AX109" s="14" t="s">
        <v>79</v>
      </c>
      <c r="AY109" s="254" t="s">
        <v>170</v>
      </c>
    </row>
    <row r="110" spans="1:51" s="15" customFormat="1" ht="12">
      <c r="A110" s="15"/>
      <c r="B110" s="255"/>
      <c r="C110" s="256"/>
      <c r="D110" s="229" t="s">
        <v>182</v>
      </c>
      <c r="E110" s="257" t="s">
        <v>35</v>
      </c>
      <c r="F110" s="258" t="s">
        <v>185</v>
      </c>
      <c r="G110" s="256"/>
      <c r="H110" s="259">
        <v>4</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182</v>
      </c>
      <c r="AU110" s="265" t="s">
        <v>88</v>
      </c>
      <c r="AV110" s="15" t="s">
        <v>178</v>
      </c>
      <c r="AW110" s="15" t="s">
        <v>40</v>
      </c>
      <c r="AX110" s="15" t="s">
        <v>86</v>
      </c>
      <c r="AY110" s="265" t="s">
        <v>170</v>
      </c>
    </row>
    <row r="111" spans="1:65" s="2" customFormat="1" ht="12">
      <c r="A111" s="41"/>
      <c r="B111" s="42"/>
      <c r="C111" s="216" t="s">
        <v>171</v>
      </c>
      <c r="D111" s="216" t="s">
        <v>173</v>
      </c>
      <c r="E111" s="217" t="s">
        <v>485</v>
      </c>
      <c r="F111" s="218" t="s">
        <v>486</v>
      </c>
      <c r="G111" s="219" t="s">
        <v>216</v>
      </c>
      <c r="H111" s="220">
        <v>8</v>
      </c>
      <c r="I111" s="221"/>
      <c r="J111" s="222">
        <f>ROUND(I111*H111,2)</f>
        <v>0</v>
      </c>
      <c r="K111" s="218" t="s">
        <v>177</v>
      </c>
      <c r="L111" s="47"/>
      <c r="M111" s="223" t="s">
        <v>35</v>
      </c>
      <c r="N111" s="224" t="s">
        <v>52</v>
      </c>
      <c r="O111" s="88"/>
      <c r="P111" s="225">
        <f>O111*H111</f>
        <v>0</v>
      </c>
      <c r="Q111" s="225">
        <v>0</v>
      </c>
      <c r="R111" s="225">
        <f>Q111*H111</f>
        <v>0</v>
      </c>
      <c r="S111" s="225">
        <v>0</v>
      </c>
      <c r="T111" s="226">
        <f>S111*H111</f>
        <v>0</v>
      </c>
      <c r="U111" s="41"/>
      <c r="V111" s="41"/>
      <c r="W111" s="41"/>
      <c r="X111" s="41"/>
      <c r="Y111" s="41"/>
      <c r="Z111" s="41"/>
      <c r="AA111" s="41"/>
      <c r="AB111" s="41"/>
      <c r="AC111" s="41"/>
      <c r="AD111" s="41"/>
      <c r="AE111" s="41"/>
      <c r="AR111" s="227" t="s">
        <v>178</v>
      </c>
      <c r="AT111" s="227" t="s">
        <v>173</v>
      </c>
      <c r="AU111" s="227" t="s">
        <v>88</v>
      </c>
      <c r="AY111" s="19" t="s">
        <v>170</v>
      </c>
      <c r="BE111" s="228">
        <f>IF(N111="základní",J111,0)</f>
        <v>0</v>
      </c>
      <c r="BF111" s="228">
        <f>IF(N111="snížená",J111,0)</f>
        <v>0</v>
      </c>
      <c r="BG111" s="228">
        <f>IF(N111="zákl. přenesená",J111,0)</f>
        <v>0</v>
      </c>
      <c r="BH111" s="228">
        <f>IF(N111="sníž. přenesená",J111,0)</f>
        <v>0</v>
      </c>
      <c r="BI111" s="228">
        <f>IF(N111="nulová",J111,0)</f>
        <v>0</v>
      </c>
      <c r="BJ111" s="19" t="s">
        <v>178</v>
      </c>
      <c r="BK111" s="228">
        <f>ROUND(I111*H111,2)</f>
        <v>0</v>
      </c>
      <c r="BL111" s="19" t="s">
        <v>178</v>
      </c>
      <c r="BM111" s="227" t="s">
        <v>487</v>
      </c>
    </row>
    <row r="112" spans="1:47" s="2" customFormat="1" ht="12">
      <c r="A112" s="41"/>
      <c r="B112" s="42"/>
      <c r="C112" s="43"/>
      <c r="D112" s="229" t="s">
        <v>180</v>
      </c>
      <c r="E112" s="43"/>
      <c r="F112" s="230" t="s">
        <v>218</v>
      </c>
      <c r="G112" s="43"/>
      <c r="H112" s="43"/>
      <c r="I112" s="231"/>
      <c r="J112" s="43"/>
      <c r="K112" s="43"/>
      <c r="L112" s="47"/>
      <c r="M112" s="232"/>
      <c r="N112" s="233"/>
      <c r="O112" s="88"/>
      <c r="P112" s="88"/>
      <c r="Q112" s="88"/>
      <c r="R112" s="88"/>
      <c r="S112" s="88"/>
      <c r="T112" s="89"/>
      <c r="U112" s="41"/>
      <c r="V112" s="41"/>
      <c r="W112" s="41"/>
      <c r="X112" s="41"/>
      <c r="Y112" s="41"/>
      <c r="Z112" s="41"/>
      <c r="AA112" s="41"/>
      <c r="AB112" s="41"/>
      <c r="AC112" s="41"/>
      <c r="AD112" s="41"/>
      <c r="AE112" s="41"/>
      <c r="AT112" s="19" t="s">
        <v>180</v>
      </c>
      <c r="AU112" s="19" t="s">
        <v>88</v>
      </c>
    </row>
    <row r="113" spans="1:51" s="13" customFormat="1" ht="12">
      <c r="A113" s="13"/>
      <c r="B113" s="234"/>
      <c r="C113" s="235"/>
      <c r="D113" s="229" t="s">
        <v>182</v>
      </c>
      <c r="E113" s="236" t="s">
        <v>35</v>
      </c>
      <c r="F113" s="237" t="s">
        <v>488</v>
      </c>
      <c r="G113" s="235"/>
      <c r="H113" s="236" t="s">
        <v>35</v>
      </c>
      <c r="I113" s="238"/>
      <c r="J113" s="235"/>
      <c r="K113" s="235"/>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86</v>
      </c>
      <c r="AW113" s="13" t="s">
        <v>40</v>
      </c>
      <c r="AX113" s="13" t="s">
        <v>79</v>
      </c>
      <c r="AY113" s="243" t="s">
        <v>170</v>
      </c>
    </row>
    <row r="114" spans="1:51" s="13" customFormat="1" ht="12">
      <c r="A114" s="13"/>
      <c r="B114" s="234"/>
      <c r="C114" s="235"/>
      <c r="D114" s="229" t="s">
        <v>182</v>
      </c>
      <c r="E114" s="236" t="s">
        <v>35</v>
      </c>
      <c r="F114" s="237" t="s">
        <v>489</v>
      </c>
      <c r="G114" s="235"/>
      <c r="H114" s="236" t="s">
        <v>35</v>
      </c>
      <c r="I114" s="238"/>
      <c r="J114" s="235"/>
      <c r="K114" s="235"/>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86</v>
      </c>
      <c r="AW114" s="13" t="s">
        <v>40</v>
      </c>
      <c r="AX114" s="13" t="s">
        <v>79</v>
      </c>
      <c r="AY114" s="243" t="s">
        <v>170</v>
      </c>
    </row>
    <row r="115" spans="1:51" s="14" customFormat="1" ht="12">
      <c r="A115" s="14"/>
      <c r="B115" s="244"/>
      <c r="C115" s="245"/>
      <c r="D115" s="229" t="s">
        <v>182</v>
      </c>
      <c r="E115" s="246" t="s">
        <v>35</v>
      </c>
      <c r="F115" s="247" t="s">
        <v>226</v>
      </c>
      <c r="G115" s="245"/>
      <c r="H115" s="248">
        <v>8</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182</v>
      </c>
      <c r="AU115" s="254" t="s">
        <v>88</v>
      </c>
      <c r="AV115" s="14" t="s">
        <v>88</v>
      </c>
      <c r="AW115" s="14" t="s">
        <v>40</v>
      </c>
      <c r="AX115" s="14" t="s">
        <v>79</v>
      </c>
      <c r="AY115" s="254" t="s">
        <v>170</v>
      </c>
    </row>
    <row r="116" spans="1:51" s="15" customFormat="1" ht="12">
      <c r="A116" s="15"/>
      <c r="B116" s="255"/>
      <c r="C116" s="256"/>
      <c r="D116" s="229" t="s">
        <v>182</v>
      </c>
      <c r="E116" s="257" t="s">
        <v>35</v>
      </c>
      <c r="F116" s="258" t="s">
        <v>185</v>
      </c>
      <c r="G116" s="256"/>
      <c r="H116" s="259">
        <v>8</v>
      </c>
      <c r="I116" s="260"/>
      <c r="J116" s="256"/>
      <c r="K116" s="256"/>
      <c r="L116" s="261"/>
      <c r="M116" s="262"/>
      <c r="N116" s="263"/>
      <c r="O116" s="263"/>
      <c r="P116" s="263"/>
      <c r="Q116" s="263"/>
      <c r="R116" s="263"/>
      <c r="S116" s="263"/>
      <c r="T116" s="264"/>
      <c r="U116" s="15"/>
      <c r="V116" s="15"/>
      <c r="W116" s="15"/>
      <c r="X116" s="15"/>
      <c r="Y116" s="15"/>
      <c r="Z116" s="15"/>
      <c r="AA116" s="15"/>
      <c r="AB116" s="15"/>
      <c r="AC116" s="15"/>
      <c r="AD116" s="15"/>
      <c r="AE116" s="15"/>
      <c r="AT116" s="265" t="s">
        <v>182</v>
      </c>
      <c r="AU116" s="265" t="s">
        <v>88</v>
      </c>
      <c r="AV116" s="15" t="s">
        <v>178</v>
      </c>
      <c r="AW116" s="15" t="s">
        <v>40</v>
      </c>
      <c r="AX116" s="15" t="s">
        <v>86</v>
      </c>
      <c r="AY116" s="265" t="s">
        <v>170</v>
      </c>
    </row>
    <row r="117" spans="1:65" s="2" customFormat="1" ht="12">
      <c r="A117" s="41"/>
      <c r="B117" s="42"/>
      <c r="C117" s="216" t="s">
        <v>213</v>
      </c>
      <c r="D117" s="216" t="s">
        <v>173</v>
      </c>
      <c r="E117" s="217" t="s">
        <v>490</v>
      </c>
      <c r="F117" s="218" t="s">
        <v>491</v>
      </c>
      <c r="G117" s="219" t="s">
        <v>492</v>
      </c>
      <c r="H117" s="220">
        <v>8</v>
      </c>
      <c r="I117" s="221"/>
      <c r="J117" s="222">
        <f>ROUND(I117*H117,2)</f>
        <v>0</v>
      </c>
      <c r="K117" s="218" t="s">
        <v>177</v>
      </c>
      <c r="L117" s="47"/>
      <c r="M117" s="223" t="s">
        <v>35</v>
      </c>
      <c r="N117" s="224" t="s">
        <v>52</v>
      </c>
      <c r="O117" s="88"/>
      <c r="P117" s="225">
        <f>O117*H117</f>
        <v>0</v>
      </c>
      <c r="Q117" s="225">
        <v>0</v>
      </c>
      <c r="R117" s="225">
        <f>Q117*H117</f>
        <v>0</v>
      </c>
      <c r="S117" s="225">
        <v>0</v>
      </c>
      <c r="T117" s="226">
        <f>S117*H117</f>
        <v>0</v>
      </c>
      <c r="U117" s="41"/>
      <c r="V117" s="41"/>
      <c r="W117" s="41"/>
      <c r="X117" s="41"/>
      <c r="Y117" s="41"/>
      <c r="Z117" s="41"/>
      <c r="AA117" s="41"/>
      <c r="AB117" s="41"/>
      <c r="AC117" s="41"/>
      <c r="AD117" s="41"/>
      <c r="AE117" s="41"/>
      <c r="AR117" s="227" t="s">
        <v>178</v>
      </c>
      <c r="AT117" s="227" t="s">
        <v>173</v>
      </c>
      <c r="AU117" s="227" t="s">
        <v>88</v>
      </c>
      <c r="AY117" s="19" t="s">
        <v>170</v>
      </c>
      <c r="BE117" s="228">
        <f>IF(N117="základní",J117,0)</f>
        <v>0</v>
      </c>
      <c r="BF117" s="228">
        <f>IF(N117="snížená",J117,0)</f>
        <v>0</v>
      </c>
      <c r="BG117" s="228">
        <f>IF(N117="zákl. přenesená",J117,0)</f>
        <v>0</v>
      </c>
      <c r="BH117" s="228">
        <f>IF(N117="sníž. přenesená",J117,0)</f>
        <v>0</v>
      </c>
      <c r="BI117" s="228">
        <f>IF(N117="nulová",J117,0)</f>
        <v>0</v>
      </c>
      <c r="BJ117" s="19" t="s">
        <v>178</v>
      </c>
      <c r="BK117" s="228">
        <f>ROUND(I117*H117,2)</f>
        <v>0</v>
      </c>
      <c r="BL117" s="19" t="s">
        <v>178</v>
      </c>
      <c r="BM117" s="227" t="s">
        <v>493</v>
      </c>
    </row>
    <row r="118" spans="1:47" s="2" customFormat="1" ht="12">
      <c r="A118" s="41"/>
      <c r="B118" s="42"/>
      <c r="C118" s="43"/>
      <c r="D118" s="229" t="s">
        <v>180</v>
      </c>
      <c r="E118" s="43"/>
      <c r="F118" s="230" t="s">
        <v>494</v>
      </c>
      <c r="G118" s="43"/>
      <c r="H118" s="43"/>
      <c r="I118" s="231"/>
      <c r="J118" s="43"/>
      <c r="K118" s="43"/>
      <c r="L118" s="47"/>
      <c r="M118" s="232"/>
      <c r="N118" s="233"/>
      <c r="O118" s="88"/>
      <c r="P118" s="88"/>
      <c r="Q118" s="88"/>
      <c r="R118" s="88"/>
      <c r="S118" s="88"/>
      <c r="T118" s="89"/>
      <c r="U118" s="41"/>
      <c r="V118" s="41"/>
      <c r="W118" s="41"/>
      <c r="X118" s="41"/>
      <c r="Y118" s="41"/>
      <c r="Z118" s="41"/>
      <c r="AA118" s="41"/>
      <c r="AB118" s="41"/>
      <c r="AC118" s="41"/>
      <c r="AD118" s="41"/>
      <c r="AE118" s="41"/>
      <c r="AT118" s="19" t="s">
        <v>180</v>
      </c>
      <c r="AU118" s="19" t="s">
        <v>88</v>
      </c>
    </row>
    <row r="119" spans="1:51" s="13" customFormat="1" ht="12">
      <c r="A119" s="13"/>
      <c r="B119" s="234"/>
      <c r="C119" s="235"/>
      <c r="D119" s="229" t="s">
        <v>182</v>
      </c>
      <c r="E119" s="236" t="s">
        <v>35</v>
      </c>
      <c r="F119" s="237" t="s">
        <v>495</v>
      </c>
      <c r="G119" s="235"/>
      <c r="H119" s="236" t="s">
        <v>35</v>
      </c>
      <c r="I119" s="238"/>
      <c r="J119" s="235"/>
      <c r="K119" s="235"/>
      <c r="L119" s="239"/>
      <c r="M119" s="240"/>
      <c r="N119" s="241"/>
      <c r="O119" s="241"/>
      <c r="P119" s="241"/>
      <c r="Q119" s="241"/>
      <c r="R119" s="241"/>
      <c r="S119" s="241"/>
      <c r="T119" s="242"/>
      <c r="U119" s="13"/>
      <c r="V119" s="13"/>
      <c r="W119" s="13"/>
      <c r="X119" s="13"/>
      <c r="Y119" s="13"/>
      <c r="Z119" s="13"/>
      <c r="AA119" s="13"/>
      <c r="AB119" s="13"/>
      <c r="AC119" s="13"/>
      <c r="AD119" s="13"/>
      <c r="AE119" s="13"/>
      <c r="AT119" s="243" t="s">
        <v>182</v>
      </c>
      <c r="AU119" s="243" t="s">
        <v>88</v>
      </c>
      <c r="AV119" s="13" t="s">
        <v>86</v>
      </c>
      <c r="AW119" s="13" t="s">
        <v>40</v>
      </c>
      <c r="AX119" s="13" t="s">
        <v>79</v>
      </c>
      <c r="AY119" s="243" t="s">
        <v>170</v>
      </c>
    </row>
    <row r="120" spans="1:51" s="14" customFormat="1" ht="12">
      <c r="A120" s="14"/>
      <c r="B120" s="244"/>
      <c r="C120" s="245"/>
      <c r="D120" s="229" t="s">
        <v>182</v>
      </c>
      <c r="E120" s="246" t="s">
        <v>35</v>
      </c>
      <c r="F120" s="247" t="s">
        <v>496</v>
      </c>
      <c r="G120" s="245"/>
      <c r="H120" s="248">
        <v>32</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182</v>
      </c>
      <c r="AU120" s="254" t="s">
        <v>88</v>
      </c>
      <c r="AV120" s="14" t="s">
        <v>88</v>
      </c>
      <c r="AW120" s="14" t="s">
        <v>40</v>
      </c>
      <c r="AX120" s="14" t="s">
        <v>79</v>
      </c>
      <c r="AY120" s="254" t="s">
        <v>170</v>
      </c>
    </row>
    <row r="121" spans="1:51" s="14" customFormat="1" ht="12">
      <c r="A121" s="14"/>
      <c r="B121" s="244"/>
      <c r="C121" s="245"/>
      <c r="D121" s="229" t="s">
        <v>182</v>
      </c>
      <c r="E121" s="246" t="s">
        <v>35</v>
      </c>
      <c r="F121" s="247" t="s">
        <v>497</v>
      </c>
      <c r="G121" s="245"/>
      <c r="H121" s="248">
        <v>8</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182</v>
      </c>
      <c r="AU121" s="254" t="s">
        <v>88</v>
      </c>
      <c r="AV121" s="14" t="s">
        <v>88</v>
      </c>
      <c r="AW121" s="14" t="s">
        <v>40</v>
      </c>
      <c r="AX121" s="14" t="s">
        <v>86</v>
      </c>
      <c r="AY121" s="254" t="s">
        <v>170</v>
      </c>
    </row>
    <row r="122" spans="1:65" s="2" customFormat="1" ht="44.25" customHeight="1">
      <c r="A122" s="41"/>
      <c r="B122" s="42"/>
      <c r="C122" s="216" t="s">
        <v>220</v>
      </c>
      <c r="D122" s="216" t="s">
        <v>173</v>
      </c>
      <c r="E122" s="217" t="s">
        <v>221</v>
      </c>
      <c r="F122" s="218" t="s">
        <v>222</v>
      </c>
      <c r="G122" s="219" t="s">
        <v>199</v>
      </c>
      <c r="H122" s="220">
        <v>0.699</v>
      </c>
      <c r="I122" s="221"/>
      <c r="J122" s="222">
        <f>ROUND(I122*H122,2)</f>
        <v>0</v>
      </c>
      <c r="K122" s="218" t="s">
        <v>177</v>
      </c>
      <c r="L122" s="47"/>
      <c r="M122" s="223" t="s">
        <v>35</v>
      </c>
      <c r="N122" s="224" t="s">
        <v>52</v>
      </c>
      <c r="O122" s="88"/>
      <c r="P122" s="225">
        <f>O122*H122</f>
        <v>0</v>
      </c>
      <c r="Q122" s="225">
        <v>0</v>
      </c>
      <c r="R122" s="225">
        <f>Q122*H122</f>
        <v>0</v>
      </c>
      <c r="S122" s="225">
        <v>0</v>
      </c>
      <c r="T122" s="226">
        <f>S122*H122</f>
        <v>0</v>
      </c>
      <c r="U122" s="41"/>
      <c r="V122" s="41"/>
      <c r="W122" s="41"/>
      <c r="X122" s="41"/>
      <c r="Y122" s="41"/>
      <c r="Z122" s="41"/>
      <c r="AA122" s="41"/>
      <c r="AB122" s="41"/>
      <c r="AC122" s="41"/>
      <c r="AD122" s="41"/>
      <c r="AE122" s="41"/>
      <c r="AR122" s="227" t="s">
        <v>178</v>
      </c>
      <c r="AT122" s="227" t="s">
        <v>173</v>
      </c>
      <c r="AU122" s="227" t="s">
        <v>88</v>
      </c>
      <c r="AY122" s="19" t="s">
        <v>170</v>
      </c>
      <c r="BE122" s="228">
        <f>IF(N122="základní",J122,0)</f>
        <v>0</v>
      </c>
      <c r="BF122" s="228">
        <f>IF(N122="snížená",J122,0)</f>
        <v>0</v>
      </c>
      <c r="BG122" s="228">
        <f>IF(N122="zákl. přenesená",J122,0)</f>
        <v>0</v>
      </c>
      <c r="BH122" s="228">
        <f>IF(N122="sníž. přenesená",J122,0)</f>
        <v>0</v>
      </c>
      <c r="BI122" s="228">
        <f>IF(N122="nulová",J122,0)</f>
        <v>0</v>
      </c>
      <c r="BJ122" s="19" t="s">
        <v>178</v>
      </c>
      <c r="BK122" s="228">
        <f>ROUND(I122*H122,2)</f>
        <v>0</v>
      </c>
      <c r="BL122" s="19" t="s">
        <v>178</v>
      </c>
      <c r="BM122" s="227" t="s">
        <v>223</v>
      </c>
    </row>
    <row r="123" spans="1:47" s="2" customFormat="1" ht="12">
      <c r="A123" s="41"/>
      <c r="B123" s="42"/>
      <c r="C123" s="43"/>
      <c r="D123" s="229" t="s">
        <v>180</v>
      </c>
      <c r="E123" s="43"/>
      <c r="F123" s="230" t="s">
        <v>224</v>
      </c>
      <c r="G123" s="43"/>
      <c r="H123" s="43"/>
      <c r="I123" s="231"/>
      <c r="J123" s="43"/>
      <c r="K123" s="43"/>
      <c r="L123" s="47"/>
      <c r="M123" s="232"/>
      <c r="N123" s="233"/>
      <c r="O123" s="88"/>
      <c r="P123" s="88"/>
      <c r="Q123" s="88"/>
      <c r="R123" s="88"/>
      <c r="S123" s="88"/>
      <c r="T123" s="89"/>
      <c r="U123" s="41"/>
      <c r="V123" s="41"/>
      <c r="W123" s="41"/>
      <c r="X123" s="41"/>
      <c r="Y123" s="41"/>
      <c r="Z123" s="41"/>
      <c r="AA123" s="41"/>
      <c r="AB123" s="41"/>
      <c r="AC123" s="41"/>
      <c r="AD123" s="41"/>
      <c r="AE123" s="41"/>
      <c r="AT123" s="19" t="s">
        <v>180</v>
      </c>
      <c r="AU123" s="19" t="s">
        <v>88</v>
      </c>
    </row>
    <row r="124" spans="1:51" s="13" customFormat="1" ht="12">
      <c r="A124" s="13"/>
      <c r="B124" s="234"/>
      <c r="C124" s="235"/>
      <c r="D124" s="229" t="s">
        <v>182</v>
      </c>
      <c r="E124" s="236" t="s">
        <v>35</v>
      </c>
      <c r="F124" s="237" t="s">
        <v>498</v>
      </c>
      <c r="G124" s="235"/>
      <c r="H124" s="236" t="s">
        <v>35</v>
      </c>
      <c r="I124" s="238"/>
      <c r="J124" s="235"/>
      <c r="K124" s="235"/>
      <c r="L124" s="239"/>
      <c r="M124" s="240"/>
      <c r="N124" s="241"/>
      <c r="O124" s="241"/>
      <c r="P124" s="241"/>
      <c r="Q124" s="241"/>
      <c r="R124" s="241"/>
      <c r="S124" s="241"/>
      <c r="T124" s="242"/>
      <c r="U124" s="13"/>
      <c r="V124" s="13"/>
      <c r="W124" s="13"/>
      <c r="X124" s="13"/>
      <c r="Y124" s="13"/>
      <c r="Z124" s="13"/>
      <c r="AA124" s="13"/>
      <c r="AB124" s="13"/>
      <c r="AC124" s="13"/>
      <c r="AD124" s="13"/>
      <c r="AE124" s="13"/>
      <c r="AT124" s="243" t="s">
        <v>182</v>
      </c>
      <c r="AU124" s="243" t="s">
        <v>88</v>
      </c>
      <c r="AV124" s="13" t="s">
        <v>86</v>
      </c>
      <c r="AW124" s="13" t="s">
        <v>40</v>
      </c>
      <c r="AX124" s="13" t="s">
        <v>79</v>
      </c>
      <c r="AY124" s="243" t="s">
        <v>170</v>
      </c>
    </row>
    <row r="125" spans="1:51" s="13" customFormat="1" ht="12">
      <c r="A125" s="13"/>
      <c r="B125" s="234"/>
      <c r="C125" s="235"/>
      <c r="D125" s="229" t="s">
        <v>182</v>
      </c>
      <c r="E125" s="236" t="s">
        <v>35</v>
      </c>
      <c r="F125" s="237" t="s">
        <v>499</v>
      </c>
      <c r="G125" s="235"/>
      <c r="H125" s="236" t="s">
        <v>35</v>
      </c>
      <c r="I125" s="238"/>
      <c r="J125" s="235"/>
      <c r="K125" s="235"/>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86</v>
      </c>
      <c r="AW125" s="13" t="s">
        <v>40</v>
      </c>
      <c r="AX125" s="13" t="s">
        <v>79</v>
      </c>
      <c r="AY125" s="243" t="s">
        <v>170</v>
      </c>
    </row>
    <row r="126" spans="1:51" s="14" customFormat="1" ht="12">
      <c r="A126" s="14"/>
      <c r="B126" s="244"/>
      <c r="C126" s="245"/>
      <c r="D126" s="229" t="s">
        <v>182</v>
      </c>
      <c r="E126" s="246" t="s">
        <v>35</v>
      </c>
      <c r="F126" s="247" t="s">
        <v>500</v>
      </c>
      <c r="G126" s="245"/>
      <c r="H126" s="248">
        <v>0.699</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182</v>
      </c>
      <c r="AU126" s="254" t="s">
        <v>88</v>
      </c>
      <c r="AV126" s="14" t="s">
        <v>88</v>
      </c>
      <c r="AW126" s="14" t="s">
        <v>40</v>
      </c>
      <c r="AX126" s="14" t="s">
        <v>79</v>
      </c>
      <c r="AY126" s="254" t="s">
        <v>170</v>
      </c>
    </row>
    <row r="127" spans="1:51" s="15" customFormat="1" ht="12">
      <c r="A127" s="15"/>
      <c r="B127" s="255"/>
      <c r="C127" s="256"/>
      <c r="D127" s="229" t="s">
        <v>182</v>
      </c>
      <c r="E127" s="257" t="s">
        <v>35</v>
      </c>
      <c r="F127" s="258" t="s">
        <v>185</v>
      </c>
      <c r="G127" s="256"/>
      <c r="H127" s="259">
        <v>0.699</v>
      </c>
      <c r="I127" s="260"/>
      <c r="J127" s="256"/>
      <c r="K127" s="256"/>
      <c r="L127" s="261"/>
      <c r="M127" s="262"/>
      <c r="N127" s="263"/>
      <c r="O127" s="263"/>
      <c r="P127" s="263"/>
      <c r="Q127" s="263"/>
      <c r="R127" s="263"/>
      <c r="S127" s="263"/>
      <c r="T127" s="264"/>
      <c r="U127" s="15"/>
      <c r="V127" s="15"/>
      <c r="W127" s="15"/>
      <c r="X127" s="15"/>
      <c r="Y127" s="15"/>
      <c r="Z127" s="15"/>
      <c r="AA127" s="15"/>
      <c r="AB127" s="15"/>
      <c r="AC127" s="15"/>
      <c r="AD127" s="15"/>
      <c r="AE127" s="15"/>
      <c r="AT127" s="265" t="s">
        <v>182</v>
      </c>
      <c r="AU127" s="265" t="s">
        <v>88</v>
      </c>
      <c r="AV127" s="15" t="s">
        <v>178</v>
      </c>
      <c r="AW127" s="15" t="s">
        <v>40</v>
      </c>
      <c r="AX127" s="15" t="s">
        <v>86</v>
      </c>
      <c r="AY127" s="265" t="s">
        <v>170</v>
      </c>
    </row>
    <row r="128" spans="1:65" s="2" customFormat="1" ht="44.25" customHeight="1">
      <c r="A128" s="41"/>
      <c r="B128" s="42"/>
      <c r="C128" s="216" t="s">
        <v>226</v>
      </c>
      <c r="D128" s="216" t="s">
        <v>173</v>
      </c>
      <c r="E128" s="217" t="s">
        <v>227</v>
      </c>
      <c r="F128" s="218" t="s">
        <v>228</v>
      </c>
      <c r="G128" s="219" t="s">
        <v>199</v>
      </c>
      <c r="H128" s="220">
        <v>0.025</v>
      </c>
      <c r="I128" s="221"/>
      <c r="J128" s="222">
        <f>ROUND(I128*H128,2)</f>
        <v>0</v>
      </c>
      <c r="K128" s="218" t="s">
        <v>177</v>
      </c>
      <c r="L128" s="47"/>
      <c r="M128" s="223" t="s">
        <v>35</v>
      </c>
      <c r="N128" s="224" t="s">
        <v>52</v>
      </c>
      <c r="O128" s="88"/>
      <c r="P128" s="225">
        <f>O128*H128</f>
        <v>0</v>
      </c>
      <c r="Q128" s="225">
        <v>0</v>
      </c>
      <c r="R128" s="225">
        <f>Q128*H128</f>
        <v>0</v>
      </c>
      <c r="S128" s="225">
        <v>0</v>
      </c>
      <c r="T128" s="226">
        <f>S128*H128</f>
        <v>0</v>
      </c>
      <c r="U128" s="41"/>
      <c r="V128" s="41"/>
      <c r="W128" s="41"/>
      <c r="X128" s="41"/>
      <c r="Y128" s="41"/>
      <c r="Z128" s="41"/>
      <c r="AA128" s="41"/>
      <c r="AB128" s="41"/>
      <c r="AC128" s="41"/>
      <c r="AD128" s="41"/>
      <c r="AE128" s="41"/>
      <c r="AR128" s="227" t="s">
        <v>178</v>
      </c>
      <c r="AT128" s="227" t="s">
        <v>173</v>
      </c>
      <c r="AU128" s="227" t="s">
        <v>88</v>
      </c>
      <c r="AY128" s="19" t="s">
        <v>170</v>
      </c>
      <c r="BE128" s="228">
        <f>IF(N128="základní",J128,0)</f>
        <v>0</v>
      </c>
      <c r="BF128" s="228">
        <f>IF(N128="snížená",J128,0)</f>
        <v>0</v>
      </c>
      <c r="BG128" s="228">
        <f>IF(N128="zákl. přenesená",J128,0)</f>
        <v>0</v>
      </c>
      <c r="BH128" s="228">
        <f>IF(N128="sníž. přenesená",J128,0)</f>
        <v>0</v>
      </c>
      <c r="BI128" s="228">
        <f>IF(N128="nulová",J128,0)</f>
        <v>0</v>
      </c>
      <c r="BJ128" s="19" t="s">
        <v>178</v>
      </c>
      <c r="BK128" s="228">
        <f>ROUND(I128*H128,2)</f>
        <v>0</v>
      </c>
      <c r="BL128" s="19" t="s">
        <v>178</v>
      </c>
      <c r="BM128" s="227" t="s">
        <v>229</v>
      </c>
    </row>
    <row r="129" spans="1:47" s="2" customFormat="1" ht="12">
      <c r="A129" s="41"/>
      <c r="B129" s="42"/>
      <c r="C129" s="43"/>
      <c r="D129" s="229" t="s">
        <v>180</v>
      </c>
      <c r="E129" s="43"/>
      <c r="F129" s="230" t="s">
        <v>230</v>
      </c>
      <c r="G129" s="43"/>
      <c r="H129" s="43"/>
      <c r="I129" s="231"/>
      <c r="J129" s="43"/>
      <c r="K129" s="43"/>
      <c r="L129" s="47"/>
      <c r="M129" s="232"/>
      <c r="N129" s="233"/>
      <c r="O129" s="88"/>
      <c r="P129" s="88"/>
      <c r="Q129" s="88"/>
      <c r="R129" s="88"/>
      <c r="S129" s="88"/>
      <c r="T129" s="89"/>
      <c r="U129" s="41"/>
      <c r="V129" s="41"/>
      <c r="W129" s="41"/>
      <c r="X129" s="41"/>
      <c r="Y129" s="41"/>
      <c r="Z129" s="41"/>
      <c r="AA129" s="41"/>
      <c r="AB129" s="41"/>
      <c r="AC129" s="41"/>
      <c r="AD129" s="41"/>
      <c r="AE129" s="41"/>
      <c r="AT129" s="19" t="s">
        <v>180</v>
      </c>
      <c r="AU129" s="19" t="s">
        <v>88</v>
      </c>
    </row>
    <row r="130" spans="1:51" s="14" customFormat="1" ht="12">
      <c r="A130" s="14"/>
      <c r="B130" s="244"/>
      <c r="C130" s="245"/>
      <c r="D130" s="229" t="s">
        <v>182</v>
      </c>
      <c r="E130" s="246" t="s">
        <v>35</v>
      </c>
      <c r="F130" s="247" t="s">
        <v>231</v>
      </c>
      <c r="G130" s="245"/>
      <c r="H130" s="248">
        <v>0.025</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182</v>
      </c>
      <c r="AU130" s="254" t="s">
        <v>88</v>
      </c>
      <c r="AV130" s="14" t="s">
        <v>88</v>
      </c>
      <c r="AW130" s="14" t="s">
        <v>40</v>
      </c>
      <c r="AX130" s="14" t="s">
        <v>79</v>
      </c>
      <c r="AY130" s="254" t="s">
        <v>170</v>
      </c>
    </row>
    <row r="131" spans="1:51" s="15" customFormat="1" ht="12">
      <c r="A131" s="15"/>
      <c r="B131" s="255"/>
      <c r="C131" s="256"/>
      <c r="D131" s="229" t="s">
        <v>182</v>
      </c>
      <c r="E131" s="257" t="s">
        <v>35</v>
      </c>
      <c r="F131" s="258" t="s">
        <v>185</v>
      </c>
      <c r="G131" s="256"/>
      <c r="H131" s="259">
        <v>0.025</v>
      </c>
      <c r="I131" s="260"/>
      <c r="J131" s="256"/>
      <c r="K131" s="256"/>
      <c r="L131" s="261"/>
      <c r="M131" s="262"/>
      <c r="N131" s="263"/>
      <c r="O131" s="263"/>
      <c r="P131" s="263"/>
      <c r="Q131" s="263"/>
      <c r="R131" s="263"/>
      <c r="S131" s="263"/>
      <c r="T131" s="264"/>
      <c r="U131" s="15"/>
      <c r="V131" s="15"/>
      <c r="W131" s="15"/>
      <c r="X131" s="15"/>
      <c r="Y131" s="15"/>
      <c r="Z131" s="15"/>
      <c r="AA131" s="15"/>
      <c r="AB131" s="15"/>
      <c r="AC131" s="15"/>
      <c r="AD131" s="15"/>
      <c r="AE131" s="15"/>
      <c r="AT131" s="265" t="s">
        <v>182</v>
      </c>
      <c r="AU131" s="265" t="s">
        <v>88</v>
      </c>
      <c r="AV131" s="15" t="s">
        <v>178</v>
      </c>
      <c r="AW131" s="15" t="s">
        <v>40</v>
      </c>
      <c r="AX131" s="15" t="s">
        <v>86</v>
      </c>
      <c r="AY131" s="265" t="s">
        <v>170</v>
      </c>
    </row>
    <row r="132" spans="1:65" s="2" customFormat="1" ht="12">
      <c r="A132" s="41"/>
      <c r="B132" s="42"/>
      <c r="C132" s="216" t="s">
        <v>232</v>
      </c>
      <c r="D132" s="216" t="s">
        <v>173</v>
      </c>
      <c r="E132" s="217" t="s">
        <v>233</v>
      </c>
      <c r="F132" s="218" t="s">
        <v>234</v>
      </c>
      <c r="G132" s="219" t="s">
        <v>199</v>
      </c>
      <c r="H132" s="220">
        <v>0.674</v>
      </c>
      <c r="I132" s="221"/>
      <c r="J132" s="222">
        <f>ROUND(I132*H132,2)</f>
        <v>0</v>
      </c>
      <c r="K132" s="218" t="s">
        <v>177</v>
      </c>
      <c r="L132" s="47"/>
      <c r="M132" s="223" t="s">
        <v>35</v>
      </c>
      <c r="N132" s="224" t="s">
        <v>52</v>
      </c>
      <c r="O132" s="88"/>
      <c r="P132" s="225">
        <f>O132*H132</f>
        <v>0</v>
      </c>
      <c r="Q132" s="225">
        <v>0</v>
      </c>
      <c r="R132" s="225">
        <f>Q132*H132</f>
        <v>0</v>
      </c>
      <c r="S132" s="225">
        <v>0</v>
      </c>
      <c r="T132" s="226">
        <f>S132*H132</f>
        <v>0</v>
      </c>
      <c r="U132" s="41"/>
      <c r="V132" s="41"/>
      <c r="W132" s="41"/>
      <c r="X132" s="41"/>
      <c r="Y132" s="41"/>
      <c r="Z132" s="41"/>
      <c r="AA132" s="41"/>
      <c r="AB132" s="41"/>
      <c r="AC132" s="41"/>
      <c r="AD132" s="41"/>
      <c r="AE132" s="41"/>
      <c r="AR132" s="227" t="s">
        <v>178</v>
      </c>
      <c r="AT132" s="227" t="s">
        <v>173</v>
      </c>
      <c r="AU132" s="227" t="s">
        <v>88</v>
      </c>
      <c r="AY132" s="19" t="s">
        <v>170</v>
      </c>
      <c r="BE132" s="228">
        <f>IF(N132="základní",J132,0)</f>
        <v>0</v>
      </c>
      <c r="BF132" s="228">
        <f>IF(N132="snížená",J132,0)</f>
        <v>0</v>
      </c>
      <c r="BG132" s="228">
        <f>IF(N132="zákl. přenesená",J132,0)</f>
        <v>0</v>
      </c>
      <c r="BH132" s="228">
        <f>IF(N132="sníž. přenesená",J132,0)</f>
        <v>0</v>
      </c>
      <c r="BI132" s="228">
        <f>IF(N132="nulová",J132,0)</f>
        <v>0</v>
      </c>
      <c r="BJ132" s="19" t="s">
        <v>178</v>
      </c>
      <c r="BK132" s="228">
        <f>ROUND(I132*H132,2)</f>
        <v>0</v>
      </c>
      <c r="BL132" s="19" t="s">
        <v>178</v>
      </c>
      <c r="BM132" s="227" t="s">
        <v>235</v>
      </c>
    </row>
    <row r="133" spans="1:47" s="2" customFormat="1" ht="12">
      <c r="A133" s="41"/>
      <c r="B133" s="42"/>
      <c r="C133" s="43"/>
      <c r="D133" s="229" t="s">
        <v>180</v>
      </c>
      <c r="E133" s="43"/>
      <c r="F133" s="230" t="s">
        <v>230</v>
      </c>
      <c r="G133" s="43"/>
      <c r="H133" s="43"/>
      <c r="I133" s="231"/>
      <c r="J133" s="43"/>
      <c r="K133" s="43"/>
      <c r="L133" s="47"/>
      <c r="M133" s="232"/>
      <c r="N133" s="233"/>
      <c r="O133" s="88"/>
      <c r="P133" s="88"/>
      <c r="Q133" s="88"/>
      <c r="R133" s="88"/>
      <c r="S133" s="88"/>
      <c r="T133" s="89"/>
      <c r="U133" s="41"/>
      <c r="V133" s="41"/>
      <c r="W133" s="41"/>
      <c r="X133" s="41"/>
      <c r="Y133" s="41"/>
      <c r="Z133" s="41"/>
      <c r="AA133" s="41"/>
      <c r="AB133" s="41"/>
      <c r="AC133" s="41"/>
      <c r="AD133" s="41"/>
      <c r="AE133" s="41"/>
      <c r="AT133" s="19" t="s">
        <v>180</v>
      </c>
      <c r="AU133" s="19" t="s">
        <v>88</v>
      </c>
    </row>
    <row r="134" spans="1:51" s="13" customFormat="1" ht="12">
      <c r="A134" s="13"/>
      <c r="B134" s="234"/>
      <c r="C134" s="235"/>
      <c r="D134" s="229" t="s">
        <v>182</v>
      </c>
      <c r="E134" s="236" t="s">
        <v>35</v>
      </c>
      <c r="F134" s="237" t="s">
        <v>498</v>
      </c>
      <c r="G134" s="235"/>
      <c r="H134" s="236" t="s">
        <v>35</v>
      </c>
      <c r="I134" s="238"/>
      <c r="J134" s="235"/>
      <c r="K134" s="235"/>
      <c r="L134" s="239"/>
      <c r="M134" s="240"/>
      <c r="N134" s="241"/>
      <c r="O134" s="241"/>
      <c r="P134" s="241"/>
      <c r="Q134" s="241"/>
      <c r="R134" s="241"/>
      <c r="S134" s="241"/>
      <c r="T134" s="242"/>
      <c r="U134" s="13"/>
      <c r="V134" s="13"/>
      <c r="W134" s="13"/>
      <c r="X134" s="13"/>
      <c r="Y134" s="13"/>
      <c r="Z134" s="13"/>
      <c r="AA134" s="13"/>
      <c r="AB134" s="13"/>
      <c r="AC134" s="13"/>
      <c r="AD134" s="13"/>
      <c r="AE134" s="13"/>
      <c r="AT134" s="243" t="s">
        <v>182</v>
      </c>
      <c r="AU134" s="243" t="s">
        <v>88</v>
      </c>
      <c r="AV134" s="13" t="s">
        <v>86</v>
      </c>
      <c r="AW134" s="13" t="s">
        <v>40</v>
      </c>
      <c r="AX134" s="13" t="s">
        <v>79</v>
      </c>
      <c r="AY134" s="243" t="s">
        <v>170</v>
      </c>
    </row>
    <row r="135" spans="1:51" s="14" customFormat="1" ht="12">
      <c r="A135" s="14"/>
      <c r="B135" s="244"/>
      <c r="C135" s="245"/>
      <c r="D135" s="229" t="s">
        <v>182</v>
      </c>
      <c r="E135" s="246" t="s">
        <v>35</v>
      </c>
      <c r="F135" s="247" t="s">
        <v>501</v>
      </c>
      <c r="G135" s="245"/>
      <c r="H135" s="248">
        <v>0.674</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182</v>
      </c>
      <c r="AU135" s="254" t="s">
        <v>88</v>
      </c>
      <c r="AV135" s="14" t="s">
        <v>88</v>
      </c>
      <c r="AW135" s="14" t="s">
        <v>40</v>
      </c>
      <c r="AX135" s="14" t="s">
        <v>79</v>
      </c>
      <c r="AY135" s="254" t="s">
        <v>170</v>
      </c>
    </row>
    <row r="136" spans="1:51" s="15" customFormat="1" ht="12">
      <c r="A136" s="15"/>
      <c r="B136" s="255"/>
      <c r="C136" s="256"/>
      <c r="D136" s="229" t="s">
        <v>182</v>
      </c>
      <c r="E136" s="257" t="s">
        <v>35</v>
      </c>
      <c r="F136" s="258" t="s">
        <v>185</v>
      </c>
      <c r="G136" s="256"/>
      <c r="H136" s="259">
        <v>0.674</v>
      </c>
      <c r="I136" s="260"/>
      <c r="J136" s="256"/>
      <c r="K136" s="256"/>
      <c r="L136" s="261"/>
      <c r="M136" s="262"/>
      <c r="N136" s="263"/>
      <c r="O136" s="263"/>
      <c r="P136" s="263"/>
      <c r="Q136" s="263"/>
      <c r="R136" s="263"/>
      <c r="S136" s="263"/>
      <c r="T136" s="264"/>
      <c r="U136" s="15"/>
      <c r="V136" s="15"/>
      <c r="W136" s="15"/>
      <c r="X136" s="15"/>
      <c r="Y136" s="15"/>
      <c r="Z136" s="15"/>
      <c r="AA136" s="15"/>
      <c r="AB136" s="15"/>
      <c r="AC136" s="15"/>
      <c r="AD136" s="15"/>
      <c r="AE136" s="15"/>
      <c r="AT136" s="265" t="s">
        <v>182</v>
      </c>
      <c r="AU136" s="265" t="s">
        <v>88</v>
      </c>
      <c r="AV136" s="15" t="s">
        <v>178</v>
      </c>
      <c r="AW136" s="15" t="s">
        <v>40</v>
      </c>
      <c r="AX136" s="15" t="s">
        <v>86</v>
      </c>
      <c r="AY136" s="265" t="s">
        <v>170</v>
      </c>
    </row>
    <row r="137" spans="1:65" s="2" customFormat="1" ht="12">
      <c r="A137" s="41"/>
      <c r="B137" s="42"/>
      <c r="C137" s="216" t="s">
        <v>237</v>
      </c>
      <c r="D137" s="216" t="s">
        <v>173</v>
      </c>
      <c r="E137" s="217" t="s">
        <v>238</v>
      </c>
      <c r="F137" s="218" t="s">
        <v>239</v>
      </c>
      <c r="G137" s="219" t="s">
        <v>240</v>
      </c>
      <c r="H137" s="220">
        <v>6.8</v>
      </c>
      <c r="I137" s="221"/>
      <c r="J137" s="222">
        <f>ROUND(I137*H137,2)</f>
        <v>0</v>
      </c>
      <c r="K137" s="218" t="s">
        <v>177</v>
      </c>
      <c r="L137" s="47"/>
      <c r="M137" s="223" t="s">
        <v>35</v>
      </c>
      <c r="N137" s="224" t="s">
        <v>52</v>
      </c>
      <c r="O137" s="88"/>
      <c r="P137" s="225">
        <f>O137*H137</f>
        <v>0</v>
      </c>
      <c r="Q137" s="225">
        <v>0</v>
      </c>
      <c r="R137" s="225">
        <f>Q137*H137</f>
        <v>0</v>
      </c>
      <c r="S137" s="225">
        <v>0</v>
      </c>
      <c r="T137" s="226">
        <f>S137*H137</f>
        <v>0</v>
      </c>
      <c r="U137" s="41"/>
      <c r="V137" s="41"/>
      <c r="W137" s="41"/>
      <c r="X137" s="41"/>
      <c r="Y137" s="41"/>
      <c r="Z137" s="41"/>
      <c r="AA137" s="41"/>
      <c r="AB137" s="41"/>
      <c r="AC137" s="41"/>
      <c r="AD137" s="41"/>
      <c r="AE137" s="41"/>
      <c r="AR137" s="227" t="s">
        <v>178</v>
      </c>
      <c r="AT137" s="227" t="s">
        <v>173</v>
      </c>
      <c r="AU137" s="227" t="s">
        <v>88</v>
      </c>
      <c r="AY137" s="19" t="s">
        <v>170</v>
      </c>
      <c r="BE137" s="228">
        <f>IF(N137="základní",J137,0)</f>
        <v>0</v>
      </c>
      <c r="BF137" s="228">
        <f>IF(N137="snížená",J137,0)</f>
        <v>0</v>
      </c>
      <c r="BG137" s="228">
        <f>IF(N137="zákl. přenesená",J137,0)</f>
        <v>0</v>
      </c>
      <c r="BH137" s="228">
        <f>IF(N137="sníž. přenesená",J137,0)</f>
        <v>0</v>
      </c>
      <c r="BI137" s="228">
        <f>IF(N137="nulová",J137,0)</f>
        <v>0</v>
      </c>
      <c r="BJ137" s="19" t="s">
        <v>178</v>
      </c>
      <c r="BK137" s="228">
        <f>ROUND(I137*H137,2)</f>
        <v>0</v>
      </c>
      <c r="BL137" s="19" t="s">
        <v>178</v>
      </c>
      <c r="BM137" s="227" t="s">
        <v>241</v>
      </c>
    </row>
    <row r="138" spans="1:47" s="2" customFormat="1" ht="12">
      <c r="A138" s="41"/>
      <c r="B138" s="42"/>
      <c r="C138" s="43"/>
      <c r="D138" s="229" t="s">
        <v>180</v>
      </c>
      <c r="E138" s="43"/>
      <c r="F138" s="230" t="s">
        <v>242</v>
      </c>
      <c r="G138" s="43"/>
      <c r="H138" s="43"/>
      <c r="I138" s="231"/>
      <c r="J138" s="43"/>
      <c r="K138" s="43"/>
      <c r="L138" s="47"/>
      <c r="M138" s="232"/>
      <c r="N138" s="233"/>
      <c r="O138" s="88"/>
      <c r="P138" s="88"/>
      <c r="Q138" s="88"/>
      <c r="R138" s="88"/>
      <c r="S138" s="88"/>
      <c r="T138" s="89"/>
      <c r="U138" s="41"/>
      <c r="V138" s="41"/>
      <c r="W138" s="41"/>
      <c r="X138" s="41"/>
      <c r="Y138" s="41"/>
      <c r="Z138" s="41"/>
      <c r="AA138" s="41"/>
      <c r="AB138" s="41"/>
      <c r="AC138" s="41"/>
      <c r="AD138" s="41"/>
      <c r="AE138" s="41"/>
      <c r="AT138" s="19" t="s">
        <v>180</v>
      </c>
      <c r="AU138" s="19" t="s">
        <v>88</v>
      </c>
    </row>
    <row r="139" spans="1:51" s="13" customFormat="1" ht="12">
      <c r="A139" s="13"/>
      <c r="B139" s="234"/>
      <c r="C139" s="235"/>
      <c r="D139" s="229" t="s">
        <v>182</v>
      </c>
      <c r="E139" s="236" t="s">
        <v>35</v>
      </c>
      <c r="F139" s="237" t="s">
        <v>502</v>
      </c>
      <c r="G139" s="235"/>
      <c r="H139" s="236" t="s">
        <v>35</v>
      </c>
      <c r="I139" s="238"/>
      <c r="J139" s="235"/>
      <c r="K139" s="235"/>
      <c r="L139" s="239"/>
      <c r="M139" s="240"/>
      <c r="N139" s="241"/>
      <c r="O139" s="241"/>
      <c r="P139" s="241"/>
      <c r="Q139" s="241"/>
      <c r="R139" s="241"/>
      <c r="S139" s="241"/>
      <c r="T139" s="242"/>
      <c r="U139" s="13"/>
      <c r="V139" s="13"/>
      <c r="W139" s="13"/>
      <c r="X139" s="13"/>
      <c r="Y139" s="13"/>
      <c r="Z139" s="13"/>
      <c r="AA139" s="13"/>
      <c r="AB139" s="13"/>
      <c r="AC139" s="13"/>
      <c r="AD139" s="13"/>
      <c r="AE139" s="13"/>
      <c r="AT139" s="243" t="s">
        <v>182</v>
      </c>
      <c r="AU139" s="243" t="s">
        <v>88</v>
      </c>
      <c r="AV139" s="13" t="s">
        <v>86</v>
      </c>
      <c r="AW139" s="13" t="s">
        <v>40</v>
      </c>
      <c r="AX139" s="13" t="s">
        <v>79</v>
      </c>
      <c r="AY139" s="243" t="s">
        <v>170</v>
      </c>
    </row>
    <row r="140" spans="1:51" s="14" customFormat="1" ht="12">
      <c r="A140" s="14"/>
      <c r="B140" s="244"/>
      <c r="C140" s="245"/>
      <c r="D140" s="229" t="s">
        <v>182</v>
      </c>
      <c r="E140" s="246" t="s">
        <v>35</v>
      </c>
      <c r="F140" s="247" t="s">
        <v>503</v>
      </c>
      <c r="G140" s="245"/>
      <c r="H140" s="248">
        <v>6.8</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182</v>
      </c>
      <c r="AU140" s="254" t="s">
        <v>88</v>
      </c>
      <c r="AV140" s="14" t="s">
        <v>88</v>
      </c>
      <c r="AW140" s="14" t="s">
        <v>40</v>
      </c>
      <c r="AX140" s="14" t="s">
        <v>79</v>
      </c>
      <c r="AY140" s="254" t="s">
        <v>170</v>
      </c>
    </row>
    <row r="141" spans="1:51" s="15" customFormat="1" ht="12">
      <c r="A141" s="15"/>
      <c r="B141" s="255"/>
      <c r="C141" s="256"/>
      <c r="D141" s="229" t="s">
        <v>182</v>
      </c>
      <c r="E141" s="257" t="s">
        <v>35</v>
      </c>
      <c r="F141" s="258" t="s">
        <v>185</v>
      </c>
      <c r="G141" s="256"/>
      <c r="H141" s="259">
        <v>6.8</v>
      </c>
      <c r="I141" s="260"/>
      <c r="J141" s="256"/>
      <c r="K141" s="256"/>
      <c r="L141" s="261"/>
      <c r="M141" s="262"/>
      <c r="N141" s="263"/>
      <c r="O141" s="263"/>
      <c r="P141" s="263"/>
      <c r="Q141" s="263"/>
      <c r="R141" s="263"/>
      <c r="S141" s="263"/>
      <c r="T141" s="264"/>
      <c r="U141" s="15"/>
      <c r="V141" s="15"/>
      <c r="W141" s="15"/>
      <c r="X141" s="15"/>
      <c r="Y141" s="15"/>
      <c r="Z141" s="15"/>
      <c r="AA141" s="15"/>
      <c r="AB141" s="15"/>
      <c r="AC141" s="15"/>
      <c r="AD141" s="15"/>
      <c r="AE141" s="15"/>
      <c r="AT141" s="265" t="s">
        <v>182</v>
      </c>
      <c r="AU141" s="265" t="s">
        <v>88</v>
      </c>
      <c r="AV141" s="15" t="s">
        <v>178</v>
      </c>
      <c r="AW141" s="15" t="s">
        <v>40</v>
      </c>
      <c r="AX141" s="15" t="s">
        <v>86</v>
      </c>
      <c r="AY141" s="265" t="s">
        <v>170</v>
      </c>
    </row>
    <row r="142" spans="1:65" s="2" customFormat="1" ht="12">
      <c r="A142" s="41"/>
      <c r="B142" s="42"/>
      <c r="C142" s="216" t="s">
        <v>245</v>
      </c>
      <c r="D142" s="216" t="s">
        <v>173</v>
      </c>
      <c r="E142" s="217" t="s">
        <v>253</v>
      </c>
      <c r="F142" s="218" t="s">
        <v>254</v>
      </c>
      <c r="G142" s="219" t="s">
        <v>240</v>
      </c>
      <c r="H142" s="220">
        <v>1398</v>
      </c>
      <c r="I142" s="221"/>
      <c r="J142" s="222">
        <f>ROUND(I142*H142,2)</f>
        <v>0</v>
      </c>
      <c r="K142" s="218" t="s">
        <v>177</v>
      </c>
      <c r="L142" s="47"/>
      <c r="M142" s="223" t="s">
        <v>35</v>
      </c>
      <c r="N142" s="224" t="s">
        <v>52</v>
      </c>
      <c r="O142" s="88"/>
      <c r="P142" s="225">
        <f>O142*H142</f>
        <v>0</v>
      </c>
      <c r="Q142" s="225">
        <v>0</v>
      </c>
      <c r="R142" s="225">
        <f>Q142*H142</f>
        <v>0</v>
      </c>
      <c r="S142" s="225">
        <v>0</v>
      </c>
      <c r="T142" s="226">
        <f>S142*H142</f>
        <v>0</v>
      </c>
      <c r="U142" s="41"/>
      <c r="V142" s="41"/>
      <c r="W142" s="41"/>
      <c r="X142" s="41"/>
      <c r="Y142" s="41"/>
      <c r="Z142" s="41"/>
      <c r="AA142" s="41"/>
      <c r="AB142" s="41"/>
      <c r="AC142" s="41"/>
      <c r="AD142" s="41"/>
      <c r="AE142" s="41"/>
      <c r="AR142" s="227" t="s">
        <v>178</v>
      </c>
      <c r="AT142" s="227" t="s">
        <v>173</v>
      </c>
      <c r="AU142" s="227" t="s">
        <v>88</v>
      </c>
      <c r="AY142" s="19" t="s">
        <v>170</v>
      </c>
      <c r="BE142" s="228">
        <f>IF(N142="základní",J142,0)</f>
        <v>0</v>
      </c>
      <c r="BF142" s="228">
        <f>IF(N142="snížená",J142,0)</f>
        <v>0</v>
      </c>
      <c r="BG142" s="228">
        <f>IF(N142="zákl. přenesená",J142,0)</f>
        <v>0</v>
      </c>
      <c r="BH142" s="228">
        <f>IF(N142="sníž. přenesená",J142,0)</f>
        <v>0</v>
      </c>
      <c r="BI142" s="228">
        <f>IF(N142="nulová",J142,0)</f>
        <v>0</v>
      </c>
      <c r="BJ142" s="19" t="s">
        <v>178</v>
      </c>
      <c r="BK142" s="228">
        <f>ROUND(I142*H142,2)</f>
        <v>0</v>
      </c>
      <c r="BL142" s="19" t="s">
        <v>178</v>
      </c>
      <c r="BM142" s="227" t="s">
        <v>255</v>
      </c>
    </row>
    <row r="143" spans="1:47" s="2" customFormat="1" ht="12">
      <c r="A143" s="41"/>
      <c r="B143" s="42"/>
      <c r="C143" s="43"/>
      <c r="D143" s="229" t="s">
        <v>180</v>
      </c>
      <c r="E143" s="43"/>
      <c r="F143" s="230" t="s">
        <v>256</v>
      </c>
      <c r="G143" s="43"/>
      <c r="H143" s="43"/>
      <c r="I143" s="231"/>
      <c r="J143" s="43"/>
      <c r="K143" s="43"/>
      <c r="L143" s="47"/>
      <c r="M143" s="232"/>
      <c r="N143" s="233"/>
      <c r="O143" s="88"/>
      <c r="P143" s="88"/>
      <c r="Q143" s="88"/>
      <c r="R143" s="88"/>
      <c r="S143" s="88"/>
      <c r="T143" s="89"/>
      <c r="U143" s="41"/>
      <c r="V143" s="41"/>
      <c r="W143" s="41"/>
      <c r="X143" s="41"/>
      <c r="Y143" s="41"/>
      <c r="Z143" s="41"/>
      <c r="AA143" s="41"/>
      <c r="AB143" s="41"/>
      <c r="AC143" s="41"/>
      <c r="AD143" s="41"/>
      <c r="AE143" s="41"/>
      <c r="AT143" s="19" t="s">
        <v>180</v>
      </c>
      <c r="AU143" s="19" t="s">
        <v>88</v>
      </c>
    </row>
    <row r="144" spans="1:51" s="13" customFormat="1" ht="12">
      <c r="A144" s="13"/>
      <c r="B144" s="234"/>
      <c r="C144" s="235"/>
      <c r="D144" s="229" t="s">
        <v>182</v>
      </c>
      <c r="E144" s="236" t="s">
        <v>35</v>
      </c>
      <c r="F144" s="237" t="s">
        <v>498</v>
      </c>
      <c r="G144" s="235"/>
      <c r="H144" s="236" t="s">
        <v>35</v>
      </c>
      <c r="I144" s="238"/>
      <c r="J144" s="235"/>
      <c r="K144" s="235"/>
      <c r="L144" s="239"/>
      <c r="M144" s="240"/>
      <c r="N144" s="241"/>
      <c r="O144" s="241"/>
      <c r="P144" s="241"/>
      <c r="Q144" s="241"/>
      <c r="R144" s="241"/>
      <c r="S144" s="241"/>
      <c r="T144" s="242"/>
      <c r="U144" s="13"/>
      <c r="V144" s="13"/>
      <c r="W144" s="13"/>
      <c r="X144" s="13"/>
      <c r="Y144" s="13"/>
      <c r="Z144" s="13"/>
      <c r="AA144" s="13"/>
      <c r="AB144" s="13"/>
      <c r="AC144" s="13"/>
      <c r="AD144" s="13"/>
      <c r="AE144" s="13"/>
      <c r="AT144" s="243" t="s">
        <v>182</v>
      </c>
      <c r="AU144" s="243" t="s">
        <v>88</v>
      </c>
      <c r="AV144" s="13" t="s">
        <v>86</v>
      </c>
      <c r="AW144" s="13" t="s">
        <v>40</v>
      </c>
      <c r="AX144" s="13" t="s">
        <v>79</v>
      </c>
      <c r="AY144" s="243" t="s">
        <v>170</v>
      </c>
    </row>
    <row r="145" spans="1:51" s="14" customFormat="1" ht="12">
      <c r="A145" s="14"/>
      <c r="B145" s="244"/>
      <c r="C145" s="245"/>
      <c r="D145" s="229" t="s">
        <v>182</v>
      </c>
      <c r="E145" s="246" t="s">
        <v>35</v>
      </c>
      <c r="F145" s="247" t="s">
        <v>504</v>
      </c>
      <c r="G145" s="245"/>
      <c r="H145" s="248">
        <v>1398</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182</v>
      </c>
      <c r="AU145" s="254" t="s">
        <v>88</v>
      </c>
      <c r="AV145" s="14" t="s">
        <v>88</v>
      </c>
      <c r="AW145" s="14" t="s">
        <v>40</v>
      </c>
      <c r="AX145" s="14" t="s">
        <v>79</v>
      </c>
      <c r="AY145" s="254" t="s">
        <v>170</v>
      </c>
    </row>
    <row r="146" spans="1:51" s="15" customFormat="1" ht="12">
      <c r="A146" s="15"/>
      <c r="B146" s="255"/>
      <c r="C146" s="256"/>
      <c r="D146" s="229" t="s">
        <v>182</v>
      </c>
      <c r="E146" s="257" t="s">
        <v>35</v>
      </c>
      <c r="F146" s="258" t="s">
        <v>185</v>
      </c>
      <c r="G146" s="256"/>
      <c r="H146" s="259">
        <v>1398</v>
      </c>
      <c r="I146" s="260"/>
      <c r="J146" s="256"/>
      <c r="K146" s="256"/>
      <c r="L146" s="261"/>
      <c r="M146" s="262"/>
      <c r="N146" s="263"/>
      <c r="O146" s="263"/>
      <c r="P146" s="263"/>
      <c r="Q146" s="263"/>
      <c r="R146" s="263"/>
      <c r="S146" s="263"/>
      <c r="T146" s="264"/>
      <c r="U146" s="15"/>
      <c r="V146" s="15"/>
      <c r="W146" s="15"/>
      <c r="X146" s="15"/>
      <c r="Y146" s="15"/>
      <c r="Z146" s="15"/>
      <c r="AA146" s="15"/>
      <c r="AB146" s="15"/>
      <c r="AC146" s="15"/>
      <c r="AD146" s="15"/>
      <c r="AE146" s="15"/>
      <c r="AT146" s="265" t="s">
        <v>182</v>
      </c>
      <c r="AU146" s="265" t="s">
        <v>88</v>
      </c>
      <c r="AV146" s="15" t="s">
        <v>178</v>
      </c>
      <c r="AW146" s="15" t="s">
        <v>40</v>
      </c>
      <c r="AX146" s="15" t="s">
        <v>86</v>
      </c>
      <c r="AY146" s="265" t="s">
        <v>170</v>
      </c>
    </row>
    <row r="147" spans="1:65" s="2" customFormat="1" ht="12">
      <c r="A147" s="41"/>
      <c r="B147" s="42"/>
      <c r="C147" s="216" t="s">
        <v>252</v>
      </c>
      <c r="D147" s="216" t="s">
        <v>173</v>
      </c>
      <c r="E147" s="217" t="s">
        <v>258</v>
      </c>
      <c r="F147" s="218" t="s">
        <v>259</v>
      </c>
      <c r="G147" s="219" t="s">
        <v>216</v>
      </c>
      <c r="H147" s="220">
        <v>60</v>
      </c>
      <c r="I147" s="221"/>
      <c r="J147" s="222">
        <f>ROUND(I147*H147,2)</f>
        <v>0</v>
      </c>
      <c r="K147" s="218" t="s">
        <v>177</v>
      </c>
      <c r="L147" s="47"/>
      <c r="M147" s="223" t="s">
        <v>35</v>
      </c>
      <c r="N147" s="224" t="s">
        <v>52</v>
      </c>
      <c r="O147" s="88"/>
      <c r="P147" s="225">
        <f>O147*H147</f>
        <v>0</v>
      </c>
      <c r="Q147" s="225">
        <v>0</v>
      </c>
      <c r="R147" s="225">
        <f>Q147*H147</f>
        <v>0</v>
      </c>
      <c r="S147" s="225">
        <v>0</v>
      </c>
      <c r="T147" s="226">
        <f>S147*H147</f>
        <v>0</v>
      </c>
      <c r="U147" s="41"/>
      <c r="V147" s="41"/>
      <c r="W147" s="41"/>
      <c r="X147" s="41"/>
      <c r="Y147" s="41"/>
      <c r="Z147" s="41"/>
      <c r="AA147" s="41"/>
      <c r="AB147" s="41"/>
      <c r="AC147" s="41"/>
      <c r="AD147" s="41"/>
      <c r="AE147" s="41"/>
      <c r="AR147" s="227" t="s">
        <v>178</v>
      </c>
      <c r="AT147" s="227" t="s">
        <v>173</v>
      </c>
      <c r="AU147" s="227" t="s">
        <v>88</v>
      </c>
      <c r="AY147" s="19" t="s">
        <v>170</v>
      </c>
      <c r="BE147" s="228">
        <f>IF(N147="základní",J147,0)</f>
        <v>0</v>
      </c>
      <c r="BF147" s="228">
        <f>IF(N147="snížená",J147,0)</f>
        <v>0</v>
      </c>
      <c r="BG147" s="228">
        <f>IF(N147="zákl. přenesená",J147,0)</f>
        <v>0</v>
      </c>
      <c r="BH147" s="228">
        <f>IF(N147="sníž. přenesená",J147,0)</f>
        <v>0</v>
      </c>
      <c r="BI147" s="228">
        <f>IF(N147="nulová",J147,0)</f>
        <v>0</v>
      </c>
      <c r="BJ147" s="19" t="s">
        <v>178</v>
      </c>
      <c r="BK147" s="228">
        <f>ROUND(I147*H147,2)</f>
        <v>0</v>
      </c>
      <c r="BL147" s="19" t="s">
        <v>178</v>
      </c>
      <c r="BM147" s="227" t="s">
        <v>505</v>
      </c>
    </row>
    <row r="148" spans="1:47" s="2" customFormat="1" ht="12">
      <c r="A148" s="41"/>
      <c r="B148" s="42"/>
      <c r="C148" s="43"/>
      <c r="D148" s="229" t="s">
        <v>180</v>
      </c>
      <c r="E148" s="43"/>
      <c r="F148" s="230" t="s">
        <v>261</v>
      </c>
      <c r="G148" s="43"/>
      <c r="H148" s="43"/>
      <c r="I148" s="231"/>
      <c r="J148" s="43"/>
      <c r="K148" s="43"/>
      <c r="L148" s="47"/>
      <c r="M148" s="232"/>
      <c r="N148" s="233"/>
      <c r="O148" s="88"/>
      <c r="P148" s="88"/>
      <c r="Q148" s="88"/>
      <c r="R148" s="88"/>
      <c r="S148" s="88"/>
      <c r="T148" s="89"/>
      <c r="U148" s="41"/>
      <c r="V148" s="41"/>
      <c r="W148" s="41"/>
      <c r="X148" s="41"/>
      <c r="Y148" s="41"/>
      <c r="Z148" s="41"/>
      <c r="AA148" s="41"/>
      <c r="AB148" s="41"/>
      <c r="AC148" s="41"/>
      <c r="AD148" s="41"/>
      <c r="AE148" s="41"/>
      <c r="AT148" s="19" t="s">
        <v>180</v>
      </c>
      <c r="AU148" s="19" t="s">
        <v>88</v>
      </c>
    </row>
    <row r="149" spans="1:65" s="2" customFormat="1" ht="66.75" customHeight="1">
      <c r="A149" s="41"/>
      <c r="B149" s="42"/>
      <c r="C149" s="216" t="s">
        <v>257</v>
      </c>
      <c r="D149" s="216" t="s">
        <v>173</v>
      </c>
      <c r="E149" s="217" t="s">
        <v>269</v>
      </c>
      <c r="F149" s="218" t="s">
        <v>270</v>
      </c>
      <c r="G149" s="219" t="s">
        <v>199</v>
      </c>
      <c r="H149" s="220">
        <v>0.699</v>
      </c>
      <c r="I149" s="221"/>
      <c r="J149" s="222">
        <f>ROUND(I149*H149,2)</f>
        <v>0</v>
      </c>
      <c r="K149" s="218" t="s">
        <v>177</v>
      </c>
      <c r="L149" s="47"/>
      <c r="M149" s="223" t="s">
        <v>35</v>
      </c>
      <c r="N149" s="224" t="s">
        <v>52</v>
      </c>
      <c r="O149" s="88"/>
      <c r="P149" s="225">
        <f>O149*H149</f>
        <v>0</v>
      </c>
      <c r="Q149" s="225">
        <v>0</v>
      </c>
      <c r="R149" s="225">
        <f>Q149*H149</f>
        <v>0</v>
      </c>
      <c r="S149" s="225">
        <v>0</v>
      </c>
      <c r="T149" s="226">
        <f>S149*H149</f>
        <v>0</v>
      </c>
      <c r="U149" s="41"/>
      <c r="V149" s="41"/>
      <c r="W149" s="41"/>
      <c r="X149" s="41"/>
      <c r="Y149" s="41"/>
      <c r="Z149" s="41"/>
      <c r="AA149" s="41"/>
      <c r="AB149" s="41"/>
      <c r="AC149" s="41"/>
      <c r="AD149" s="41"/>
      <c r="AE149" s="41"/>
      <c r="AR149" s="227" t="s">
        <v>178</v>
      </c>
      <c r="AT149" s="227" t="s">
        <v>173</v>
      </c>
      <c r="AU149" s="227" t="s">
        <v>88</v>
      </c>
      <c r="AY149" s="19" t="s">
        <v>170</v>
      </c>
      <c r="BE149" s="228">
        <f>IF(N149="základní",J149,0)</f>
        <v>0</v>
      </c>
      <c r="BF149" s="228">
        <f>IF(N149="snížená",J149,0)</f>
        <v>0</v>
      </c>
      <c r="BG149" s="228">
        <f>IF(N149="zákl. přenesená",J149,0)</f>
        <v>0</v>
      </c>
      <c r="BH149" s="228">
        <f>IF(N149="sníž. přenesená",J149,0)</f>
        <v>0</v>
      </c>
      <c r="BI149" s="228">
        <f>IF(N149="nulová",J149,0)</f>
        <v>0</v>
      </c>
      <c r="BJ149" s="19" t="s">
        <v>178</v>
      </c>
      <c r="BK149" s="228">
        <f>ROUND(I149*H149,2)</f>
        <v>0</v>
      </c>
      <c r="BL149" s="19" t="s">
        <v>178</v>
      </c>
      <c r="BM149" s="227" t="s">
        <v>277</v>
      </c>
    </row>
    <row r="150" spans="1:47" s="2" customFormat="1" ht="12">
      <c r="A150" s="41"/>
      <c r="B150" s="42"/>
      <c r="C150" s="43"/>
      <c r="D150" s="229" t="s">
        <v>180</v>
      </c>
      <c r="E150" s="43"/>
      <c r="F150" s="230" t="s">
        <v>272</v>
      </c>
      <c r="G150" s="43"/>
      <c r="H150" s="43"/>
      <c r="I150" s="231"/>
      <c r="J150" s="43"/>
      <c r="K150" s="43"/>
      <c r="L150" s="47"/>
      <c r="M150" s="232"/>
      <c r="N150" s="233"/>
      <c r="O150" s="88"/>
      <c r="P150" s="88"/>
      <c r="Q150" s="88"/>
      <c r="R150" s="88"/>
      <c r="S150" s="88"/>
      <c r="T150" s="89"/>
      <c r="U150" s="41"/>
      <c r="V150" s="41"/>
      <c r="W150" s="41"/>
      <c r="X150" s="41"/>
      <c r="Y150" s="41"/>
      <c r="Z150" s="41"/>
      <c r="AA150" s="41"/>
      <c r="AB150" s="41"/>
      <c r="AC150" s="41"/>
      <c r="AD150" s="41"/>
      <c r="AE150" s="41"/>
      <c r="AT150" s="19" t="s">
        <v>180</v>
      </c>
      <c r="AU150" s="19" t="s">
        <v>88</v>
      </c>
    </row>
    <row r="151" spans="1:51" s="13" customFormat="1" ht="12">
      <c r="A151" s="13"/>
      <c r="B151" s="234"/>
      <c r="C151" s="235"/>
      <c r="D151" s="229" t="s">
        <v>182</v>
      </c>
      <c r="E151" s="236" t="s">
        <v>35</v>
      </c>
      <c r="F151" s="237" t="s">
        <v>278</v>
      </c>
      <c r="G151" s="235"/>
      <c r="H151" s="236" t="s">
        <v>35</v>
      </c>
      <c r="I151" s="238"/>
      <c r="J151" s="235"/>
      <c r="K151" s="235"/>
      <c r="L151" s="239"/>
      <c r="M151" s="240"/>
      <c r="N151" s="241"/>
      <c r="O151" s="241"/>
      <c r="P151" s="241"/>
      <c r="Q151" s="241"/>
      <c r="R151" s="241"/>
      <c r="S151" s="241"/>
      <c r="T151" s="242"/>
      <c r="U151" s="13"/>
      <c r="V151" s="13"/>
      <c r="W151" s="13"/>
      <c r="X151" s="13"/>
      <c r="Y151" s="13"/>
      <c r="Z151" s="13"/>
      <c r="AA151" s="13"/>
      <c r="AB151" s="13"/>
      <c r="AC151" s="13"/>
      <c r="AD151" s="13"/>
      <c r="AE151" s="13"/>
      <c r="AT151" s="243" t="s">
        <v>182</v>
      </c>
      <c r="AU151" s="243" t="s">
        <v>88</v>
      </c>
      <c r="AV151" s="13" t="s">
        <v>86</v>
      </c>
      <c r="AW151" s="13" t="s">
        <v>40</v>
      </c>
      <c r="AX151" s="13" t="s">
        <v>79</v>
      </c>
      <c r="AY151" s="243" t="s">
        <v>170</v>
      </c>
    </row>
    <row r="152" spans="1:51" s="13" customFormat="1" ht="12">
      <c r="A152" s="13"/>
      <c r="B152" s="234"/>
      <c r="C152" s="235"/>
      <c r="D152" s="229" t="s">
        <v>182</v>
      </c>
      <c r="E152" s="236" t="s">
        <v>35</v>
      </c>
      <c r="F152" s="237" t="s">
        <v>498</v>
      </c>
      <c r="G152" s="235"/>
      <c r="H152" s="236" t="s">
        <v>35</v>
      </c>
      <c r="I152" s="238"/>
      <c r="J152" s="235"/>
      <c r="K152" s="235"/>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86</v>
      </c>
      <c r="AW152" s="13" t="s">
        <v>40</v>
      </c>
      <c r="AX152" s="13" t="s">
        <v>79</v>
      </c>
      <c r="AY152" s="243" t="s">
        <v>170</v>
      </c>
    </row>
    <row r="153" spans="1:51" s="14" customFormat="1" ht="12">
      <c r="A153" s="14"/>
      <c r="B153" s="244"/>
      <c r="C153" s="245"/>
      <c r="D153" s="229" t="s">
        <v>182</v>
      </c>
      <c r="E153" s="246" t="s">
        <v>35</v>
      </c>
      <c r="F153" s="247" t="s">
        <v>500</v>
      </c>
      <c r="G153" s="245"/>
      <c r="H153" s="248">
        <v>0.699</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182</v>
      </c>
      <c r="AU153" s="254" t="s">
        <v>88</v>
      </c>
      <c r="AV153" s="14" t="s">
        <v>88</v>
      </c>
      <c r="AW153" s="14" t="s">
        <v>40</v>
      </c>
      <c r="AX153" s="14" t="s">
        <v>79</v>
      </c>
      <c r="AY153" s="254" t="s">
        <v>170</v>
      </c>
    </row>
    <row r="154" spans="1:51" s="15" customFormat="1" ht="12">
      <c r="A154" s="15"/>
      <c r="B154" s="255"/>
      <c r="C154" s="256"/>
      <c r="D154" s="229" t="s">
        <v>182</v>
      </c>
      <c r="E154" s="257" t="s">
        <v>35</v>
      </c>
      <c r="F154" s="258" t="s">
        <v>185</v>
      </c>
      <c r="G154" s="256"/>
      <c r="H154" s="259">
        <v>0.699</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182</v>
      </c>
      <c r="AU154" s="265" t="s">
        <v>88</v>
      </c>
      <c r="AV154" s="15" t="s">
        <v>178</v>
      </c>
      <c r="AW154" s="15" t="s">
        <v>40</v>
      </c>
      <c r="AX154" s="15" t="s">
        <v>86</v>
      </c>
      <c r="AY154" s="265" t="s">
        <v>170</v>
      </c>
    </row>
    <row r="155" spans="1:65" s="2" customFormat="1" ht="33" customHeight="1">
      <c r="A155" s="41"/>
      <c r="B155" s="42"/>
      <c r="C155" s="216" t="s">
        <v>262</v>
      </c>
      <c r="D155" s="216" t="s">
        <v>173</v>
      </c>
      <c r="E155" s="217" t="s">
        <v>282</v>
      </c>
      <c r="F155" s="218" t="s">
        <v>283</v>
      </c>
      <c r="G155" s="219" t="s">
        <v>199</v>
      </c>
      <c r="H155" s="220">
        <v>0.699</v>
      </c>
      <c r="I155" s="221"/>
      <c r="J155" s="222">
        <f>ROUND(I155*H155,2)</f>
        <v>0</v>
      </c>
      <c r="K155" s="218" t="s">
        <v>177</v>
      </c>
      <c r="L155" s="47"/>
      <c r="M155" s="223" t="s">
        <v>35</v>
      </c>
      <c r="N155" s="224" t="s">
        <v>52</v>
      </c>
      <c r="O155" s="88"/>
      <c r="P155" s="225">
        <f>O155*H155</f>
        <v>0</v>
      </c>
      <c r="Q155" s="225">
        <v>0</v>
      </c>
      <c r="R155" s="225">
        <f>Q155*H155</f>
        <v>0</v>
      </c>
      <c r="S155" s="225">
        <v>0</v>
      </c>
      <c r="T155" s="226">
        <f>S155*H155</f>
        <v>0</v>
      </c>
      <c r="U155" s="41"/>
      <c r="V155" s="41"/>
      <c r="W155" s="41"/>
      <c r="X155" s="41"/>
      <c r="Y155" s="41"/>
      <c r="Z155" s="41"/>
      <c r="AA155" s="41"/>
      <c r="AB155" s="41"/>
      <c r="AC155" s="41"/>
      <c r="AD155" s="41"/>
      <c r="AE155" s="41"/>
      <c r="AR155" s="227" t="s">
        <v>178</v>
      </c>
      <c r="AT155" s="227" t="s">
        <v>173</v>
      </c>
      <c r="AU155" s="227" t="s">
        <v>88</v>
      </c>
      <c r="AY155" s="19" t="s">
        <v>170</v>
      </c>
      <c r="BE155" s="228">
        <f>IF(N155="základní",J155,0)</f>
        <v>0</v>
      </c>
      <c r="BF155" s="228">
        <f>IF(N155="snížená",J155,0)</f>
        <v>0</v>
      </c>
      <c r="BG155" s="228">
        <f>IF(N155="zákl. přenesená",J155,0)</f>
        <v>0</v>
      </c>
      <c r="BH155" s="228">
        <f>IF(N155="sníž. přenesená",J155,0)</f>
        <v>0</v>
      </c>
      <c r="BI155" s="228">
        <f>IF(N155="nulová",J155,0)</f>
        <v>0</v>
      </c>
      <c r="BJ155" s="19" t="s">
        <v>178</v>
      </c>
      <c r="BK155" s="228">
        <f>ROUND(I155*H155,2)</f>
        <v>0</v>
      </c>
      <c r="BL155" s="19" t="s">
        <v>178</v>
      </c>
      <c r="BM155" s="227" t="s">
        <v>284</v>
      </c>
    </row>
    <row r="156" spans="1:47" s="2" customFormat="1" ht="12">
      <c r="A156" s="41"/>
      <c r="B156" s="42"/>
      <c r="C156" s="43"/>
      <c r="D156" s="229" t="s">
        <v>180</v>
      </c>
      <c r="E156" s="43"/>
      <c r="F156" s="230" t="s">
        <v>285</v>
      </c>
      <c r="G156" s="43"/>
      <c r="H156" s="43"/>
      <c r="I156" s="231"/>
      <c r="J156" s="43"/>
      <c r="K156" s="43"/>
      <c r="L156" s="47"/>
      <c r="M156" s="232"/>
      <c r="N156" s="233"/>
      <c r="O156" s="88"/>
      <c r="P156" s="88"/>
      <c r="Q156" s="88"/>
      <c r="R156" s="88"/>
      <c r="S156" s="88"/>
      <c r="T156" s="89"/>
      <c r="U156" s="41"/>
      <c r="V156" s="41"/>
      <c r="W156" s="41"/>
      <c r="X156" s="41"/>
      <c r="Y156" s="41"/>
      <c r="Z156" s="41"/>
      <c r="AA156" s="41"/>
      <c r="AB156" s="41"/>
      <c r="AC156" s="41"/>
      <c r="AD156" s="41"/>
      <c r="AE156" s="41"/>
      <c r="AT156" s="19" t="s">
        <v>180</v>
      </c>
      <c r="AU156" s="19" t="s">
        <v>88</v>
      </c>
    </row>
    <row r="157" spans="1:51" s="13" customFormat="1" ht="12">
      <c r="A157" s="13"/>
      <c r="B157" s="234"/>
      <c r="C157" s="235"/>
      <c r="D157" s="229" t="s">
        <v>182</v>
      </c>
      <c r="E157" s="236" t="s">
        <v>35</v>
      </c>
      <c r="F157" s="237" t="s">
        <v>498</v>
      </c>
      <c r="G157" s="235"/>
      <c r="H157" s="236" t="s">
        <v>35</v>
      </c>
      <c r="I157" s="238"/>
      <c r="J157" s="235"/>
      <c r="K157" s="235"/>
      <c r="L157" s="239"/>
      <c r="M157" s="240"/>
      <c r="N157" s="241"/>
      <c r="O157" s="241"/>
      <c r="P157" s="241"/>
      <c r="Q157" s="241"/>
      <c r="R157" s="241"/>
      <c r="S157" s="241"/>
      <c r="T157" s="242"/>
      <c r="U157" s="13"/>
      <c r="V157" s="13"/>
      <c r="W157" s="13"/>
      <c r="X157" s="13"/>
      <c r="Y157" s="13"/>
      <c r="Z157" s="13"/>
      <c r="AA157" s="13"/>
      <c r="AB157" s="13"/>
      <c r="AC157" s="13"/>
      <c r="AD157" s="13"/>
      <c r="AE157" s="13"/>
      <c r="AT157" s="243" t="s">
        <v>182</v>
      </c>
      <c r="AU157" s="243" t="s">
        <v>88</v>
      </c>
      <c r="AV157" s="13" t="s">
        <v>86</v>
      </c>
      <c r="AW157" s="13" t="s">
        <v>40</v>
      </c>
      <c r="AX157" s="13" t="s">
        <v>79</v>
      </c>
      <c r="AY157" s="243" t="s">
        <v>170</v>
      </c>
    </row>
    <row r="158" spans="1:51" s="14" customFormat="1" ht="12">
      <c r="A158" s="14"/>
      <c r="B158" s="244"/>
      <c r="C158" s="245"/>
      <c r="D158" s="229" t="s">
        <v>182</v>
      </c>
      <c r="E158" s="246" t="s">
        <v>35</v>
      </c>
      <c r="F158" s="247" t="s">
        <v>500</v>
      </c>
      <c r="G158" s="245"/>
      <c r="H158" s="248">
        <v>0.699</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182</v>
      </c>
      <c r="AU158" s="254" t="s">
        <v>88</v>
      </c>
      <c r="AV158" s="14" t="s">
        <v>88</v>
      </c>
      <c r="AW158" s="14" t="s">
        <v>40</v>
      </c>
      <c r="AX158" s="14" t="s">
        <v>79</v>
      </c>
      <c r="AY158" s="254" t="s">
        <v>170</v>
      </c>
    </row>
    <row r="159" spans="1:51" s="15" customFormat="1" ht="12">
      <c r="A159" s="15"/>
      <c r="B159" s="255"/>
      <c r="C159" s="256"/>
      <c r="D159" s="229" t="s">
        <v>182</v>
      </c>
      <c r="E159" s="257" t="s">
        <v>35</v>
      </c>
      <c r="F159" s="258" t="s">
        <v>185</v>
      </c>
      <c r="G159" s="256"/>
      <c r="H159" s="259">
        <v>0.699</v>
      </c>
      <c r="I159" s="260"/>
      <c r="J159" s="256"/>
      <c r="K159" s="256"/>
      <c r="L159" s="261"/>
      <c r="M159" s="262"/>
      <c r="N159" s="263"/>
      <c r="O159" s="263"/>
      <c r="P159" s="263"/>
      <c r="Q159" s="263"/>
      <c r="R159" s="263"/>
      <c r="S159" s="263"/>
      <c r="T159" s="264"/>
      <c r="U159" s="15"/>
      <c r="V159" s="15"/>
      <c r="W159" s="15"/>
      <c r="X159" s="15"/>
      <c r="Y159" s="15"/>
      <c r="Z159" s="15"/>
      <c r="AA159" s="15"/>
      <c r="AB159" s="15"/>
      <c r="AC159" s="15"/>
      <c r="AD159" s="15"/>
      <c r="AE159" s="15"/>
      <c r="AT159" s="265" t="s">
        <v>182</v>
      </c>
      <c r="AU159" s="265" t="s">
        <v>88</v>
      </c>
      <c r="AV159" s="15" t="s">
        <v>178</v>
      </c>
      <c r="AW159" s="15" t="s">
        <v>40</v>
      </c>
      <c r="AX159" s="15" t="s">
        <v>86</v>
      </c>
      <c r="AY159" s="265" t="s">
        <v>170</v>
      </c>
    </row>
    <row r="160" spans="1:65" s="2" customFormat="1" ht="12">
      <c r="A160" s="41"/>
      <c r="B160" s="42"/>
      <c r="C160" s="216" t="s">
        <v>8</v>
      </c>
      <c r="D160" s="216" t="s">
        <v>173</v>
      </c>
      <c r="E160" s="217" t="s">
        <v>287</v>
      </c>
      <c r="F160" s="218" t="s">
        <v>288</v>
      </c>
      <c r="G160" s="219" t="s">
        <v>199</v>
      </c>
      <c r="H160" s="220">
        <v>0.699</v>
      </c>
      <c r="I160" s="221"/>
      <c r="J160" s="222">
        <f>ROUND(I160*H160,2)</f>
        <v>0</v>
      </c>
      <c r="K160" s="218" t="s">
        <v>177</v>
      </c>
      <c r="L160" s="47"/>
      <c r="M160" s="223" t="s">
        <v>35</v>
      </c>
      <c r="N160" s="224" t="s">
        <v>52</v>
      </c>
      <c r="O160" s="88"/>
      <c r="P160" s="225">
        <f>O160*H160</f>
        <v>0</v>
      </c>
      <c r="Q160" s="225">
        <v>0</v>
      </c>
      <c r="R160" s="225">
        <f>Q160*H160</f>
        <v>0</v>
      </c>
      <c r="S160" s="225">
        <v>0</v>
      </c>
      <c r="T160" s="226">
        <f>S160*H160</f>
        <v>0</v>
      </c>
      <c r="U160" s="41"/>
      <c r="V160" s="41"/>
      <c r="W160" s="41"/>
      <c r="X160" s="41"/>
      <c r="Y160" s="41"/>
      <c r="Z160" s="41"/>
      <c r="AA160" s="41"/>
      <c r="AB160" s="41"/>
      <c r="AC160" s="41"/>
      <c r="AD160" s="41"/>
      <c r="AE160" s="41"/>
      <c r="AR160" s="227" t="s">
        <v>178</v>
      </c>
      <c r="AT160" s="227" t="s">
        <v>173</v>
      </c>
      <c r="AU160" s="227" t="s">
        <v>88</v>
      </c>
      <c r="AY160" s="19" t="s">
        <v>170</v>
      </c>
      <c r="BE160" s="228">
        <f>IF(N160="základní",J160,0)</f>
        <v>0</v>
      </c>
      <c r="BF160" s="228">
        <f>IF(N160="snížená",J160,0)</f>
        <v>0</v>
      </c>
      <c r="BG160" s="228">
        <f>IF(N160="zákl. přenesená",J160,0)</f>
        <v>0</v>
      </c>
      <c r="BH160" s="228">
        <f>IF(N160="sníž. přenesená",J160,0)</f>
        <v>0</v>
      </c>
      <c r="BI160" s="228">
        <f>IF(N160="nulová",J160,0)</f>
        <v>0</v>
      </c>
      <c r="BJ160" s="19" t="s">
        <v>178</v>
      </c>
      <c r="BK160" s="228">
        <f>ROUND(I160*H160,2)</f>
        <v>0</v>
      </c>
      <c r="BL160" s="19" t="s">
        <v>178</v>
      </c>
      <c r="BM160" s="227" t="s">
        <v>289</v>
      </c>
    </row>
    <row r="161" spans="1:47" s="2" customFormat="1" ht="12">
      <c r="A161" s="41"/>
      <c r="B161" s="42"/>
      <c r="C161" s="43"/>
      <c r="D161" s="229" t="s">
        <v>180</v>
      </c>
      <c r="E161" s="43"/>
      <c r="F161" s="230" t="s">
        <v>285</v>
      </c>
      <c r="G161" s="43"/>
      <c r="H161" s="43"/>
      <c r="I161" s="231"/>
      <c r="J161" s="43"/>
      <c r="K161" s="43"/>
      <c r="L161" s="47"/>
      <c r="M161" s="232"/>
      <c r="N161" s="233"/>
      <c r="O161" s="88"/>
      <c r="P161" s="88"/>
      <c r="Q161" s="88"/>
      <c r="R161" s="88"/>
      <c r="S161" s="88"/>
      <c r="T161" s="89"/>
      <c r="U161" s="41"/>
      <c r="V161" s="41"/>
      <c r="W161" s="41"/>
      <c r="X161" s="41"/>
      <c r="Y161" s="41"/>
      <c r="Z161" s="41"/>
      <c r="AA161" s="41"/>
      <c r="AB161" s="41"/>
      <c r="AC161" s="41"/>
      <c r="AD161" s="41"/>
      <c r="AE161" s="41"/>
      <c r="AT161" s="19" t="s">
        <v>180</v>
      </c>
      <c r="AU161" s="19" t="s">
        <v>88</v>
      </c>
    </row>
    <row r="162" spans="1:51" s="13" customFormat="1" ht="12">
      <c r="A162" s="13"/>
      <c r="B162" s="234"/>
      <c r="C162" s="235"/>
      <c r="D162" s="229" t="s">
        <v>182</v>
      </c>
      <c r="E162" s="236" t="s">
        <v>35</v>
      </c>
      <c r="F162" s="237" t="s">
        <v>278</v>
      </c>
      <c r="G162" s="235"/>
      <c r="H162" s="236" t="s">
        <v>35</v>
      </c>
      <c r="I162" s="238"/>
      <c r="J162" s="235"/>
      <c r="K162" s="235"/>
      <c r="L162" s="239"/>
      <c r="M162" s="240"/>
      <c r="N162" s="241"/>
      <c r="O162" s="241"/>
      <c r="P162" s="241"/>
      <c r="Q162" s="241"/>
      <c r="R162" s="241"/>
      <c r="S162" s="241"/>
      <c r="T162" s="242"/>
      <c r="U162" s="13"/>
      <c r="V162" s="13"/>
      <c r="W162" s="13"/>
      <c r="X162" s="13"/>
      <c r="Y162" s="13"/>
      <c r="Z162" s="13"/>
      <c r="AA162" s="13"/>
      <c r="AB162" s="13"/>
      <c r="AC162" s="13"/>
      <c r="AD162" s="13"/>
      <c r="AE162" s="13"/>
      <c r="AT162" s="243" t="s">
        <v>182</v>
      </c>
      <c r="AU162" s="243" t="s">
        <v>88</v>
      </c>
      <c r="AV162" s="13" t="s">
        <v>86</v>
      </c>
      <c r="AW162" s="13" t="s">
        <v>40</v>
      </c>
      <c r="AX162" s="13" t="s">
        <v>79</v>
      </c>
      <c r="AY162" s="243" t="s">
        <v>170</v>
      </c>
    </row>
    <row r="163" spans="1:51" s="13" customFormat="1" ht="12">
      <c r="A163" s="13"/>
      <c r="B163" s="234"/>
      <c r="C163" s="235"/>
      <c r="D163" s="229" t="s">
        <v>182</v>
      </c>
      <c r="E163" s="236" t="s">
        <v>35</v>
      </c>
      <c r="F163" s="237" t="s">
        <v>498</v>
      </c>
      <c r="G163" s="235"/>
      <c r="H163" s="236" t="s">
        <v>35</v>
      </c>
      <c r="I163" s="238"/>
      <c r="J163" s="235"/>
      <c r="K163" s="235"/>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86</v>
      </c>
      <c r="AW163" s="13" t="s">
        <v>40</v>
      </c>
      <c r="AX163" s="13" t="s">
        <v>79</v>
      </c>
      <c r="AY163" s="243" t="s">
        <v>170</v>
      </c>
    </row>
    <row r="164" spans="1:51" s="14" customFormat="1" ht="12">
      <c r="A164" s="14"/>
      <c r="B164" s="244"/>
      <c r="C164" s="245"/>
      <c r="D164" s="229" t="s">
        <v>182</v>
      </c>
      <c r="E164" s="246" t="s">
        <v>35</v>
      </c>
      <c r="F164" s="247" t="s">
        <v>500</v>
      </c>
      <c r="G164" s="245"/>
      <c r="H164" s="248">
        <v>0.699</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182</v>
      </c>
      <c r="AU164" s="254" t="s">
        <v>88</v>
      </c>
      <c r="AV164" s="14" t="s">
        <v>88</v>
      </c>
      <c r="AW164" s="14" t="s">
        <v>40</v>
      </c>
      <c r="AX164" s="14" t="s">
        <v>79</v>
      </c>
      <c r="AY164" s="254" t="s">
        <v>170</v>
      </c>
    </row>
    <row r="165" spans="1:51" s="15" customFormat="1" ht="12">
      <c r="A165" s="15"/>
      <c r="B165" s="255"/>
      <c r="C165" s="256"/>
      <c r="D165" s="229" t="s">
        <v>182</v>
      </c>
      <c r="E165" s="257" t="s">
        <v>35</v>
      </c>
      <c r="F165" s="258" t="s">
        <v>185</v>
      </c>
      <c r="G165" s="256"/>
      <c r="H165" s="259">
        <v>0.699</v>
      </c>
      <c r="I165" s="260"/>
      <c r="J165" s="256"/>
      <c r="K165" s="256"/>
      <c r="L165" s="261"/>
      <c r="M165" s="262"/>
      <c r="N165" s="263"/>
      <c r="O165" s="263"/>
      <c r="P165" s="263"/>
      <c r="Q165" s="263"/>
      <c r="R165" s="263"/>
      <c r="S165" s="263"/>
      <c r="T165" s="264"/>
      <c r="U165" s="15"/>
      <c r="V165" s="15"/>
      <c r="W165" s="15"/>
      <c r="X165" s="15"/>
      <c r="Y165" s="15"/>
      <c r="Z165" s="15"/>
      <c r="AA165" s="15"/>
      <c r="AB165" s="15"/>
      <c r="AC165" s="15"/>
      <c r="AD165" s="15"/>
      <c r="AE165" s="15"/>
      <c r="AT165" s="265" t="s">
        <v>182</v>
      </c>
      <c r="AU165" s="265" t="s">
        <v>88</v>
      </c>
      <c r="AV165" s="15" t="s">
        <v>178</v>
      </c>
      <c r="AW165" s="15" t="s">
        <v>40</v>
      </c>
      <c r="AX165" s="15" t="s">
        <v>86</v>
      </c>
      <c r="AY165" s="265" t="s">
        <v>170</v>
      </c>
    </row>
    <row r="166" spans="1:65" s="2" customFormat="1" ht="55.5" customHeight="1">
      <c r="A166" s="41"/>
      <c r="B166" s="42"/>
      <c r="C166" s="216" t="s">
        <v>276</v>
      </c>
      <c r="D166" s="216" t="s">
        <v>173</v>
      </c>
      <c r="E166" s="217" t="s">
        <v>292</v>
      </c>
      <c r="F166" s="218" t="s">
        <v>293</v>
      </c>
      <c r="G166" s="219" t="s">
        <v>294</v>
      </c>
      <c r="H166" s="220">
        <v>20</v>
      </c>
      <c r="I166" s="221"/>
      <c r="J166" s="222">
        <f>ROUND(I166*H166,2)</f>
        <v>0</v>
      </c>
      <c r="K166" s="218" t="s">
        <v>177</v>
      </c>
      <c r="L166" s="47"/>
      <c r="M166" s="223" t="s">
        <v>35</v>
      </c>
      <c r="N166" s="224" t="s">
        <v>52</v>
      </c>
      <c r="O166" s="88"/>
      <c r="P166" s="225">
        <f>O166*H166</f>
        <v>0</v>
      </c>
      <c r="Q166" s="225">
        <v>0</v>
      </c>
      <c r="R166" s="225">
        <f>Q166*H166</f>
        <v>0</v>
      </c>
      <c r="S166" s="225">
        <v>0</v>
      </c>
      <c r="T166" s="226">
        <f>S166*H166</f>
        <v>0</v>
      </c>
      <c r="U166" s="41"/>
      <c r="V166" s="41"/>
      <c r="W166" s="41"/>
      <c r="X166" s="41"/>
      <c r="Y166" s="41"/>
      <c r="Z166" s="41"/>
      <c r="AA166" s="41"/>
      <c r="AB166" s="41"/>
      <c r="AC166" s="41"/>
      <c r="AD166" s="41"/>
      <c r="AE166" s="41"/>
      <c r="AR166" s="227" t="s">
        <v>178</v>
      </c>
      <c r="AT166" s="227" t="s">
        <v>173</v>
      </c>
      <c r="AU166" s="227" t="s">
        <v>88</v>
      </c>
      <c r="AY166" s="19" t="s">
        <v>170</v>
      </c>
      <c r="BE166" s="228">
        <f>IF(N166="základní",J166,0)</f>
        <v>0</v>
      </c>
      <c r="BF166" s="228">
        <f>IF(N166="snížená",J166,0)</f>
        <v>0</v>
      </c>
      <c r="BG166" s="228">
        <f>IF(N166="zákl. přenesená",J166,0)</f>
        <v>0</v>
      </c>
      <c r="BH166" s="228">
        <f>IF(N166="sníž. přenesená",J166,0)</f>
        <v>0</v>
      </c>
      <c r="BI166" s="228">
        <f>IF(N166="nulová",J166,0)</f>
        <v>0</v>
      </c>
      <c r="BJ166" s="19" t="s">
        <v>178</v>
      </c>
      <c r="BK166" s="228">
        <f>ROUND(I166*H166,2)</f>
        <v>0</v>
      </c>
      <c r="BL166" s="19" t="s">
        <v>178</v>
      </c>
      <c r="BM166" s="227" t="s">
        <v>295</v>
      </c>
    </row>
    <row r="167" spans="1:47" s="2" customFormat="1" ht="12">
      <c r="A167" s="41"/>
      <c r="B167" s="42"/>
      <c r="C167" s="43"/>
      <c r="D167" s="229" t="s">
        <v>180</v>
      </c>
      <c r="E167" s="43"/>
      <c r="F167" s="230" t="s">
        <v>296</v>
      </c>
      <c r="G167" s="43"/>
      <c r="H167" s="43"/>
      <c r="I167" s="231"/>
      <c r="J167" s="43"/>
      <c r="K167" s="43"/>
      <c r="L167" s="47"/>
      <c r="M167" s="232"/>
      <c r="N167" s="233"/>
      <c r="O167" s="88"/>
      <c r="P167" s="88"/>
      <c r="Q167" s="88"/>
      <c r="R167" s="88"/>
      <c r="S167" s="88"/>
      <c r="T167" s="89"/>
      <c r="U167" s="41"/>
      <c r="V167" s="41"/>
      <c r="W167" s="41"/>
      <c r="X167" s="41"/>
      <c r="Y167" s="41"/>
      <c r="Z167" s="41"/>
      <c r="AA167" s="41"/>
      <c r="AB167" s="41"/>
      <c r="AC167" s="41"/>
      <c r="AD167" s="41"/>
      <c r="AE167" s="41"/>
      <c r="AT167" s="19" t="s">
        <v>180</v>
      </c>
      <c r="AU167" s="19" t="s">
        <v>88</v>
      </c>
    </row>
    <row r="168" spans="1:65" s="2" customFormat="1" ht="55.5" customHeight="1">
      <c r="A168" s="41"/>
      <c r="B168" s="42"/>
      <c r="C168" s="216" t="s">
        <v>281</v>
      </c>
      <c r="D168" s="216" t="s">
        <v>173</v>
      </c>
      <c r="E168" s="217" t="s">
        <v>301</v>
      </c>
      <c r="F168" s="218" t="s">
        <v>302</v>
      </c>
      <c r="G168" s="219" t="s">
        <v>294</v>
      </c>
      <c r="H168" s="220">
        <v>4</v>
      </c>
      <c r="I168" s="221"/>
      <c r="J168" s="222">
        <f>ROUND(I168*H168,2)</f>
        <v>0</v>
      </c>
      <c r="K168" s="218" t="s">
        <v>177</v>
      </c>
      <c r="L168" s="47"/>
      <c r="M168" s="223" t="s">
        <v>35</v>
      </c>
      <c r="N168" s="224" t="s">
        <v>52</v>
      </c>
      <c r="O168" s="88"/>
      <c r="P168" s="225">
        <f>O168*H168</f>
        <v>0</v>
      </c>
      <c r="Q168" s="225">
        <v>0</v>
      </c>
      <c r="R168" s="225">
        <f>Q168*H168</f>
        <v>0</v>
      </c>
      <c r="S168" s="225">
        <v>0</v>
      </c>
      <c r="T168" s="226">
        <f>S168*H168</f>
        <v>0</v>
      </c>
      <c r="U168" s="41"/>
      <c r="V168" s="41"/>
      <c r="W168" s="41"/>
      <c r="X168" s="41"/>
      <c r="Y168" s="41"/>
      <c r="Z168" s="41"/>
      <c r="AA168" s="41"/>
      <c r="AB168" s="41"/>
      <c r="AC168" s="41"/>
      <c r="AD168" s="41"/>
      <c r="AE168" s="41"/>
      <c r="AR168" s="227" t="s">
        <v>178</v>
      </c>
      <c r="AT168" s="227" t="s">
        <v>173</v>
      </c>
      <c r="AU168" s="227" t="s">
        <v>88</v>
      </c>
      <c r="AY168" s="19" t="s">
        <v>170</v>
      </c>
      <c r="BE168" s="228">
        <f>IF(N168="základní",J168,0)</f>
        <v>0</v>
      </c>
      <c r="BF168" s="228">
        <f>IF(N168="snížená",J168,0)</f>
        <v>0</v>
      </c>
      <c r="BG168" s="228">
        <f>IF(N168="zákl. přenesená",J168,0)</f>
        <v>0</v>
      </c>
      <c r="BH168" s="228">
        <f>IF(N168="sníž. přenesená",J168,0)</f>
        <v>0</v>
      </c>
      <c r="BI168" s="228">
        <f>IF(N168="nulová",J168,0)</f>
        <v>0</v>
      </c>
      <c r="BJ168" s="19" t="s">
        <v>178</v>
      </c>
      <c r="BK168" s="228">
        <f>ROUND(I168*H168,2)</f>
        <v>0</v>
      </c>
      <c r="BL168" s="19" t="s">
        <v>178</v>
      </c>
      <c r="BM168" s="227" t="s">
        <v>303</v>
      </c>
    </row>
    <row r="169" spans="1:47" s="2" customFormat="1" ht="12">
      <c r="A169" s="41"/>
      <c r="B169" s="42"/>
      <c r="C169" s="43"/>
      <c r="D169" s="229" t="s">
        <v>180</v>
      </c>
      <c r="E169" s="43"/>
      <c r="F169" s="230" t="s">
        <v>296</v>
      </c>
      <c r="G169" s="43"/>
      <c r="H169" s="43"/>
      <c r="I169" s="231"/>
      <c r="J169" s="43"/>
      <c r="K169" s="43"/>
      <c r="L169" s="47"/>
      <c r="M169" s="232"/>
      <c r="N169" s="233"/>
      <c r="O169" s="88"/>
      <c r="P169" s="88"/>
      <c r="Q169" s="88"/>
      <c r="R169" s="88"/>
      <c r="S169" s="88"/>
      <c r="T169" s="89"/>
      <c r="U169" s="41"/>
      <c r="V169" s="41"/>
      <c r="W169" s="41"/>
      <c r="X169" s="41"/>
      <c r="Y169" s="41"/>
      <c r="Z169" s="41"/>
      <c r="AA169" s="41"/>
      <c r="AB169" s="41"/>
      <c r="AC169" s="41"/>
      <c r="AD169" s="41"/>
      <c r="AE169" s="41"/>
      <c r="AT169" s="19" t="s">
        <v>180</v>
      </c>
      <c r="AU169" s="19" t="s">
        <v>88</v>
      </c>
    </row>
    <row r="170" spans="1:65" s="2" customFormat="1" ht="12">
      <c r="A170" s="41"/>
      <c r="B170" s="42"/>
      <c r="C170" s="216" t="s">
        <v>286</v>
      </c>
      <c r="D170" s="216" t="s">
        <v>173</v>
      </c>
      <c r="E170" s="217" t="s">
        <v>309</v>
      </c>
      <c r="F170" s="218" t="s">
        <v>310</v>
      </c>
      <c r="G170" s="219" t="s">
        <v>294</v>
      </c>
      <c r="H170" s="220">
        <v>4</v>
      </c>
      <c r="I170" s="221"/>
      <c r="J170" s="222">
        <f>ROUND(I170*H170,2)</f>
        <v>0</v>
      </c>
      <c r="K170" s="218" t="s">
        <v>177</v>
      </c>
      <c r="L170" s="47"/>
      <c r="M170" s="223" t="s">
        <v>35</v>
      </c>
      <c r="N170" s="224" t="s">
        <v>52</v>
      </c>
      <c r="O170" s="88"/>
      <c r="P170" s="225">
        <f>O170*H170</f>
        <v>0</v>
      </c>
      <c r="Q170" s="225">
        <v>0</v>
      </c>
      <c r="R170" s="225">
        <f>Q170*H170</f>
        <v>0</v>
      </c>
      <c r="S170" s="225">
        <v>0</v>
      </c>
      <c r="T170" s="226">
        <f>S170*H170</f>
        <v>0</v>
      </c>
      <c r="U170" s="41"/>
      <c r="V170" s="41"/>
      <c r="W170" s="41"/>
      <c r="X170" s="41"/>
      <c r="Y170" s="41"/>
      <c r="Z170" s="41"/>
      <c r="AA170" s="41"/>
      <c r="AB170" s="41"/>
      <c r="AC170" s="41"/>
      <c r="AD170" s="41"/>
      <c r="AE170" s="41"/>
      <c r="AR170" s="227" t="s">
        <v>178</v>
      </c>
      <c r="AT170" s="227" t="s">
        <v>173</v>
      </c>
      <c r="AU170" s="227" t="s">
        <v>88</v>
      </c>
      <c r="AY170" s="19" t="s">
        <v>170</v>
      </c>
      <c r="BE170" s="228">
        <f>IF(N170="základní",J170,0)</f>
        <v>0</v>
      </c>
      <c r="BF170" s="228">
        <f>IF(N170="snížená",J170,0)</f>
        <v>0</v>
      </c>
      <c r="BG170" s="228">
        <f>IF(N170="zákl. přenesená",J170,0)</f>
        <v>0</v>
      </c>
      <c r="BH170" s="228">
        <f>IF(N170="sníž. přenesená",J170,0)</f>
        <v>0</v>
      </c>
      <c r="BI170" s="228">
        <f>IF(N170="nulová",J170,0)</f>
        <v>0</v>
      </c>
      <c r="BJ170" s="19" t="s">
        <v>178</v>
      </c>
      <c r="BK170" s="228">
        <f>ROUND(I170*H170,2)</f>
        <v>0</v>
      </c>
      <c r="BL170" s="19" t="s">
        <v>178</v>
      </c>
      <c r="BM170" s="227" t="s">
        <v>311</v>
      </c>
    </row>
    <row r="171" spans="1:47" s="2" customFormat="1" ht="12">
      <c r="A171" s="41"/>
      <c r="B171" s="42"/>
      <c r="C171" s="43"/>
      <c r="D171" s="229" t="s">
        <v>180</v>
      </c>
      <c r="E171" s="43"/>
      <c r="F171" s="230" t="s">
        <v>296</v>
      </c>
      <c r="G171" s="43"/>
      <c r="H171" s="43"/>
      <c r="I171" s="231"/>
      <c r="J171" s="43"/>
      <c r="K171" s="43"/>
      <c r="L171" s="47"/>
      <c r="M171" s="232"/>
      <c r="N171" s="233"/>
      <c r="O171" s="88"/>
      <c r="P171" s="88"/>
      <c r="Q171" s="88"/>
      <c r="R171" s="88"/>
      <c r="S171" s="88"/>
      <c r="T171" s="89"/>
      <c r="U171" s="41"/>
      <c r="V171" s="41"/>
      <c r="W171" s="41"/>
      <c r="X171" s="41"/>
      <c r="Y171" s="41"/>
      <c r="Z171" s="41"/>
      <c r="AA171" s="41"/>
      <c r="AB171" s="41"/>
      <c r="AC171" s="41"/>
      <c r="AD171" s="41"/>
      <c r="AE171" s="41"/>
      <c r="AT171" s="19" t="s">
        <v>180</v>
      </c>
      <c r="AU171" s="19" t="s">
        <v>88</v>
      </c>
    </row>
    <row r="172" spans="1:65" s="2" customFormat="1" ht="12">
      <c r="A172" s="41"/>
      <c r="B172" s="42"/>
      <c r="C172" s="216" t="s">
        <v>291</v>
      </c>
      <c r="D172" s="216" t="s">
        <v>173</v>
      </c>
      <c r="E172" s="217" t="s">
        <v>313</v>
      </c>
      <c r="F172" s="218" t="s">
        <v>314</v>
      </c>
      <c r="G172" s="219" t="s">
        <v>294</v>
      </c>
      <c r="H172" s="220">
        <v>4</v>
      </c>
      <c r="I172" s="221"/>
      <c r="J172" s="222">
        <f>ROUND(I172*H172,2)</f>
        <v>0</v>
      </c>
      <c r="K172" s="218" t="s">
        <v>177</v>
      </c>
      <c r="L172" s="47"/>
      <c r="M172" s="223" t="s">
        <v>35</v>
      </c>
      <c r="N172" s="224" t="s">
        <v>52</v>
      </c>
      <c r="O172" s="88"/>
      <c r="P172" s="225">
        <f>O172*H172</f>
        <v>0</v>
      </c>
      <c r="Q172" s="225">
        <v>0</v>
      </c>
      <c r="R172" s="225">
        <f>Q172*H172</f>
        <v>0</v>
      </c>
      <c r="S172" s="225">
        <v>0</v>
      </c>
      <c r="T172" s="226">
        <f>S172*H172</f>
        <v>0</v>
      </c>
      <c r="U172" s="41"/>
      <c r="V172" s="41"/>
      <c r="W172" s="41"/>
      <c r="X172" s="41"/>
      <c r="Y172" s="41"/>
      <c r="Z172" s="41"/>
      <c r="AA172" s="41"/>
      <c r="AB172" s="41"/>
      <c r="AC172" s="41"/>
      <c r="AD172" s="41"/>
      <c r="AE172" s="41"/>
      <c r="AR172" s="227" t="s">
        <v>178</v>
      </c>
      <c r="AT172" s="227" t="s">
        <v>173</v>
      </c>
      <c r="AU172" s="227" t="s">
        <v>88</v>
      </c>
      <c r="AY172" s="19" t="s">
        <v>170</v>
      </c>
      <c r="BE172" s="228">
        <f>IF(N172="základní",J172,0)</f>
        <v>0</v>
      </c>
      <c r="BF172" s="228">
        <f>IF(N172="snížená",J172,0)</f>
        <v>0</v>
      </c>
      <c r="BG172" s="228">
        <f>IF(N172="zákl. přenesená",J172,0)</f>
        <v>0</v>
      </c>
      <c r="BH172" s="228">
        <f>IF(N172="sníž. přenesená",J172,0)</f>
        <v>0</v>
      </c>
      <c r="BI172" s="228">
        <f>IF(N172="nulová",J172,0)</f>
        <v>0</v>
      </c>
      <c r="BJ172" s="19" t="s">
        <v>178</v>
      </c>
      <c r="BK172" s="228">
        <f>ROUND(I172*H172,2)</f>
        <v>0</v>
      </c>
      <c r="BL172" s="19" t="s">
        <v>178</v>
      </c>
      <c r="BM172" s="227" t="s">
        <v>315</v>
      </c>
    </row>
    <row r="173" spans="1:47" s="2" customFormat="1" ht="12">
      <c r="A173" s="41"/>
      <c r="B173" s="42"/>
      <c r="C173" s="43"/>
      <c r="D173" s="229" t="s">
        <v>180</v>
      </c>
      <c r="E173" s="43"/>
      <c r="F173" s="230" t="s">
        <v>316</v>
      </c>
      <c r="G173" s="43"/>
      <c r="H173" s="43"/>
      <c r="I173" s="231"/>
      <c r="J173" s="43"/>
      <c r="K173" s="43"/>
      <c r="L173" s="47"/>
      <c r="M173" s="232"/>
      <c r="N173" s="233"/>
      <c r="O173" s="88"/>
      <c r="P173" s="88"/>
      <c r="Q173" s="88"/>
      <c r="R173" s="88"/>
      <c r="S173" s="88"/>
      <c r="T173" s="89"/>
      <c r="U173" s="41"/>
      <c r="V173" s="41"/>
      <c r="W173" s="41"/>
      <c r="X173" s="41"/>
      <c r="Y173" s="41"/>
      <c r="Z173" s="41"/>
      <c r="AA173" s="41"/>
      <c r="AB173" s="41"/>
      <c r="AC173" s="41"/>
      <c r="AD173" s="41"/>
      <c r="AE173" s="41"/>
      <c r="AT173" s="19" t="s">
        <v>180</v>
      </c>
      <c r="AU173" s="19" t="s">
        <v>88</v>
      </c>
    </row>
    <row r="174" spans="1:65" s="2" customFormat="1" ht="55.5" customHeight="1">
      <c r="A174" s="41"/>
      <c r="B174" s="42"/>
      <c r="C174" s="216" t="s">
        <v>297</v>
      </c>
      <c r="D174" s="216" t="s">
        <v>173</v>
      </c>
      <c r="E174" s="217" t="s">
        <v>318</v>
      </c>
      <c r="F174" s="218" t="s">
        <v>319</v>
      </c>
      <c r="G174" s="219" t="s">
        <v>240</v>
      </c>
      <c r="H174" s="220">
        <v>1398</v>
      </c>
      <c r="I174" s="221"/>
      <c r="J174" s="222">
        <f>ROUND(I174*H174,2)</f>
        <v>0</v>
      </c>
      <c r="K174" s="218" t="s">
        <v>177</v>
      </c>
      <c r="L174" s="47"/>
      <c r="M174" s="223" t="s">
        <v>35</v>
      </c>
      <c r="N174" s="224" t="s">
        <v>52</v>
      </c>
      <c r="O174" s="88"/>
      <c r="P174" s="225">
        <f>O174*H174</f>
        <v>0</v>
      </c>
      <c r="Q174" s="225">
        <v>0</v>
      </c>
      <c r="R174" s="225">
        <f>Q174*H174</f>
        <v>0</v>
      </c>
      <c r="S174" s="225">
        <v>0</v>
      </c>
      <c r="T174" s="226">
        <f>S174*H174</f>
        <v>0</v>
      </c>
      <c r="U174" s="41"/>
      <c r="V174" s="41"/>
      <c r="W174" s="41"/>
      <c r="X174" s="41"/>
      <c r="Y174" s="41"/>
      <c r="Z174" s="41"/>
      <c r="AA174" s="41"/>
      <c r="AB174" s="41"/>
      <c r="AC174" s="41"/>
      <c r="AD174" s="41"/>
      <c r="AE174" s="41"/>
      <c r="AR174" s="227" t="s">
        <v>178</v>
      </c>
      <c r="AT174" s="227" t="s">
        <v>173</v>
      </c>
      <c r="AU174" s="227" t="s">
        <v>88</v>
      </c>
      <c r="AY174" s="19" t="s">
        <v>170</v>
      </c>
      <c r="BE174" s="228">
        <f>IF(N174="základní",J174,0)</f>
        <v>0</v>
      </c>
      <c r="BF174" s="228">
        <f>IF(N174="snížená",J174,0)</f>
        <v>0</v>
      </c>
      <c r="BG174" s="228">
        <f>IF(N174="zákl. přenesená",J174,0)</f>
        <v>0</v>
      </c>
      <c r="BH174" s="228">
        <f>IF(N174="sníž. přenesená",J174,0)</f>
        <v>0</v>
      </c>
      <c r="BI174" s="228">
        <f>IF(N174="nulová",J174,0)</f>
        <v>0</v>
      </c>
      <c r="BJ174" s="19" t="s">
        <v>178</v>
      </c>
      <c r="BK174" s="228">
        <f>ROUND(I174*H174,2)</f>
        <v>0</v>
      </c>
      <c r="BL174" s="19" t="s">
        <v>178</v>
      </c>
      <c r="BM174" s="227" t="s">
        <v>320</v>
      </c>
    </row>
    <row r="175" spans="1:47" s="2" customFormat="1" ht="12">
      <c r="A175" s="41"/>
      <c r="B175" s="42"/>
      <c r="C175" s="43"/>
      <c r="D175" s="229" t="s">
        <v>180</v>
      </c>
      <c r="E175" s="43"/>
      <c r="F175" s="230" t="s">
        <v>321</v>
      </c>
      <c r="G175" s="43"/>
      <c r="H175" s="43"/>
      <c r="I175" s="231"/>
      <c r="J175" s="43"/>
      <c r="K175" s="43"/>
      <c r="L175" s="47"/>
      <c r="M175" s="232"/>
      <c r="N175" s="233"/>
      <c r="O175" s="88"/>
      <c r="P175" s="88"/>
      <c r="Q175" s="88"/>
      <c r="R175" s="88"/>
      <c r="S175" s="88"/>
      <c r="T175" s="89"/>
      <c r="U175" s="41"/>
      <c r="V175" s="41"/>
      <c r="W175" s="41"/>
      <c r="X175" s="41"/>
      <c r="Y175" s="41"/>
      <c r="Z175" s="41"/>
      <c r="AA175" s="41"/>
      <c r="AB175" s="41"/>
      <c r="AC175" s="41"/>
      <c r="AD175" s="41"/>
      <c r="AE175" s="41"/>
      <c r="AT175" s="19" t="s">
        <v>180</v>
      </c>
      <c r="AU175" s="19" t="s">
        <v>88</v>
      </c>
    </row>
    <row r="176" spans="1:51" s="13" customFormat="1" ht="12">
      <c r="A176" s="13"/>
      <c r="B176" s="234"/>
      <c r="C176" s="235"/>
      <c r="D176" s="229" t="s">
        <v>182</v>
      </c>
      <c r="E176" s="236" t="s">
        <v>35</v>
      </c>
      <c r="F176" s="237" t="s">
        <v>498</v>
      </c>
      <c r="G176" s="235"/>
      <c r="H176" s="236" t="s">
        <v>35</v>
      </c>
      <c r="I176" s="238"/>
      <c r="J176" s="235"/>
      <c r="K176" s="235"/>
      <c r="L176" s="239"/>
      <c r="M176" s="240"/>
      <c r="N176" s="241"/>
      <c r="O176" s="241"/>
      <c r="P176" s="241"/>
      <c r="Q176" s="241"/>
      <c r="R176" s="241"/>
      <c r="S176" s="241"/>
      <c r="T176" s="242"/>
      <c r="U176" s="13"/>
      <c r="V176" s="13"/>
      <c r="W176" s="13"/>
      <c r="X176" s="13"/>
      <c r="Y176" s="13"/>
      <c r="Z176" s="13"/>
      <c r="AA176" s="13"/>
      <c r="AB176" s="13"/>
      <c r="AC176" s="13"/>
      <c r="AD176" s="13"/>
      <c r="AE176" s="13"/>
      <c r="AT176" s="243" t="s">
        <v>182</v>
      </c>
      <c r="AU176" s="243" t="s">
        <v>88</v>
      </c>
      <c r="AV176" s="13" t="s">
        <v>86</v>
      </c>
      <c r="AW176" s="13" t="s">
        <v>40</v>
      </c>
      <c r="AX176" s="13" t="s">
        <v>79</v>
      </c>
      <c r="AY176" s="243" t="s">
        <v>170</v>
      </c>
    </row>
    <row r="177" spans="1:51" s="14" customFormat="1" ht="12">
      <c r="A177" s="14"/>
      <c r="B177" s="244"/>
      <c r="C177" s="245"/>
      <c r="D177" s="229" t="s">
        <v>182</v>
      </c>
      <c r="E177" s="246" t="s">
        <v>35</v>
      </c>
      <c r="F177" s="247" t="s">
        <v>504</v>
      </c>
      <c r="G177" s="245"/>
      <c r="H177" s="248">
        <v>1398</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182</v>
      </c>
      <c r="AU177" s="254" t="s">
        <v>88</v>
      </c>
      <c r="AV177" s="14" t="s">
        <v>88</v>
      </c>
      <c r="AW177" s="14" t="s">
        <v>40</v>
      </c>
      <c r="AX177" s="14" t="s">
        <v>79</v>
      </c>
      <c r="AY177" s="254" t="s">
        <v>170</v>
      </c>
    </row>
    <row r="178" spans="1:51" s="15" customFormat="1" ht="12">
      <c r="A178" s="15"/>
      <c r="B178" s="255"/>
      <c r="C178" s="256"/>
      <c r="D178" s="229" t="s">
        <v>182</v>
      </c>
      <c r="E178" s="257" t="s">
        <v>35</v>
      </c>
      <c r="F178" s="258" t="s">
        <v>185</v>
      </c>
      <c r="G178" s="256"/>
      <c r="H178" s="259">
        <v>1398</v>
      </c>
      <c r="I178" s="260"/>
      <c r="J178" s="256"/>
      <c r="K178" s="256"/>
      <c r="L178" s="261"/>
      <c r="M178" s="262"/>
      <c r="N178" s="263"/>
      <c r="O178" s="263"/>
      <c r="P178" s="263"/>
      <c r="Q178" s="263"/>
      <c r="R178" s="263"/>
      <c r="S178" s="263"/>
      <c r="T178" s="264"/>
      <c r="U178" s="15"/>
      <c r="V178" s="15"/>
      <c r="W178" s="15"/>
      <c r="X178" s="15"/>
      <c r="Y178" s="15"/>
      <c r="Z178" s="15"/>
      <c r="AA178" s="15"/>
      <c r="AB178" s="15"/>
      <c r="AC178" s="15"/>
      <c r="AD178" s="15"/>
      <c r="AE178" s="15"/>
      <c r="AT178" s="265" t="s">
        <v>182</v>
      </c>
      <c r="AU178" s="265" t="s">
        <v>88</v>
      </c>
      <c r="AV178" s="15" t="s">
        <v>178</v>
      </c>
      <c r="AW178" s="15" t="s">
        <v>40</v>
      </c>
      <c r="AX178" s="15" t="s">
        <v>86</v>
      </c>
      <c r="AY178" s="265" t="s">
        <v>170</v>
      </c>
    </row>
    <row r="179" spans="1:65" s="2" customFormat="1" ht="78" customHeight="1">
      <c r="A179" s="41"/>
      <c r="B179" s="42"/>
      <c r="C179" s="216" t="s">
        <v>7</v>
      </c>
      <c r="D179" s="216" t="s">
        <v>173</v>
      </c>
      <c r="E179" s="217" t="s">
        <v>325</v>
      </c>
      <c r="F179" s="218" t="s">
        <v>326</v>
      </c>
      <c r="G179" s="219" t="s">
        <v>240</v>
      </c>
      <c r="H179" s="220">
        <v>1398</v>
      </c>
      <c r="I179" s="221"/>
      <c r="J179" s="222">
        <f>ROUND(I179*H179,2)</f>
        <v>0</v>
      </c>
      <c r="K179" s="218" t="s">
        <v>177</v>
      </c>
      <c r="L179" s="47"/>
      <c r="M179" s="223" t="s">
        <v>35</v>
      </c>
      <c r="N179" s="224" t="s">
        <v>52</v>
      </c>
      <c r="O179" s="88"/>
      <c r="P179" s="225">
        <f>O179*H179</f>
        <v>0</v>
      </c>
      <c r="Q179" s="225">
        <v>0</v>
      </c>
      <c r="R179" s="225">
        <f>Q179*H179</f>
        <v>0</v>
      </c>
      <c r="S179" s="225">
        <v>0</v>
      </c>
      <c r="T179" s="226">
        <f>S179*H179</f>
        <v>0</v>
      </c>
      <c r="U179" s="41"/>
      <c r="V179" s="41"/>
      <c r="W179" s="41"/>
      <c r="X179" s="41"/>
      <c r="Y179" s="41"/>
      <c r="Z179" s="41"/>
      <c r="AA179" s="41"/>
      <c r="AB179" s="41"/>
      <c r="AC179" s="41"/>
      <c r="AD179" s="41"/>
      <c r="AE179" s="41"/>
      <c r="AR179" s="227" t="s">
        <v>178</v>
      </c>
      <c r="AT179" s="227" t="s">
        <v>173</v>
      </c>
      <c r="AU179" s="227" t="s">
        <v>88</v>
      </c>
      <c r="AY179" s="19" t="s">
        <v>170</v>
      </c>
      <c r="BE179" s="228">
        <f>IF(N179="základní",J179,0)</f>
        <v>0</v>
      </c>
      <c r="BF179" s="228">
        <f>IF(N179="snížená",J179,0)</f>
        <v>0</v>
      </c>
      <c r="BG179" s="228">
        <f>IF(N179="zákl. přenesená",J179,0)</f>
        <v>0</v>
      </c>
      <c r="BH179" s="228">
        <f>IF(N179="sníž. přenesená",J179,0)</f>
        <v>0</v>
      </c>
      <c r="BI179" s="228">
        <f>IF(N179="nulová",J179,0)</f>
        <v>0</v>
      </c>
      <c r="BJ179" s="19" t="s">
        <v>178</v>
      </c>
      <c r="BK179" s="228">
        <f>ROUND(I179*H179,2)</f>
        <v>0</v>
      </c>
      <c r="BL179" s="19" t="s">
        <v>178</v>
      </c>
      <c r="BM179" s="227" t="s">
        <v>327</v>
      </c>
    </row>
    <row r="180" spans="1:47" s="2" customFormat="1" ht="12">
      <c r="A180" s="41"/>
      <c r="B180" s="42"/>
      <c r="C180" s="43"/>
      <c r="D180" s="229" t="s">
        <v>180</v>
      </c>
      <c r="E180" s="43"/>
      <c r="F180" s="230" t="s">
        <v>328</v>
      </c>
      <c r="G180" s="43"/>
      <c r="H180" s="43"/>
      <c r="I180" s="231"/>
      <c r="J180" s="43"/>
      <c r="K180" s="43"/>
      <c r="L180" s="47"/>
      <c r="M180" s="232"/>
      <c r="N180" s="233"/>
      <c r="O180" s="88"/>
      <c r="P180" s="88"/>
      <c r="Q180" s="88"/>
      <c r="R180" s="88"/>
      <c r="S180" s="88"/>
      <c r="T180" s="89"/>
      <c r="U180" s="41"/>
      <c r="V180" s="41"/>
      <c r="W180" s="41"/>
      <c r="X180" s="41"/>
      <c r="Y180" s="41"/>
      <c r="Z180" s="41"/>
      <c r="AA180" s="41"/>
      <c r="AB180" s="41"/>
      <c r="AC180" s="41"/>
      <c r="AD180" s="41"/>
      <c r="AE180" s="41"/>
      <c r="AT180" s="19" t="s">
        <v>180</v>
      </c>
      <c r="AU180" s="19" t="s">
        <v>88</v>
      </c>
    </row>
    <row r="181" spans="1:51" s="13" customFormat="1" ht="12">
      <c r="A181" s="13"/>
      <c r="B181" s="234"/>
      <c r="C181" s="235"/>
      <c r="D181" s="229" t="s">
        <v>182</v>
      </c>
      <c r="E181" s="236" t="s">
        <v>35</v>
      </c>
      <c r="F181" s="237" t="s">
        <v>498</v>
      </c>
      <c r="G181" s="235"/>
      <c r="H181" s="236" t="s">
        <v>35</v>
      </c>
      <c r="I181" s="238"/>
      <c r="J181" s="235"/>
      <c r="K181" s="235"/>
      <c r="L181" s="239"/>
      <c r="M181" s="240"/>
      <c r="N181" s="241"/>
      <c r="O181" s="241"/>
      <c r="P181" s="241"/>
      <c r="Q181" s="241"/>
      <c r="R181" s="241"/>
      <c r="S181" s="241"/>
      <c r="T181" s="242"/>
      <c r="U181" s="13"/>
      <c r="V181" s="13"/>
      <c r="W181" s="13"/>
      <c r="X181" s="13"/>
      <c r="Y181" s="13"/>
      <c r="Z181" s="13"/>
      <c r="AA181" s="13"/>
      <c r="AB181" s="13"/>
      <c r="AC181" s="13"/>
      <c r="AD181" s="13"/>
      <c r="AE181" s="13"/>
      <c r="AT181" s="243" t="s">
        <v>182</v>
      </c>
      <c r="AU181" s="243" t="s">
        <v>88</v>
      </c>
      <c r="AV181" s="13" t="s">
        <v>86</v>
      </c>
      <c r="AW181" s="13" t="s">
        <v>40</v>
      </c>
      <c r="AX181" s="13" t="s">
        <v>79</v>
      </c>
      <c r="AY181" s="243" t="s">
        <v>170</v>
      </c>
    </row>
    <row r="182" spans="1:51" s="14" customFormat="1" ht="12">
      <c r="A182" s="14"/>
      <c r="B182" s="244"/>
      <c r="C182" s="245"/>
      <c r="D182" s="229" t="s">
        <v>182</v>
      </c>
      <c r="E182" s="246" t="s">
        <v>35</v>
      </c>
      <c r="F182" s="247" t="s">
        <v>504</v>
      </c>
      <c r="G182" s="245"/>
      <c r="H182" s="248">
        <v>1398</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182</v>
      </c>
      <c r="AU182" s="254" t="s">
        <v>88</v>
      </c>
      <c r="AV182" s="14" t="s">
        <v>88</v>
      </c>
      <c r="AW182" s="14" t="s">
        <v>40</v>
      </c>
      <c r="AX182" s="14" t="s">
        <v>79</v>
      </c>
      <c r="AY182" s="254" t="s">
        <v>170</v>
      </c>
    </row>
    <row r="183" spans="1:51" s="15" customFormat="1" ht="12">
      <c r="A183" s="15"/>
      <c r="B183" s="255"/>
      <c r="C183" s="256"/>
      <c r="D183" s="229" t="s">
        <v>182</v>
      </c>
      <c r="E183" s="257" t="s">
        <v>35</v>
      </c>
      <c r="F183" s="258" t="s">
        <v>185</v>
      </c>
      <c r="G183" s="256"/>
      <c r="H183" s="259">
        <v>1398</v>
      </c>
      <c r="I183" s="260"/>
      <c r="J183" s="256"/>
      <c r="K183" s="256"/>
      <c r="L183" s="261"/>
      <c r="M183" s="262"/>
      <c r="N183" s="263"/>
      <c r="O183" s="263"/>
      <c r="P183" s="263"/>
      <c r="Q183" s="263"/>
      <c r="R183" s="263"/>
      <c r="S183" s="263"/>
      <c r="T183" s="264"/>
      <c r="U183" s="15"/>
      <c r="V183" s="15"/>
      <c r="W183" s="15"/>
      <c r="X183" s="15"/>
      <c r="Y183" s="15"/>
      <c r="Z183" s="15"/>
      <c r="AA183" s="15"/>
      <c r="AB183" s="15"/>
      <c r="AC183" s="15"/>
      <c r="AD183" s="15"/>
      <c r="AE183" s="15"/>
      <c r="AT183" s="265" t="s">
        <v>182</v>
      </c>
      <c r="AU183" s="265" t="s">
        <v>88</v>
      </c>
      <c r="AV183" s="15" t="s">
        <v>178</v>
      </c>
      <c r="AW183" s="15" t="s">
        <v>40</v>
      </c>
      <c r="AX183" s="15" t="s">
        <v>86</v>
      </c>
      <c r="AY183" s="265" t="s">
        <v>170</v>
      </c>
    </row>
    <row r="184" spans="1:65" s="2" customFormat="1" ht="12">
      <c r="A184" s="41"/>
      <c r="B184" s="42"/>
      <c r="C184" s="216" t="s">
        <v>304</v>
      </c>
      <c r="D184" s="216" t="s">
        <v>173</v>
      </c>
      <c r="E184" s="217" t="s">
        <v>332</v>
      </c>
      <c r="F184" s="218" t="s">
        <v>333</v>
      </c>
      <c r="G184" s="219" t="s">
        <v>216</v>
      </c>
      <c r="H184" s="220">
        <v>61</v>
      </c>
      <c r="I184" s="221"/>
      <c r="J184" s="222">
        <f>ROUND(I184*H184,2)</f>
        <v>0</v>
      </c>
      <c r="K184" s="218" t="s">
        <v>177</v>
      </c>
      <c r="L184" s="47"/>
      <c r="M184" s="223" t="s">
        <v>35</v>
      </c>
      <c r="N184" s="224" t="s">
        <v>52</v>
      </c>
      <c r="O184" s="88"/>
      <c r="P184" s="225">
        <f>O184*H184</f>
        <v>0</v>
      </c>
      <c r="Q184" s="225">
        <v>0</v>
      </c>
      <c r="R184" s="225">
        <f>Q184*H184</f>
        <v>0</v>
      </c>
      <c r="S184" s="225">
        <v>0</v>
      </c>
      <c r="T184" s="226">
        <f>S184*H184</f>
        <v>0</v>
      </c>
      <c r="U184" s="41"/>
      <c r="V184" s="41"/>
      <c r="W184" s="41"/>
      <c r="X184" s="41"/>
      <c r="Y184" s="41"/>
      <c r="Z184" s="41"/>
      <c r="AA184" s="41"/>
      <c r="AB184" s="41"/>
      <c r="AC184" s="41"/>
      <c r="AD184" s="41"/>
      <c r="AE184" s="41"/>
      <c r="AR184" s="227" t="s">
        <v>178</v>
      </c>
      <c r="AT184" s="227" t="s">
        <v>173</v>
      </c>
      <c r="AU184" s="227" t="s">
        <v>88</v>
      </c>
      <c r="AY184" s="19" t="s">
        <v>170</v>
      </c>
      <c r="BE184" s="228">
        <f>IF(N184="základní",J184,0)</f>
        <v>0</v>
      </c>
      <c r="BF184" s="228">
        <f>IF(N184="snížená",J184,0)</f>
        <v>0</v>
      </c>
      <c r="BG184" s="228">
        <f>IF(N184="zákl. přenesená",J184,0)</f>
        <v>0</v>
      </c>
      <c r="BH184" s="228">
        <f>IF(N184="sníž. přenesená",J184,0)</f>
        <v>0</v>
      </c>
      <c r="BI184" s="228">
        <f>IF(N184="nulová",J184,0)</f>
        <v>0</v>
      </c>
      <c r="BJ184" s="19" t="s">
        <v>178</v>
      </c>
      <c r="BK184" s="228">
        <f>ROUND(I184*H184,2)</f>
        <v>0</v>
      </c>
      <c r="BL184" s="19" t="s">
        <v>178</v>
      </c>
      <c r="BM184" s="227" t="s">
        <v>506</v>
      </c>
    </row>
    <row r="185" spans="1:47" s="2" customFormat="1" ht="12">
      <c r="A185" s="41"/>
      <c r="B185" s="42"/>
      <c r="C185" s="43"/>
      <c r="D185" s="229" t="s">
        <v>180</v>
      </c>
      <c r="E185" s="43"/>
      <c r="F185" s="230" t="s">
        <v>335</v>
      </c>
      <c r="G185" s="43"/>
      <c r="H185" s="43"/>
      <c r="I185" s="231"/>
      <c r="J185" s="43"/>
      <c r="K185" s="43"/>
      <c r="L185" s="47"/>
      <c r="M185" s="232"/>
      <c r="N185" s="233"/>
      <c r="O185" s="88"/>
      <c r="P185" s="88"/>
      <c r="Q185" s="88"/>
      <c r="R185" s="88"/>
      <c r="S185" s="88"/>
      <c r="T185" s="89"/>
      <c r="U185" s="41"/>
      <c r="V185" s="41"/>
      <c r="W185" s="41"/>
      <c r="X185" s="41"/>
      <c r="Y185" s="41"/>
      <c r="Z185" s="41"/>
      <c r="AA185" s="41"/>
      <c r="AB185" s="41"/>
      <c r="AC185" s="41"/>
      <c r="AD185" s="41"/>
      <c r="AE185" s="41"/>
      <c r="AT185" s="19" t="s">
        <v>180</v>
      </c>
      <c r="AU185" s="19" t="s">
        <v>88</v>
      </c>
    </row>
    <row r="186" spans="1:51" s="13" customFormat="1" ht="12">
      <c r="A186" s="13"/>
      <c r="B186" s="234"/>
      <c r="C186" s="235"/>
      <c r="D186" s="229" t="s">
        <v>182</v>
      </c>
      <c r="E186" s="236" t="s">
        <v>35</v>
      </c>
      <c r="F186" s="237" t="s">
        <v>507</v>
      </c>
      <c r="G186" s="235"/>
      <c r="H186" s="236" t="s">
        <v>35</v>
      </c>
      <c r="I186" s="238"/>
      <c r="J186" s="235"/>
      <c r="K186" s="235"/>
      <c r="L186" s="239"/>
      <c r="M186" s="240"/>
      <c r="N186" s="241"/>
      <c r="O186" s="241"/>
      <c r="P186" s="241"/>
      <c r="Q186" s="241"/>
      <c r="R186" s="241"/>
      <c r="S186" s="241"/>
      <c r="T186" s="242"/>
      <c r="U186" s="13"/>
      <c r="V186" s="13"/>
      <c r="W186" s="13"/>
      <c r="X186" s="13"/>
      <c r="Y186" s="13"/>
      <c r="Z186" s="13"/>
      <c r="AA186" s="13"/>
      <c r="AB186" s="13"/>
      <c r="AC186" s="13"/>
      <c r="AD186" s="13"/>
      <c r="AE186" s="13"/>
      <c r="AT186" s="243" t="s">
        <v>182</v>
      </c>
      <c r="AU186" s="243" t="s">
        <v>88</v>
      </c>
      <c r="AV186" s="13" t="s">
        <v>86</v>
      </c>
      <c r="AW186" s="13" t="s">
        <v>40</v>
      </c>
      <c r="AX186" s="13" t="s">
        <v>79</v>
      </c>
      <c r="AY186" s="243" t="s">
        <v>170</v>
      </c>
    </row>
    <row r="187" spans="1:51" s="13" customFormat="1" ht="12">
      <c r="A187" s="13"/>
      <c r="B187" s="234"/>
      <c r="C187" s="235"/>
      <c r="D187" s="229" t="s">
        <v>182</v>
      </c>
      <c r="E187" s="236" t="s">
        <v>35</v>
      </c>
      <c r="F187" s="237" t="s">
        <v>508</v>
      </c>
      <c r="G187" s="235"/>
      <c r="H187" s="236" t="s">
        <v>35</v>
      </c>
      <c r="I187" s="238"/>
      <c r="J187" s="235"/>
      <c r="K187" s="235"/>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86</v>
      </c>
      <c r="AW187" s="13" t="s">
        <v>40</v>
      </c>
      <c r="AX187" s="13" t="s">
        <v>79</v>
      </c>
      <c r="AY187" s="243" t="s">
        <v>170</v>
      </c>
    </row>
    <row r="188" spans="1:51" s="14" customFormat="1" ht="12">
      <c r="A188" s="14"/>
      <c r="B188" s="244"/>
      <c r="C188" s="245"/>
      <c r="D188" s="229" t="s">
        <v>182</v>
      </c>
      <c r="E188" s="246" t="s">
        <v>35</v>
      </c>
      <c r="F188" s="247" t="s">
        <v>376</v>
      </c>
      <c r="G188" s="245"/>
      <c r="H188" s="248">
        <v>33</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182</v>
      </c>
      <c r="AU188" s="254" t="s">
        <v>88</v>
      </c>
      <c r="AV188" s="14" t="s">
        <v>88</v>
      </c>
      <c r="AW188" s="14" t="s">
        <v>40</v>
      </c>
      <c r="AX188" s="14" t="s">
        <v>79</v>
      </c>
      <c r="AY188" s="254" t="s">
        <v>170</v>
      </c>
    </row>
    <row r="189" spans="1:51" s="13" customFormat="1" ht="12">
      <c r="A189" s="13"/>
      <c r="B189" s="234"/>
      <c r="C189" s="235"/>
      <c r="D189" s="229" t="s">
        <v>182</v>
      </c>
      <c r="E189" s="236" t="s">
        <v>35</v>
      </c>
      <c r="F189" s="237" t="s">
        <v>509</v>
      </c>
      <c r="G189" s="235"/>
      <c r="H189" s="236" t="s">
        <v>35</v>
      </c>
      <c r="I189" s="238"/>
      <c r="J189" s="235"/>
      <c r="K189" s="235"/>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86</v>
      </c>
      <c r="AW189" s="13" t="s">
        <v>40</v>
      </c>
      <c r="AX189" s="13" t="s">
        <v>79</v>
      </c>
      <c r="AY189" s="243" t="s">
        <v>170</v>
      </c>
    </row>
    <row r="190" spans="1:51" s="13" customFormat="1" ht="12">
      <c r="A190" s="13"/>
      <c r="B190" s="234"/>
      <c r="C190" s="235"/>
      <c r="D190" s="229" t="s">
        <v>182</v>
      </c>
      <c r="E190" s="236" t="s">
        <v>35</v>
      </c>
      <c r="F190" s="237" t="s">
        <v>510</v>
      </c>
      <c r="G190" s="235"/>
      <c r="H190" s="236" t="s">
        <v>35</v>
      </c>
      <c r="I190" s="238"/>
      <c r="J190" s="235"/>
      <c r="K190" s="235"/>
      <c r="L190" s="239"/>
      <c r="M190" s="240"/>
      <c r="N190" s="241"/>
      <c r="O190" s="241"/>
      <c r="P190" s="241"/>
      <c r="Q190" s="241"/>
      <c r="R190" s="241"/>
      <c r="S190" s="241"/>
      <c r="T190" s="242"/>
      <c r="U190" s="13"/>
      <c r="V190" s="13"/>
      <c r="W190" s="13"/>
      <c r="X190" s="13"/>
      <c r="Y190" s="13"/>
      <c r="Z190" s="13"/>
      <c r="AA190" s="13"/>
      <c r="AB190" s="13"/>
      <c r="AC190" s="13"/>
      <c r="AD190" s="13"/>
      <c r="AE190" s="13"/>
      <c r="AT190" s="243" t="s">
        <v>182</v>
      </c>
      <c r="AU190" s="243" t="s">
        <v>88</v>
      </c>
      <c r="AV190" s="13" t="s">
        <v>86</v>
      </c>
      <c r="AW190" s="13" t="s">
        <v>40</v>
      </c>
      <c r="AX190" s="13" t="s">
        <v>79</v>
      </c>
      <c r="AY190" s="243" t="s">
        <v>170</v>
      </c>
    </row>
    <row r="191" spans="1:51" s="14" customFormat="1" ht="12">
      <c r="A191" s="14"/>
      <c r="B191" s="244"/>
      <c r="C191" s="245"/>
      <c r="D191" s="229" t="s">
        <v>182</v>
      </c>
      <c r="E191" s="246" t="s">
        <v>35</v>
      </c>
      <c r="F191" s="247" t="s">
        <v>338</v>
      </c>
      <c r="G191" s="245"/>
      <c r="H191" s="248">
        <v>28</v>
      </c>
      <c r="I191" s="249"/>
      <c r="J191" s="245"/>
      <c r="K191" s="245"/>
      <c r="L191" s="250"/>
      <c r="M191" s="251"/>
      <c r="N191" s="252"/>
      <c r="O191" s="252"/>
      <c r="P191" s="252"/>
      <c r="Q191" s="252"/>
      <c r="R191" s="252"/>
      <c r="S191" s="252"/>
      <c r="T191" s="253"/>
      <c r="U191" s="14"/>
      <c r="V191" s="14"/>
      <c r="W191" s="14"/>
      <c r="X191" s="14"/>
      <c r="Y191" s="14"/>
      <c r="Z191" s="14"/>
      <c r="AA191" s="14"/>
      <c r="AB191" s="14"/>
      <c r="AC191" s="14"/>
      <c r="AD191" s="14"/>
      <c r="AE191" s="14"/>
      <c r="AT191" s="254" t="s">
        <v>182</v>
      </c>
      <c r="AU191" s="254" t="s">
        <v>88</v>
      </c>
      <c r="AV191" s="14" t="s">
        <v>88</v>
      </c>
      <c r="AW191" s="14" t="s">
        <v>40</v>
      </c>
      <c r="AX191" s="14" t="s">
        <v>79</v>
      </c>
      <c r="AY191" s="254" t="s">
        <v>170</v>
      </c>
    </row>
    <row r="192" spans="1:51" s="15" customFormat="1" ht="12">
      <c r="A192" s="15"/>
      <c r="B192" s="255"/>
      <c r="C192" s="256"/>
      <c r="D192" s="229" t="s">
        <v>182</v>
      </c>
      <c r="E192" s="257" t="s">
        <v>35</v>
      </c>
      <c r="F192" s="258" t="s">
        <v>185</v>
      </c>
      <c r="G192" s="256"/>
      <c r="H192" s="259">
        <v>61</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182</v>
      </c>
      <c r="AU192" s="265" t="s">
        <v>88</v>
      </c>
      <c r="AV192" s="15" t="s">
        <v>178</v>
      </c>
      <c r="AW192" s="15" t="s">
        <v>40</v>
      </c>
      <c r="AX192" s="15" t="s">
        <v>86</v>
      </c>
      <c r="AY192" s="265" t="s">
        <v>170</v>
      </c>
    </row>
    <row r="193" spans="1:65" s="2" customFormat="1" ht="12">
      <c r="A193" s="41"/>
      <c r="B193" s="42"/>
      <c r="C193" s="216" t="s">
        <v>308</v>
      </c>
      <c r="D193" s="216" t="s">
        <v>173</v>
      </c>
      <c r="E193" s="217" t="s">
        <v>346</v>
      </c>
      <c r="F193" s="218" t="s">
        <v>347</v>
      </c>
      <c r="G193" s="219" t="s">
        <v>348</v>
      </c>
      <c r="H193" s="220">
        <v>9.32</v>
      </c>
      <c r="I193" s="221"/>
      <c r="J193" s="222">
        <f>ROUND(I193*H193,2)</f>
        <v>0</v>
      </c>
      <c r="K193" s="218" t="s">
        <v>177</v>
      </c>
      <c r="L193" s="47"/>
      <c r="M193" s="223" t="s">
        <v>35</v>
      </c>
      <c r="N193" s="224" t="s">
        <v>52</v>
      </c>
      <c r="O193" s="88"/>
      <c r="P193" s="225">
        <f>O193*H193</f>
        <v>0</v>
      </c>
      <c r="Q193" s="225">
        <v>0</v>
      </c>
      <c r="R193" s="225">
        <f>Q193*H193</f>
        <v>0</v>
      </c>
      <c r="S193" s="225">
        <v>0</v>
      </c>
      <c r="T193" s="226">
        <f>S193*H193</f>
        <v>0</v>
      </c>
      <c r="U193" s="41"/>
      <c r="V193" s="41"/>
      <c r="W193" s="41"/>
      <c r="X193" s="41"/>
      <c r="Y193" s="41"/>
      <c r="Z193" s="41"/>
      <c r="AA193" s="41"/>
      <c r="AB193" s="41"/>
      <c r="AC193" s="41"/>
      <c r="AD193" s="41"/>
      <c r="AE193" s="41"/>
      <c r="AR193" s="227" t="s">
        <v>178</v>
      </c>
      <c r="AT193" s="227" t="s">
        <v>173</v>
      </c>
      <c r="AU193" s="227" t="s">
        <v>88</v>
      </c>
      <c r="AY193" s="19" t="s">
        <v>170</v>
      </c>
      <c r="BE193" s="228">
        <f>IF(N193="základní",J193,0)</f>
        <v>0</v>
      </c>
      <c r="BF193" s="228">
        <f>IF(N193="snížená",J193,0)</f>
        <v>0</v>
      </c>
      <c r="BG193" s="228">
        <f>IF(N193="zákl. přenesená",J193,0)</f>
        <v>0</v>
      </c>
      <c r="BH193" s="228">
        <f>IF(N193="sníž. přenesená",J193,0)</f>
        <v>0</v>
      </c>
      <c r="BI193" s="228">
        <f>IF(N193="nulová",J193,0)</f>
        <v>0</v>
      </c>
      <c r="BJ193" s="19" t="s">
        <v>178</v>
      </c>
      <c r="BK193" s="228">
        <f>ROUND(I193*H193,2)</f>
        <v>0</v>
      </c>
      <c r="BL193" s="19" t="s">
        <v>178</v>
      </c>
      <c r="BM193" s="227" t="s">
        <v>349</v>
      </c>
    </row>
    <row r="194" spans="1:47" s="2" customFormat="1" ht="12">
      <c r="A194" s="41"/>
      <c r="B194" s="42"/>
      <c r="C194" s="43"/>
      <c r="D194" s="229" t="s">
        <v>180</v>
      </c>
      <c r="E194" s="43"/>
      <c r="F194" s="230" t="s">
        <v>350</v>
      </c>
      <c r="G194" s="43"/>
      <c r="H194" s="43"/>
      <c r="I194" s="231"/>
      <c r="J194" s="43"/>
      <c r="K194" s="43"/>
      <c r="L194" s="47"/>
      <c r="M194" s="232"/>
      <c r="N194" s="233"/>
      <c r="O194" s="88"/>
      <c r="P194" s="88"/>
      <c r="Q194" s="88"/>
      <c r="R194" s="88"/>
      <c r="S194" s="88"/>
      <c r="T194" s="89"/>
      <c r="U194" s="41"/>
      <c r="V194" s="41"/>
      <c r="W194" s="41"/>
      <c r="X194" s="41"/>
      <c r="Y194" s="41"/>
      <c r="Z194" s="41"/>
      <c r="AA194" s="41"/>
      <c r="AB194" s="41"/>
      <c r="AC194" s="41"/>
      <c r="AD194" s="41"/>
      <c r="AE194" s="41"/>
      <c r="AT194" s="19" t="s">
        <v>180</v>
      </c>
      <c r="AU194" s="19" t="s">
        <v>88</v>
      </c>
    </row>
    <row r="195" spans="1:51" s="13" customFormat="1" ht="12">
      <c r="A195" s="13"/>
      <c r="B195" s="234"/>
      <c r="C195" s="235"/>
      <c r="D195" s="229" t="s">
        <v>182</v>
      </c>
      <c r="E195" s="236" t="s">
        <v>35</v>
      </c>
      <c r="F195" s="237" t="s">
        <v>351</v>
      </c>
      <c r="G195" s="235"/>
      <c r="H195" s="236" t="s">
        <v>35</v>
      </c>
      <c r="I195" s="238"/>
      <c r="J195" s="235"/>
      <c r="K195" s="235"/>
      <c r="L195" s="239"/>
      <c r="M195" s="240"/>
      <c r="N195" s="241"/>
      <c r="O195" s="241"/>
      <c r="P195" s="241"/>
      <c r="Q195" s="241"/>
      <c r="R195" s="241"/>
      <c r="S195" s="241"/>
      <c r="T195" s="242"/>
      <c r="U195" s="13"/>
      <c r="V195" s="13"/>
      <c r="W195" s="13"/>
      <c r="X195" s="13"/>
      <c r="Y195" s="13"/>
      <c r="Z195" s="13"/>
      <c r="AA195" s="13"/>
      <c r="AB195" s="13"/>
      <c r="AC195" s="13"/>
      <c r="AD195" s="13"/>
      <c r="AE195" s="13"/>
      <c r="AT195" s="243" t="s">
        <v>182</v>
      </c>
      <c r="AU195" s="243" t="s">
        <v>88</v>
      </c>
      <c r="AV195" s="13" t="s">
        <v>86</v>
      </c>
      <c r="AW195" s="13" t="s">
        <v>40</v>
      </c>
      <c r="AX195" s="13" t="s">
        <v>79</v>
      </c>
      <c r="AY195" s="243" t="s">
        <v>170</v>
      </c>
    </row>
    <row r="196" spans="1:51" s="14" customFormat="1" ht="12">
      <c r="A196" s="14"/>
      <c r="B196" s="244"/>
      <c r="C196" s="245"/>
      <c r="D196" s="229" t="s">
        <v>182</v>
      </c>
      <c r="E196" s="246" t="s">
        <v>35</v>
      </c>
      <c r="F196" s="247" t="s">
        <v>511</v>
      </c>
      <c r="G196" s="245"/>
      <c r="H196" s="248">
        <v>9.32</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182</v>
      </c>
      <c r="AU196" s="254" t="s">
        <v>88</v>
      </c>
      <c r="AV196" s="14" t="s">
        <v>88</v>
      </c>
      <c r="AW196" s="14" t="s">
        <v>40</v>
      </c>
      <c r="AX196" s="14" t="s">
        <v>79</v>
      </c>
      <c r="AY196" s="254" t="s">
        <v>170</v>
      </c>
    </row>
    <row r="197" spans="1:51" s="15" customFormat="1" ht="12">
      <c r="A197" s="15"/>
      <c r="B197" s="255"/>
      <c r="C197" s="256"/>
      <c r="D197" s="229" t="s">
        <v>182</v>
      </c>
      <c r="E197" s="257" t="s">
        <v>35</v>
      </c>
      <c r="F197" s="258" t="s">
        <v>185</v>
      </c>
      <c r="G197" s="256"/>
      <c r="H197" s="259">
        <v>9.32</v>
      </c>
      <c r="I197" s="260"/>
      <c r="J197" s="256"/>
      <c r="K197" s="256"/>
      <c r="L197" s="261"/>
      <c r="M197" s="262"/>
      <c r="N197" s="263"/>
      <c r="O197" s="263"/>
      <c r="P197" s="263"/>
      <c r="Q197" s="263"/>
      <c r="R197" s="263"/>
      <c r="S197" s="263"/>
      <c r="T197" s="264"/>
      <c r="U197" s="15"/>
      <c r="V197" s="15"/>
      <c r="W197" s="15"/>
      <c r="X197" s="15"/>
      <c r="Y197" s="15"/>
      <c r="Z197" s="15"/>
      <c r="AA197" s="15"/>
      <c r="AB197" s="15"/>
      <c r="AC197" s="15"/>
      <c r="AD197" s="15"/>
      <c r="AE197" s="15"/>
      <c r="AT197" s="265" t="s">
        <v>182</v>
      </c>
      <c r="AU197" s="265" t="s">
        <v>88</v>
      </c>
      <c r="AV197" s="15" t="s">
        <v>178</v>
      </c>
      <c r="AW197" s="15" t="s">
        <v>40</v>
      </c>
      <c r="AX197" s="15" t="s">
        <v>86</v>
      </c>
      <c r="AY197" s="265" t="s">
        <v>170</v>
      </c>
    </row>
    <row r="198" spans="1:65" s="2" customFormat="1" ht="12">
      <c r="A198" s="41"/>
      <c r="B198" s="42"/>
      <c r="C198" s="216" t="s">
        <v>312</v>
      </c>
      <c r="D198" s="216" t="s">
        <v>173</v>
      </c>
      <c r="E198" s="217" t="s">
        <v>354</v>
      </c>
      <c r="F198" s="218" t="s">
        <v>355</v>
      </c>
      <c r="G198" s="219" t="s">
        <v>348</v>
      </c>
      <c r="H198" s="220">
        <v>339.015</v>
      </c>
      <c r="I198" s="221"/>
      <c r="J198" s="222">
        <f>ROUND(I198*H198,2)</f>
        <v>0</v>
      </c>
      <c r="K198" s="218" t="s">
        <v>177</v>
      </c>
      <c r="L198" s="47"/>
      <c r="M198" s="223" t="s">
        <v>35</v>
      </c>
      <c r="N198" s="224" t="s">
        <v>52</v>
      </c>
      <c r="O198" s="88"/>
      <c r="P198" s="225">
        <f>O198*H198</f>
        <v>0</v>
      </c>
      <c r="Q198" s="225">
        <v>0</v>
      </c>
      <c r="R198" s="225">
        <f>Q198*H198</f>
        <v>0</v>
      </c>
      <c r="S198" s="225">
        <v>0</v>
      </c>
      <c r="T198" s="226">
        <f>S198*H198</f>
        <v>0</v>
      </c>
      <c r="U198" s="41"/>
      <c r="V198" s="41"/>
      <c r="W198" s="41"/>
      <c r="X198" s="41"/>
      <c r="Y198" s="41"/>
      <c r="Z198" s="41"/>
      <c r="AA198" s="41"/>
      <c r="AB198" s="41"/>
      <c r="AC198" s="41"/>
      <c r="AD198" s="41"/>
      <c r="AE198" s="41"/>
      <c r="AR198" s="227" t="s">
        <v>178</v>
      </c>
      <c r="AT198" s="227" t="s">
        <v>173</v>
      </c>
      <c r="AU198" s="227" t="s">
        <v>88</v>
      </c>
      <c r="AY198" s="19" t="s">
        <v>170</v>
      </c>
      <c r="BE198" s="228">
        <f>IF(N198="základní",J198,0)</f>
        <v>0</v>
      </c>
      <c r="BF198" s="228">
        <f>IF(N198="snížená",J198,0)</f>
        <v>0</v>
      </c>
      <c r="BG198" s="228">
        <f>IF(N198="zákl. přenesená",J198,0)</f>
        <v>0</v>
      </c>
      <c r="BH198" s="228">
        <f>IF(N198="sníž. přenesená",J198,0)</f>
        <v>0</v>
      </c>
      <c r="BI198" s="228">
        <f>IF(N198="nulová",J198,0)</f>
        <v>0</v>
      </c>
      <c r="BJ198" s="19" t="s">
        <v>178</v>
      </c>
      <c r="BK198" s="228">
        <f>ROUND(I198*H198,2)</f>
        <v>0</v>
      </c>
      <c r="BL198" s="19" t="s">
        <v>178</v>
      </c>
      <c r="BM198" s="227" t="s">
        <v>356</v>
      </c>
    </row>
    <row r="199" spans="1:47" s="2" customFormat="1" ht="12">
      <c r="A199" s="41"/>
      <c r="B199" s="42"/>
      <c r="C199" s="43"/>
      <c r="D199" s="229" t="s">
        <v>180</v>
      </c>
      <c r="E199" s="43"/>
      <c r="F199" s="230" t="s">
        <v>350</v>
      </c>
      <c r="G199" s="43"/>
      <c r="H199" s="43"/>
      <c r="I199" s="231"/>
      <c r="J199" s="43"/>
      <c r="K199" s="43"/>
      <c r="L199" s="47"/>
      <c r="M199" s="232"/>
      <c r="N199" s="233"/>
      <c r="O199" s="88"/>
      <c r="P199" s="88"/>
      <c r="Q199" s="88"/>
      <c r="R199" s="88"/>
      <c r="S199" s="88"/>
      <c r="T199" s="89"/>
      <c r="U199" s="41"/>
      <c r="V199" s="41"/>
      <c r="W199" s="41"/>
      <c r="X199" s="41"/>
      <c r="Y199" s="41"/>
      <c r="Z199" s="41"/>
      <c r="AA199" s="41"/>
      <c r="AB199" s="41"/>
      <c r="AC199" s="41"/>
      <c r="AD199" s="41"/>
      <c r="AE199" s="41"/>
      <c r="AT199" s="19" t="s">
        <v>180</v>
      </c>
      <c r="AU199" s="19" t="s">
        <v>88</v>
      </c>
    </row>
    <row r="200" spans="1:51" s="13" customFormat="1" ht="12">
      <c r="A200" s="13"/>
      <c r="B200" s="234"/>
      <c r="C200" s="235"/>
      <c r="D200" s="229" t="s">
        <v>182</v>
      </c>
      <c r="E200" s="236" t="s">
        <v>35</v>
      </c>
      <c r="F200" s="237" t="s">
        <v>512</v>
      </c>
      <c r="G200" s="235"/>
      <c r="H200" s="236" t="s">
        <v>35</v>
      </c>
      <c r="I200" s="238"/>
      <c r="J200" s="235"/>
      <c r="K200" s="235"/>
      <c r="L200" s="239"/>
      <c r="M200" s="240"/>
      <c r="N200" s="241"/>
      <c r="O200" s="241"/>
      <c r="P200" s="241"/>
      <c r="Q200" s="241"/>
      <c r="R200" s="241"/>
      <c r="S200" s="241"/>
      <c r="T200" s="242"/>
      <c r="U200" s="13"/>
      <c r="V200" s="13"/>
      <c r="W200" s="13"/>
      <c r="X200" s="13"/>
      <c r="Y200" s="13"/>
      <c r="Z200" s="13"/>
      <c r="AA200" s="13"/>
      <c r="AB200" s="13"/>
      <c r="AC200" s="13"/>
      <c r="AD200" s="13"/>
      <c r="AE200" s="13"/>
      <c r="AT200" s="243" t="s">
        <v>182</v>
      </c>
      <c r="AU200" s="243" t="s">
        <v>88</v>
      </c>
      <c r="AV200" s="13" t="s">
        <v>86</v>
      </c>
      <c r="AW200" s="13" t="s">
        <v>40</v>
      </c>
      <c r="AX200" s="13" t="s">
        <v>79</v>
      </c>
      <c r="AY200" s="243" t="s">
        <v>170</v>
      </c>
    </row>
    <row r="201" spans="1:51" s="14" customFormat="1" ht="12">
      <c r="A201" s="14"/>
      <c r="B201" s="244"/>
      <c r="C201" s="245"/>
      <c r="D201" s="229" t="s">
        <v>182</v>
      </c>
      <c r="E201" s="246" t="s">
        <v>35</v>
      </c>
      <c r="F201" s="247" t="s">
        <v>513</v>
      </c>
      <c r="G201" s="245"/>
      <c r="H201" s="248">
        <v>339.015</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182</v>
      </c>
      <c r="AU201" s="254" t="s">
        <v>88</v>
      </c>
      <c r="AV201" s="14" t="s">
        <v>88</v>
      </c>
      <c r="AW201" s="14" t="s">
        <v>40</v>
      </c>
      <c r="AX201" s="14" t="s">
        <v>79</v>
      </c>
      <c r="AY201" s="254" t="s">
        <v>170</v>
      </c>
    </row>
    <row r="202" spans="1:51" s="15" customFormat="1" ht="12">
      <c r="A202" s="15"/>
      <c r="B202" s="255"/>
      <c r="C202" s="256"/>
      <c r="D202" s="229" t="s">
        <v>182</v>
      </c>
      <c r="E202" s="257" t="s">
        <v>35</v>
      </c>
      <c r="F202" s="258" t="s">
        <v>185</v>
      </c>
      <c r="G202" s="256"/>
      <c r="H202" s="259">
        <v>339.015</v>
      </c>
      <c r="I202" s="260"/>
      <c r="J202" s="256"/>
      <c r="K202" s="256"/>
      <c r="L202" s="261"/>
      <c r="M202" s="262"/>
      <c r="N202" s="263"/>
      <c r="O202" s="263"/>
      <c r="P202" s="263"/>
      <c r="Q202" s="263"/>
      <c r="R202" s="263"/>
      <c r="S202" s="263"/>
      <c r="T202" s="264"/>
      <c r="U202" s="15"/>
      <c r="V202" s="15"/>
      <c r="W202" s="15"/>
      <c r="X202" s="15"/>
      <c r="Y202" s="15"/>
      <c r="Z202" s="15"/>
      <c r="AA202" s="15"/>
      <c r="AB202" s="15"/>
      <c r="AC202" s="15"/>
      <c r="AD202" s="15"/>
      <c r="AE202" s="15"/>
      <c r="AT202" s="265" t="s">
        <v>182</v>
      </c>
      <c r="AU202" s="265" t="s">
        <v>88</v>
      </c>
      <c r="AV202" s="15" t="s">
        <v>178</v>
      </c>
      <c r="AW202" s="15" t="s">
        <v>40</v>
      </c>
      <c r="AX202" s="15" t="s">
        <v>86</v>
      </c>
      <c r="AY202" s="265" t="s">
        <v>170</v>
      </c>
    </row>
    <row r="203" spans="1:65" s="2" customFormat="1" ht="44.25" customHeight="1">
      <c r="A203" s="41"/>
      <c r="B203" s="42"/>
      <c r="C203" s="216" t="s">
        <v>317</v>
      </c>
      <c r="D203" s="216" t="s">
        <v>173</v>
      </c>
      <c r="E203" s="217" t="s">
        <v>361</v>
      </c>
      <c r="F203" s="218" t="s">
        <v>362</v>
      </c>
      <c r="G203" s="219" t="s">
        <v>348</v>
      </c>
      <c r="H203" s="220">
        <v>323.18</v>
      </c>
      <c r="I203" s="221"/>
      <c r="J203" s="222">
        <f>ROUND(I203*H203,2)</f>
        <v>0</v>
      </c>
      <c r="K203" s="218" t="s">
        <v>177</v>
      </c>
      <c r="L203" s="47"/>
      <c r="M203" s="223" t="s">
        <v>35</v>
      </c>
      <c r="N203" s="224" t="s">
        <v>52</v>
      </c>
      <c r="O203" s="88"/>
      <c r="P203" s="225">
        <f>O203*H203</f>
        <v>0</v>
      </c>
      <c r="Q203" s="225">
        <v>0</v>
      </c>
      <c r="R203" s="225">
        <f>Q203*H203</f>
        <v>0</v>
      </c>
      <c r="S203" s="225">
        <v>0</v>
      </c>
      <c r="T203" s="226">
        <f>S203*H203</f>
        <v>0</v>
      </c>
      <c r="U203" s="41"/>
      <c r="V203" s="41"/>
      <c r="W203" s="41"/>
      <c r="X203" s="41"/>
      <c r="Y203" s="41"/>
      <c r="Z203" s="41"/>
      <c r="AA203" s="41"/>
      <c r="AB203" s="41"/>
      <c r="AC203" s="41"/>
      <c r="AD203" s="41"/>
      <c r="AE203" s="41"/>
      <c r="AR203" s="227" t="s">
        <v>178</v>
      </c>
      <c r="AT203" s="227" t="s">
        <v>173</v>
      </c>
      <c r="AU203" s="227" t="s">
        <v>88</v>
      </c>
      <c r="AY203" s="19" t="s">
        <v>170</v>
      </c>
      <c r="BE203" s="228">
        <f>IF(N203="základní",J203,0)</f>
        <v>0</v>
      </c>
      <c r="BF203" s="228">
        <f>IF(N203="snížená",J203,0)</f>
        <v>0</v>
      </c>
      <c r="BG203" s="228">
        <f>IF(N203="zákl. přenesená",J203,0)</f>
        <v>0</v>
      </c>
      <c r="BH203" s="228">
        <f>IF(N203="sníž. přenesená",J203,0)</f>
        <v>0</v>
      </c>
      <c r="BI203" s="228">
        <f>IF(N203="nulová",J203,0)</f>
        <v>0</v>
      </c>
      <c r="BJ203" s="19" t="s">
        <v>178</v>
      </c>
      <c r="BK203" s="228">
        <f>ROUND(I203*H203,2)</f>
        <v>0</v>
      </c>
      <c r="BL203" s="19" t="s">
        <v>178</v>
      </c>
      <c r="BM203" s="227" t="s">
        <v>363</v>
      </c>
    </row>
    <row r="204" spans="1:47" s="2" customFormat="1" ht="12">
      <c r="A204" s="41"/>
      <c r="B204" s="42"/>
      <c r="C204" s="43"/>
      <c r="D204" s="229" t="s">
        <v>180</v>
      </c>
      <c r="E204" s="43"/>
      <c r="F204" s="230" t="s">
        <v>364</v>
      </c>
      <c r="G204" s="43"/>
      <c r="H204" s="43"/>
      <c r="I204" s="231"/>
      <c r="J204" s="43"/>
      <c r="K204" s="43"/>
      <c r="L204" s="47"/>
      <c r="M204" s="232"/>
      <c r="N204" s="233"/>
      <c r="O204" s="88"/>
      <c r="P204" s="88"/>
      <c r="Q204" s="88"/>
      <c r="R204" s="88"/>
      <c r="S204" s="88"/>
      <c r="T204" s="89"/>
      <c r="U204" s="41"/>
      <c r="V204" s="41"/>
      <c r="W204" s="41"/>
      <c r="X204" s="41"/>
      <c r="Y204" s="41"/>
      <c r="Z204" s="41"/>
      <c r="AA204" s="41"/>
      <c r="AB204" s="41"/>
      <c r="AC204" s="41"/>
      <c r="AD204" s="41"/>
      <c r="AE204" s="41"/>
      <c r="AT204" s="19" t="s">
        <v>180</v>
      </c>
      <c r="AU204" s="19" t="s">
        <v>88</v>
      </c>
    </row>
    <row r="205" spans="1:51" s="14" customFormat="1" ht="12">
      <c r="A205" s="14"/>
      <c r="B205" s="244"/>
      <c r="C205" s="245"/>
      <c r="D205" s="229" t="s">
        <v>182</v>
      </c>
      <c r="E205" s="246" t="s">
        <v>35</v>
      </c>
      <c r="F205" s="247" t="s">
        <v>514</v>
      </c>
      <c r="G205" s="245"/>
      <c r="H205" s="248">
        <v>316.691</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182</v>
      </c>
      <c r="AU205" s="254" t="s">
        <v>88</v>
      </c>
      <c r="AV205" s="14" t="s">
        <v>88</v>
      </c>
      <c r="AW205" s="14" t="s">
        <v>40</v>
      </c>
      <c r="AX205" s="14" t="s">
        <v>79</v>
      </c>
      <c r="AY205" s="254" t="s">
        <v>170</v>
      </c>
    </row>
    <row r="206" spans="1:51" s="14" customFormat="1" ht="12">
      <c r="A206" s="14"/>
      <c r="B206" s="244"/>
      <c r="C206" s="245"/>
      <c r="D206" s="229" t="s">
        <v>182</v>
      </c>
      <c r="E206" s="246" t="s">
        <v>35</v>
      </c>
      <c r="F206" s="247" t="s">
        <v>366</v>
      </c>
      <c r="G206" s="245"/>
      <c r="H206" s="248">
        <v>6.489</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182</v>
      </c>
      <c r="AU206" s="254" t="s">
        <v>88</v>
      </c>
      <c r="AV206" s="14" t="s">
        <v>88</v>
      </c>
      <c r="AW206" s="14" t="s">
        <v>40</v>
      </c>
      <c r="AX206" s="14" t="s">
        <v>79</v>
      </c>
      <c r="AY206" s="254" t="s">
        <v>170</v>
      </c>
    </row>
    <row r="207" spans="1:51" s="15" customFormat="1" ht="12">
      <c r="A207" s="15"/>
      <c r="B207" s="255"/>
      <c r="C207" s="256"/>
      <c r="D207" s="229" t="s">
        <v>182</v>
      </c>
      <c r="E207" s="257" t="s">
        <v>35</v>
      </c>
      <c r="F207" s="258" t="s">
        <v>185</v>
      </c>
      <c r="G207" s="256"/>
      <c r="H207" s="259">
        <v>323.17999999999995</v>
      </c>
      <c r="I207" s="260"/>
      <c r="J207" s="256"/>
      <c r="K207" s="256"/>
      <c r="L207" s="261"/>
      <c r="M207" s="262"/>
      <c r="N207" s="263"/>
      <c r="O207" s="263"/>
      <c r="P207" s="263"/>
      <c r="Q207" s="263"/>
      <c r="R207" s="263"/>
      <c r="S207" s="263"/>
      <c r="T207" s="264"/>
      <c r="U207" s="15"/>
      <c r="V207" s="15"/>
      <c r="W207" s="15"/>
      <c r="X207" s="15"/>
      <c r="Y207" s="15"/>
      <c r="Z207" s="15"/>
      <c r="AA207" s="15"/>
      <c r="AB207" s="15"/>
      <c r="AC207" s="15"/>
      <c r="AD207" s="15"/>
      <c r="AE207" s="15"/>
      <c r="AT207" s="265" t="s">
        <v>182</v>
      </c>
      <c r="AU207" s="265" t="s">
        <v>88</v>
      </c>
      <c r="AV207" s="15" t="s">
        <v>178</v>
      </c>
      <c r="AW207" s="15" t="s">
        <v>40</v>
      </c>
      <c r="AX207" s="15" t="s">
        <v>86</v>
      </c>
      <c r="AY207" s="265" t="s">
        <v>170</v>
      </c>
    </row>
    <row r="208" spans="1:63" s="12" customFormat="1" ht="25.9" customHeight="1">
      <c r="A208" s="12"/>
      <c r="B208" s="200"/>
      <c r="C208" s="201"/>
      <c r="D208" s="202" t="s">
        <v>78</v>
      </c>
      <c r="E208" s="203" t="s">
        <v>367</v>
      </c>
      <c r="F208" s="203" t="s">
        <v>368</v>
      </c>
      <c r="G208" s="201"/>
      <c r="H208" s="201"/>
      <c r="I208" s="204"/>
      <c r="J208" s="205">
        <f>BK208</f>
        <v>0</v>
      </c>
      <c r="K208" s="201"/>
      <c r="L208" s="206"/>
      <c r="M208" s="207"/>
      <c r="N208" s="208"/>
      <c r="O208" s="208"/>
      <c r="P208" s="209">
        <f>SUM(P209:P338)</f>
        <v>0</v>
      </c>
      <c r="Q208" s="208"/>
      <c r="R208" s="209">
        <f>SUM(R209:R338)</f>
        <v>1972.0499399999999</v>
      </c>
      <c r="S208" s="208"/>
      <c r="T208" s="210">
        <f>SUM(T209:T338)</f>
        <v>0</v>
      </c>
      <c r="U208" s="12"/>
      <c r="V208" s="12"/>
      <c r="W208" s="12"/>
      <c r="X208" s="12"/>
      <c r="Y208" s="12"/>
      <c r="Z208" s="12"/>
      <c r="AA208" s="12"/>
      <c r="AB208" s="12"/>
      <c r="AC208" s="12"/>
      <c r="AD208" s="12"/>
      <c r="AE208" s="12"/>
      <c r="AR208" s="211" t="s">
        <v>178</v>
      </c>
      <c r="AT208" s="212" t="s">
        <v>78</v>
      </c>
      <c r="AU208" s="212" t="s">
        <v>79</v>
      </c>
      <c r="AY208" s="211" t="s">
        <v>170</v>
      </c>
      <c r="BK208" s="213">
        <f>SUM(BK209:BK338)</f>
        <v>0</v>
      </c>
    </row>
    <row r="209" spans="1:65" s="2" customFormat="1" ht="16.5" customHeight="1">
      <c r="A209" s="41"/>
      <c r="B209" s="42"/>
      <c r="C209" s="216" t="s">
        <v>324</v>
      </c>
      <c r="D209" s="216" t="s">
        <v>173</v>
      </c>
      <c r="E209" s="217" t="s">
        <v>515</v>
      </c>
      <c r="F209" s="218" t="s">
        <v>516</v>
      </c>
      <c r="G209" s="219" t="s">
        <v>216</v>
      </c>
      <c r="H209" s="220">
        <v>12</v>
      </c>
      <c r="I209" s="221"/>
      <c r="J209" s="222">
        <f>ROUND(I209*H209,2)</f>
        <v>0</v>
      </c>
      <c r="K209" s="218" t="s">
        <v>177</v>
      </c>
      <c r="L209" s="47"/>
      <c r="M209" s="223" t="s">
        <v>35</v>
      </c>
      <c r="N209" s="224" t="s">
        <v>52</v>
      </c>
      <c r="O209" s="88"/>
      <c r="P209" s="225">
        <f>O209*H209</f>
        <v>0</v>
      </c>
      <c r="Q209" s="225">
        <v>0</v>
      </c>
      <c r="R209" s="225">
        <f>Q209*H209</f>
        <v>0</v>
      </c>
      <c r="S209" s="225">
        <v>0</v>
      </c>
      <c r="T209" s="226">
        <f>S209*H209</f>
        <v>0</v>
      </c>
      <c r="U209" s="41"/>
      <c r="V209" s="41"/>
      <c r="W209" s="41"/>
      <c r="X209" s="41"/>
      <c r="Y209" s="41"/>
      <c r="Z209" s="41"/>
      <c r="AA209" s="41"/>
      <c r="AB209" s="41"/>
      <c r="AC209" s="41"/>
      <c r="AD209" s="41"/>
      <c r="AE209" s="41"/>
      <c r="AR209" s="227" t="s">
        <v>178</v>
      </c>
      <c r="AT209" s="227" t="s">
        <v>173</v>
      </c>
      <c r="AU209" s="227" t="s">
        <v>86</v>
      </c>
      <c r="AY209" s="19" t="s">
        <v>170</v>
      </c>
      <c r="BE209" s="228">
        <f>IF(N209="základní",J209,0)</f>
        <v>0</v>
      </c>
      <c r="BF209" s="228">
        <f>IF(N209="snížená",J209,0)</f>
        <v>0</v>
      </c>
      <c r="BG209" s="228">
        <f>IF(N209="zákl. přenesená",J209,0)</f>
        <v>0</v>
      </c>
      <c r="BH209" s="228">
        <f>IF(N209="sníž. přenesená",J209,0)</f>
        <v>0</v>
      </c>
      <c r="BI209" s="228">
        <f>IF(N209="nulová",J209,0)</f>
        <v>0</v>
      </c>
      <c r="BJ209" s="19" t="s">
        <v>178</v>
      </c>
      <c r="BK209" s="228">
        <f>ROUND(I209*H209,2)</f>
        <v>0</v>
      </c>
      <c r="BL209" s="19" t="s">
        <v>178</v>
      </c>
      <c r="BM209" s="227" t="s">
        <v>517</v>
      </c>
    </row>
    <row r="210" spans="1:51" s="13" customFormat="1" ht="12">
      <c r="A210" s="13"/>
      <c r="B210" s="234"/>
      <c r="C210" s="235"/>
      <c r="D210" s="229" t="s">
        <v>182</v>
      </c>
      <c r="E210" s="236" t="s">
        <v>35</v>
      </c>
      <c r="F210" s="237" t="s">
        <v>518</v>
      </c>
      <c r="G210" s="235"/>
      <c r="H210" s="236" t="s">
        <v>35</v>
      </c>
      <c r="I210" s="238"/>
      <c r="J210" s="235"/>
      <c r="K210" s="235"/>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86</v>
      </c>
      <c r="AV210" s="13" t="s">
        <v>86</v>
      </c>
      <c r="AW210" s="13" t="s">
        <v>40</v>
      </c>
      <c r="AX210" s="13" t="s">
        <v>79</v>
      </c>
      <c r="AY210" s="243" t="s">
        <v>170</v>
      </c>
    </row>
    <row r="211" spans="1:51" s="14" customFormat="1" ht="12">
      <c r="A211" s="14"/>
      <c r="B211" s="244"/>
      <c r="C211" s="245"/>
      <c r="D211" s="229" t="s">
        <v>182</v>
      </c>
      <c r="E211" s="246" t="s">
        <v>35</v>
      </c>
      <c r="F211" s="247" t="s">
        <v>213</v>
      </c>
      <c r="G211" s="245"/>
      <c r="H211" s="248">
        <v>6</v>
      </c>
      <c r="I211" s="249"/>
      <c r="J211" s="245"/>
      <c r="K211" s="245"/>
      <c r="L211" s="250"/>
      <c r="M211" s="251"/>
      <c r="N211" s="252"/>
      <c r="O211" s="252"/>
      <c r="P211" s="252"/>
      <c r="Q211" s="252"/>
      <c r="R211" s="252"/>
      <c r="S211" s="252"/>
      <c r="T211" s="253"/>
      <c r="U211" s="14"/>
      <c r="V211" s="14"/>
      <c r="W211" s="14"/>
      <c r="X211" s="14"/>
      <c r="Y211" s="14"/>
      <c r="Z211" s="14"/>
      <c r="AA211" s="14"/>
      <c r="AB211" s="14"/>
      <c r="AC211" s="14"/>
      <c r="AD211" s="14"/>
      <c r="AE211" s="14"/>
      <c r="AT211" s="254" t="s">
        <v>182</v>
      </c>
      <c r="AU211" s="254" t="s">
        <v>86</v>
      </c>
      <c r="AV211" s="14" t="s">
        <v>88</v>
      </c>
      <c r="AW211" s="14" t="s">
        <v>40</v>
      </c>
      <c r="AX211" s="14" t="s">
        <v>79</v>
      </c>
      <c r="AY211" s="254" t="s">
        <v>170</v>
      </c>
    </row>
    <row r="212" spans="1:51" s="13" customFormat="1" ht="12">
      <c r="A212" s="13"/>
      <c r="B212" s="234"/>
      <c r="C212" s="235"/>
      <c r="D212" s="229" t="s">
        <v>182</v>
      </c>
      <c r="E212" s="236" t="s">
        <v>35</v>
      </c>
      <c r="F212" s="237" t="s">
        <v>519</v>
      </c>
      <c r="G212" s="235"/>
      <c r="H212" s="236" t="s">
        <v>35</v>
      </c>
      <c r="I212" s="238"/>
      <c r="J212" s="235"/>
      <c r="K212" s="235"/>
      <c r="L212" s="239"/>
      <c r="M212" s="240"/>
      <c r="N212" s="241"/>
      <c r="O212" s="241"/>
      <c r="P212" s="241"/>
      <c r="Q212" s="241"/>
      <c r="R212" s="241"/>
      <c r="S212" s="241"/>
      <c r="T212" s="242"/>
      <c r="U212" s="13"/>
      <c r="V212" s="13"/>
      <c r="W212" s="13"/>
      <c r="X212" s="13"/>
      <c r="Y212" s="13"/>
      <c r="Z212" s="13"/>
      <c r="AA212" s="13"/>
      <c r="AB212" s="13"/>
      <c r="AC212" s="13"/>
      <c r="AD212" s="13"/>
      <c r="AE212" s="13"/>
      <c r="AT212" s="243" t="s">
        <v>182</v>
      </c>
      <c r="AU212" s="243" t="s">
        <v>86</v>
      </c>
      <c r="AV212" s="13" t="s">
        <v>86</v>
      </c>
      <c r="AW212" s="13" t="s">
        <v>40</v>
      </c>
      <c r="AX212" s="13" t="s">
        <v>79</v>
      </c>
      <c r="AY212" s="243" t="s">
        <v>170</v>
      </c>
    </row>
    <row r="213" spans="1:51" s="14" customFormat="1" ht="12">
      <c r="A213" s="14"/>
      <c r="B213" s="244"/>
      <c r="C213" s="245"/>
      <c r="D213" s="229" t="s">
        <v>182</v>
      </c>
      <c r="E213" s="246" t="s">
        <v>35</v>
      </c>
      <c r="F213" s="247" t="s">
        <v>213</v>
      </c>
      <c r="G213" s="245"/>
      <c r="H213" s="248">
        <v>6</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182</v>
      </c>
      <c r="AU213" s="254" t="s">
        <v>86</v>
      </c>
      <c r="AV213" s="14" t="s">
        <v>88</v>
      </c>
      <c r="AW213" s="14" t="s">
        <v>40</v>
      </c>
      <c r="AX213" s="14" t="s">
        <v>79</v>
      </c>
      <c r="AY213" s="254" t="s">
        <v>170</v>
      </c>
    </row>
    <row r="214" spans="1:51" s="15" customFormat="1" ht="12">
      <c r="A214" s="15"/>
      <c r="B214" s="255"/>
      <c r="C214" s="256"/>
      <c r="D214" s="229" t="s">
        <v>182</v>
      </c>
      <c r="E214" s="257" t="s">
        <v>35</v>
      </c>
      <c r="F214" s="258" t="s">
        <v>185</v>
      </c>
      <c r="G214" s="256"/>
      <c r="H214" s="259">
        <v>12</v>
      </c>
      <c r="I214" s="260"/>
      <c r="J214" s="256"/>
      <c r="K214" s="256"/>
      <c r="L214" s="261"/>
      <c r="M214" s="262"/>
      <c r="N214" s="263"/>
      <c r="O214" s="263"/>
      <c r="P214" s="263"/>
      <c r="Q214" s="263"/>
      <c r="R214" s="263"/>
      <c r="S214" s="263"/>
      <c r="T214" s="264"/>
      <c r="U214" s="15"/>
      <c r="V214" s="15"/>
      <c r="W214" s="15"/>
      <c r="X214" s="15"/>
      <c r="Y214" s="15"/>
      <c r="Z214" s="15"/>
      <c r="AA214" s="15"/>
      <c r="AB214" s="15"/>
      <c r="AC214" s="15"/>
      <c r="AD214" s="15"/>
      <c r="AE214" s="15"/>
      <c r="AT214" s="265" t="s">
        <v>182</v>
      </c>
      <c r="AU214" s="265" t="s">
        <v>86</v>
      </c>
      <c r="AV214" s="15" t="s">
        <v>178</v>
      </c>
      <c r="AW214" s="15" t="s">
        <v>40</v>
      </c>
      <c r="AX214" s="15" t="s">
        <v>86</v>
      </c>
      <c r="AY214" s="265" t="s">
        <v>170</v>
      </c>
    </row>
    <row r="215" spans="1:65" s="2" customFormat="1" ht="33" customHeight="1">
      <c r="A215" s="41"/>
      <c r="B215" s="42"/>
      <c r="C215" s="216" t="s">
        <v>331</v>
      </c>
      <c r="D215" s="216" t="s">
        <v>173</v>
      </c>
      <c r="E215" s="217" t="s">
        <v>520</v>
      </c>
      <c r="F215" s="218" t="s">
        <v>521</v>
      </c>
      <c r="G215" s="219" t="s">
        <v>216</v>
      </c>
      <c r="H215" s="220">
        <v>12</v>
      </c>
      <c r="I215" s="221"/>
      <c r="J215" s="222">
        <f>ROUND(I215*H215,2)</f>
        <v>0</v>
      </c>
      <c r="K215" s="218" t="s">
        <v>177</v>
      </c>
      <c r="L215" s="47"/>
      <c r="M215" s="223" t="s">
        <v>35</v>
      </c>
      <c r="N215" s="224" t="s">
        <v>52</v>
      </c>
      <c r="O215" s="88"/>
      <c r="P215" s="225">
        <f>O215*H215</f>
        <v>0</v>
      </c>
      <c r="Q215" s="225">
        <v>0</v>
      </c>
      <c r="R215" s="225">
        <f>Q215*H215</f>
        <v>0</v>
      </c>
      <c r="S215" s="225">
        <v>0</v>
      </c>
      <c r="T215" s="226">
        <f>S215*H215</f>
        <v>0</v>
      </c>
      <c r="U215" s="41"/>
      <c r="V215" s="41"/>
      <c r="W215" s="41"/>
      <c r="X215" s="41"/>
      <c r="Y215" s="41"/>
      <c r="Z215" s="41"/>
      <c r="AA215" s="41"/>
      <c r="AB215" s="41"/>
      <c r="AC215" s="41"/>
      <c r="AD215" s="41"/>
      <c r="AE215" s="41"/>
      <c r="AR215" s="227" t="s">
        <v>372</v>
      </c>
      <c r="AT215" s="227" t="s">
        <v>173</v>
      </c>
      <c r="AU215" s="227" t="s">
        <v>86</v>
      </c>
      <c r="AY215" s="19" t="s">
        <v>170</v>
      </c>
      <c r="BE215" s="228">
        <f>IF(N215="základní",J215,0)</f>
        <v>0</v>
      </c>
      <c r="BF215" s="228">
        <f>IF(N215="snížená",J215,0)</f>
        <v>0</v>
      </c>
      <c r="BG215" s="228">
        <f>IF(N215="zákl. přenesená",J215,0)</f>
        <v>0</v>
      </c>
      <c r="BH215" s="228">
        <f>IF(N215="sníž. přenesená",J215,0)</f>
        <v>0</v>
      </c>
      <c r="BI215" s="228">
        <f>IF(N215="nulová",J215,0)</f>
        <v>0</v>
      </c>
      <c r="BJ215" s="19" t="s">
        <v>178</v>
      </c>
      <c r="BK215" s="228">
        <f>ROUND(I215*H215,2)</f>
        <v>0</v>
      </c>
      <c r="BL215" s="19" t="s">
        <v>372</v>
      </c>
      <c r="BM215" s="227" t="s">
        <v>522</v>
      </c>
    </row>
    <row r="216" spans="1:51" s="13" customFormat="1" ht="12">
      <c r="A216" s="13"/>
      <c r="B216" s="234"/>
      <c r="C216" s="235"/>
      <c r="D216" s="229" t="s">
        <v>182</v>
      </c>
      <c r="E216" s="236" t="s">
        <v>35</v>
      </c>
      <c r="F216" s="237" t="s">
        <v>518</v>
      </c>
      <c r="G216" s="235"/>
      <c r="H216" s="236" t="s">
        <v>35</v>
      </c>
      <c r="I216" s="238"/>
      <c r="J216" s="235"/>
      <c r="K216" s="235"/>
      <c r="L216" s="239"/>
      <c r="M216" s="240"/>
      <c r="N216" s="241"/>
      <c r="O216" s="241"/>
      <c r="P216" s="241"/>
      <c r="Q216" s="241"/>
      <c r="R216" s="241"/>
      <c r="S216" s="241"/>
      <c r="T216" s="242"/>
      <c r="U216" s="13"/>
      <c r="V216" s="13"/>
      <c r="W216" s="13"/>
      <c r="X216" s="13"/>
      <c r="Y216" s="13"/>
      <c r="Z216" s="13"/>
      <c r="AA216" s="13"/>
      <c r="AB216" s="13"/>
      <c r="AC216" s="13"/>
      <c r="AD216" s="13"/>
      <c r="AE216" s="13"/>
      <c r="AT216" s="243" t="s">
        <v>182</v>
      </c>
      <c r="AU216" s="243" t="s">
        <v>86</v>
      </c>
      <c r="AV216" s="13" t="s">
        <v>86</v>
      </c>
      <c r="AW216" s="13" t="s">
        <v>40</v>
      </c>
      <c r="AX216" s="13" t="s">
        <v>79</v>
      </c>
      <c r="AY216" s="243" t="s">
        <v>170</v>
      </c>
    </row>
    <row r="217" spans="1:51" s="14" customFormat="1" ht="12">
      <c r="A217" s="14"/>
      <c r="B217" s="244"/>
      <c r="C217" s="245"/>
      <c r="D217" s="229" t="s">
        <v>182</v>
      </c>
      <c r="E217" s="246" t="s">
        <v>35</v>
      </c>
      <c r="F217" s="247" t="s">
        <v>213</v>
      </c>
      <c r="G217" s="245"/>
      <c r="H217" s="248">
        <v>6</v>
      </c>
      <c r="I217" s="249"/>
      <c r="J217" s="245"/>
      <c r="K217" s="245"/>
      <c r="L217" s="250"/>
      <c r="M217" s="251"/>
      <c r="N217" s="252"/>
      <c r="O217" s="252"/>
      <c r="P217" s="252"/>
      <c r="Q217" s="252"/>
      <c r="R217" s="252"/>
      <c r="S217" s="252"/>
      <c r="T217" s="253"/>
      <c r="U217" s="14"/>
      <c r="V217" s="14"/>
      <c r="W217" s="14"/>
      <c r="X217" s="14"/>
      <c r="Y217" s="14"/>
      <c r="Z217" s="14"/>
      <c r="AA217" s="14"/>
      <c r="AB217" s="14"/>
      <c r="AC217" s="14"/>
      <c r="AD217" s="14"/>
      <c r="AE217" s="14"/>
      <c r="AT217" s="254" t="s">
        <v>182</v>
      </c>
      <c r="AU217" s="254" t="s">
        <v>86</v>
      </c>
      <c r="AV217" s="14" t="s">
        <v>88</v>
      </c>
      <c r="AW217" s="14" t="s">
        <v>40</v>
      </c>
      <c r="AX217" s="14" t="s">
        <v>79</v>
      </c>
      <c r="AY217" s="254" t="s">
        <v>170</v>
      </c>
    </row>
    <row r="218" spans="1:51" s="13" customFormat="1" ht="12">
      <c r="A218" s="13"/>
      <c r="B218" s="234"/>
      <c r="C218" s="235"/>
      <c r="D218" s="229" t="s">
        <v>182</v>
      </c>
      <c r="E218" s="236" t="s">
        <v>35</v>
      </c>
      <c r="F218" s="237" t="s">
        <v>519</v>
      </c>
      <c r="G218" s="235"/>
      <c r="H218" s="236" t="s">
        <v>35</v>
      </c>
      <c r="I218" s="238"/>
      <c r="J218" s="235"/>
      <c r="K218" s="235"/>
      <c r="L218" s="239"/>
      <c r="M218" s="240"/>
      <c r="N218" s="241"/>
      <c r="O218" s="241"/>
      <c r="P218" s="241"/>
      <c r="Q218" s="241"/>
      <c r="R218" s="241"/>
      <c r="S218" s="241"/>
      <c r="T218" s="242"/>
      <c r="U218" s="13"/>
      <c r="V218" s="13"/>
      <c r="W218" s="13"/>
      <c r="X218" s="13"/>
      <c r="Y218" s="13"/>
      <c r="Z218" s="13"/>
      <c r="AA218" s="13"/>
      <c r="AB218" s="13"/>
      <c r="AC218" s="13"/>
      <c r="AD218" s="13"/>
      <c r="AE218" s="13"/>
      <c r="AT218" s="243" t="s">
        <v>182</v>
      </c>
      <c r="AU218" s="243" t="s">
        <v>86</v>
      </c>
      <c r="AV218" s="13" t="s">
        <v>86</v>
      </c>
      <c r="AW218" s="13" t="s">
        <v>40</v>
      </c>
      <c r="AX218" s="13" t="s">
        <v>79</v>
      </c>
      <c r="AY218" s="243" t="s">
        <v>170</v>
      </c>
    </row>
    <row r="219" spans="1:51" s="14" customFormat="1" ht="12">
      <c r="A219" s="14"/>
      <c r="B219" s="244"/>
      <c r="C219" s="245"/>
      <c r="D219" s="229" t="s">
        <v>182</v>
      </c>
      <c r="E219" s="246" t="s">
        <v>35</v>
      </c>
      <c r="F219" s="247" t="s">
        <v>213</v>
      </c>
      <c r="G219" s="245"/>
      <c r="H219" s="248">
        <v>6</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182</v>
      </c>
      <c r="AU219" s="254" t="s">
        <v>86</v>
      </c>
      <c r="AV219" s="14" t="s">
        <v>88</v>
      </c>
      <c r="AW219" s="14" t="s">
        <v>40</v>
      </c>
      <c r="AX219" s="14" t="s">
        <v>79</v>
      </c>
      <c r="AY219" s="254" t="s">
        <v>170</v>
      </c>
    </row>
    <row r="220" spans="1:51" s="15" customFormat="1" ht="12">
      <c r="A220" s="15"/>
      <c r="B220" s="255"/>
      <c r="C220" s="256"/>
      <c r="D220" s="229" t="s">
        <v>182</v>
      </c>
      <c r="E220" s="257" t="s">
        <v>35</v>
      </c>
      <c r="F220" s="258" t="s">
        <v>185</v>
      </c>
      <c r="G220" s="256"/>
      <c r="H220" s="259">
        <v>12</v>
      </c>
      <c r="I220" s="260"/>
      <c r="J220" s="256"/>
      <c r="K220" s="256"/>
      <c r="L220" s="261"/>
      <c r="M220" s="262"/>
      <c r="N220" s="263"/>
      <c r="O220" s="263"/>
      <c r="P220" s="263"/>
      <c r="Q220" s="263"/>
      <c r="R220" s="263"/>
      <c r="S220" s="263"/>
      <c r="T220" s="264"/>
      <c r="U220" s="15"/>
      <c r="V220" s="15"/>
      <c r="W220" s="15"/>
      <c r="X220" s="15"/>
      <c r="Y220" s="15"/>
      <c r="Z220" s="15"/>
      <c r="AA220" s="15"/>
      <c r="AB220" s="15"/>
      <c r="AC220" s="15"/>
      <c r="AD220" s="15"/>
      <c r="AE220" s="15"/>
      <c r="AT220" s="265" t="s">
        <v>182</v>
      </c>
      <c r="AU220" s="265" t="s">
        <v>86</v>
      </c>
      <c r="AV220" s="15" t="s">
        <v>178</v>
      </c>
      <c r="AW220" s="15" t="s">
        <v>40</v>
      </c>
      <c r="AX220" s="15" t="s">
        <v>86</v>
      </c>
      <c r="AY220" s="265" t="s">
        <v>170</v>
      </c>
    </row>
    <row r="221" spans="1:65" s="2" customFormat="1" ht="66.75" customHeight="1">
      <c r="A221" s="41"/>
      <c r="B221" s="42"/>
      <c r="C221" s="216" t="s">
        <v>338</v>
      </c>
      <c r="D221" s="216" t="s">
        <v>173</v>
      </c>
      <c r="E221" s="217" t="s">
        <v>370</v>
      </c>
      <c r="F221" s="218" t="s">
        <v>371</v>
      </c>
      <c r="G221" s="219" t="s">
        <v>216</v>
      </c>
      <c r="H221" s="220">
        <v>1</v>
      </c>
      <c r="I221" s="221"/>
      <c r="J221" s="222">
        <f>ROUND(I221*H221,2)</f>
        <v>0</v>
      </c>
      <c r="K221" s="218" t="s">
        <v>177</v>
      </c>
      <c r="L221" s="47"/>
      <c r="M221" s="223" t="s">
        <v>35</v>
      </c>
      <c r="N221" s="224" t="s">
        <v>52</v>
      </c>
      <c r="O221" s="88"/>
      <c r="P221" s="225">
        <f>O221*H221</f>
        <v>0</v>
      </c>
      <c r="Q221" s="225">
        <v>0</v>
      </c>
      <c r="R221" s="225">
        <f>Q221*H221</f>
        <v>0</v>
      </c>
      <c r="S221" s="225">
        <v>0</v>
      </c>
      <c r="T221" s="226">
        <f>S221*H221</f>
        <v>0</v>
      </c>
      <c r="U221" s="41"/>
      <c r="V221" s="41"/>
      <c r="W221" s="41"/>
      <c r="X221" s="41"/>
      <c r="Y221" s="41"/>
      <c r="Z221" s="41"/>
      <c r="AA221" s="41"/>
      <c r="AB221" s="41"/>
      <c r="AC221" s="41"/>
      <c r="AD221" s="41"/>
      <c r="AE221" s="41"/>
      <c r="AR221" s="227" t="s">
        <v>372</v>
      </c>
      <c r="AT221" s="227" t="s">
        <v>173</v>
      </c>
      <c r="AU221" s="227" t="s">
        <v>86</v>
      </c>
      <c r="AY221" s="19" t="s">
        <v>170</v>
      </c>
      <c r="BE221" s="228">
        <f>IF(N221="základní",J221,0)</f>
        <v>0</v>
      </c>
      <c r="BF221" s="228">
        <f>IF(N221="snížená",J221,0)</f>
        <v>0</v>
      </c>
      <c r="BG221" s="228">
        <f>IF(N221="zákl. přenesená",J221,0)</f>
        <v>0</v>
      </c>
      <c r="BH221" s="228">
        <f>IF(N221="sníž. přenesená",J221,0)</f>
        <v>0</v>
      </c>
      <c r="BI221" s="228">
        <f>IF(N221="nulová",J221,0)</f>
        <v>0</v>
      </c>
      <c r="BJ221" s="19" t="s">
        <v>178</v>
      </c>
      <c r="BK221" s="228">
        <f>ROUND(I221*H221,2)</f>
        <v>0</v>
      </c>
      <c r="BL221" s="19" t="s">
        <v>372</v>
      </c>
      <c r="BM221" s="227" t="s">
        <v>523</v>
      </c>
    </row>
    <row r="222" spans="1:47" s="2" customFormat="1" ht="12">
      <c r="A222" s="41"/>
      <c r="B222" s="42"/>
      <c r="C222" s="43"/>
      <c r="D222" s="229" t="s">
        <v>180</v>
      </c>
      <c r="E222" s="43"/>
      <c r="F222" s="230" t="s">
        <v>374</v>
      </c>
      <c r="G222" s="43"/>
      <c r="H222" s="43"/>
      <c r="I222" s="231"/>
      <c r="J222" s="43"/>
      <c r="K222" s="43"/>
      <c r="L222" s="47"/>
      <c r="M222" s="232"/>
      <c r="N222" s="233"/>
      <c r="O222" s="88"/>
      <c r="P222" s="88"/>
      <c r="Q222" s="88"/>
      <c r="R222" s="88"/>
      <c r="S222" s="88"/>
      <c r="T222" s="89"/>
      <c r="U222" s="41"/>
      <c r="V222" s="41"/>
      <c r="W222" s="41"/>
      <c r="X222" s="41"/>
      <c r="Y222" s="41"/>
      <c r="Z222" s="41"/>
      <c r="AA222" s="41"/>
      <c r="AB222" s="41"/>
      <c r="AC222" s="41"/>
      <c r="AD222" s="41"/>
      <c r="AE222" s="41"/>
      <c r="AT222" s="19" t="s">
        <v>180</v>
      </c>
      <c r="AU222" s="19" t="s">
        <v>86</v>
      </c>
    </row>
    <row r="223" spans="1:47" s="2" customFormat="1" ht="12">
      <c r="A223" s="41"/>
      <c r="B223" s="42"/>
      <c r="C223" s="43"/>
      <c r="D223" s="229" t="s">
        <v>343</v>
      </c>
      <c r="E223" s="43"/>
      <c r="F223" s="230" t="s">
        <v>524</v>
      </c>
      <c r="G223" s="43"/>
      <c r="H223" s="43"/>
      <c r="I223" s="231"/>
      <c r="J223" s="43"/>
      <c r="K223" s="43"/>
      <c r="L223" s="47"/>
      <c r="M223" s="232"/>
      <c r="N223" s="233"/>
      <c r="O223" s="88"/>
      <c r="P223" s="88"/>
      <c r="Q223" s="88"/>
      <c r="R223" s="88"/>
      <c r="S223" s="88"/>
      <c r="T223" s="89"/>
      <c r="U223" s="41"/>
      <c r="V223" s="41"/>
      <c r="W223" s="41"/>
      <c r="X223" s="41"/>
      <c r="Y223" s="41"/>
      <c r="Z223" s="41"/>
      <c r="AA223" s="41"/>
      <c r="AB223" s="41"/>
      <c r="AC223" s="41"/>
      <c r="AD223" s="41"/>
      <c r="AE223" s="41"/>
      <c r="AT223" s="19" t="s">
        <v>343</v>
      </c>
      <c r="AU223" s="19" t="s">
        <v>86</v>
      </c>
    </row>
    <row r="224" spans="1:65" s="2" customFormat="1" ht="12">
      <c r="A224" s="41"/>
      <c r="B224" s="42"/>
      <c r="C224" s="216" t="s">
        <v>345</v>
      </c>
      <c r="D224" s="216" t="s">
        <v>173</v>
      </c>
      <c r="E224" s="217" t="s">
        <v>377</v>
      </c>
      <c r="F224" s="218" t="s">
        <v>378</v>
      </c>
      <c r="G224" s="219" t="s">
        <v>348</v>
      </c>
      <c r="H224" s="220">
        <v>2069.825</v>
      </c>
      <c r="I224" s="221"/>
      <c r="J224" s="222">
        <f>ROUND(I224*H224,2)</f>
        <v>0</v>
      </c>
      <c r="K224" s="218" t="s">
        <v>177</v>
      </c>
      <c r="L224" s="47"/>
      <c r="M224" s="223" t="s">
        <v>35</v>
      </c>
      <c r="N224" s="224" t="s">
        <v>52</v>
      </c>
      <c r="O224" s="88"/>
      <c r="P224" s="225">
        <f>O224*H224</f>
        <v>0</v>
      </c>
      <c r="Q224" s="225">
        <v>0</v>
      </c>
      <c r="R224" s="225">
        <f>Q224*H224</f>
        <v>0</v>
      </c>
      <c r="S224" s="225">
        <v>0</v>
      </c>
      <c r="T224" s="226">
        <f>S224*H224</f>
        <v>0</v>
      </c>
      <c r="U224" s="41"/>
      <c r="V224" s="41"/>
      <c r="W224" s="41"/>
      <c r="X224" s="41"/>
      <c r="Y224" s="41"/>
      <c r="Z224" s="41"/>
      <c r="AA224" s="41"/>
      <c r="AB224" s="41"/>
      <c r="AC224" s="41"/>
      <c r="AD224" s="41"/>
      <c r="AE224" s="41"/>
      <c r="AR224" s="227" t="s">
        <v>372</v>
      </c>
      <c r="AT224" s="227" t="s">
        <v>173</v>
      </c>
      <c r="AU224" s="227" t="s">
        <v>86</v>
      </c>
      <c r="AY224" s="19" t="s">
        <v>170</v>
      </c>
      <c r="BE224" s="228">
        <f>IF(N224="základní",J224,0)</f>
        <v>0</v>
      </c>
      <c r="BF224" s="228">
        <f>IF(N224="snížená",J224,0)</f>
        <v>0</v>
      </c>
      <c r="BG224" s="228">
        <f>IF(N224="zákl. přenesená",J224,0)</f>
        <v>0</v>
      </c>
      <c r="BH224" s="228">
        <f>IF(N224="sníž. přenesená",J224,0)</f>
        <v>0</v>
      </c>
      <c r="BI224" s="228">
        <f>IF(N224="nulová",J224,0)</f>
        <v>0</v>
      </c>
      <c r="BJ224" s="19" t="s">
        <v>178</v>
      </c>
      <c r="BK224" s="228">
        <f>ROUND(I224*H224,2)</f>
        <v>0</v>
      </c>
      <c r="BL224" s="19" t="s">
        <v>372</v>
      </c>
      <c r="BM224" s="227" t="s">
        <v>379</v>
      </c>
    </row>
    <row r="225" spans="1:47" s="2" customFormat="1" ht="12">
      <c r="A225" s="41"/>
      <c r="B225" s="42"/>
      <c r="C225" s="43"/>
      <c r="D225" s="229" t="s">
        <v>180</v>
      </c>
      <c r="E225" s="43"/>
      <c r="F225" s="230" t="s">
        <v>374</v>
      </c>
      <c r="G225" s="43"/>
      <c r="H225" s="43"/>
      <c r="I225" s="231"/>
      <c r="J225" s="43"/>
      <c r="K225" s="43"/>
      <c r="L225" s="47"/>
      <c r="M225" s="232"/>
      <c r="N225" s="233"/>
      <c r="O225" s="88"/>
      <c r="P225" s="88"/>
      <c r="Q225" s="88"/>
      <c r="R225" s="88"/>
      <c r="S225" s="88"/>
      <c r="T225" s="89"/>
      <c r="U225" s="41"/>
      <c r="V225" s="41"/>
      <c r="W225" s="41"/>
      <c r="X225" s="41"/>
      <c r="Y225" s="41"/>
      <c r="Z225" s="41"/>
      <c r="AA225" s="41"/>
      <c r="AB225" s="41"/>
      <c r="AC225" s="41"/>
      <c r="AD225" s="41"/>
      <c r="AE225" s="41"/>
      <c r="AT225" s="19" t="s">
        <v>180</v>
      </c>
      <c r="AU225" s="19" t="s">
        <v>86</v>
      </c>
    </row>
    <row r="226" spans="1:51" s="13" customFormat="1" ht="12">
      <c r="A226" s="13"/>
      <c r="B226" s="234"/>
      <c r="C226" s="235"/>
      <c r="D226" s="229" t="s">
        <v>182</v>
      </c>
      <c r="E226" s="236" t="s">
        <v>35</v>
      </c>
      <c r="F226" s="237" t="s">
        <v>380</v>
      </c>
      <c r="G226" s="235"/>
      <c r="H226" s="236" t="s">
        <v>35</v>
      </c>
      <c r="I226" s="238"/>
      <c r="J226" s="235"/>
      <c r="K226" s="235"/>
      <c r="L226" s="239"/>
      <c r="M226" s="240"/>
      <c r="N226" s="241"/>
      <c r="O226" s="241"/>
      <c r="P226" s="241"/>
      <c r="Q226" s="241"/>
      <c r="R226" s="241"/>
      <c r="S226" s="241"/>
      <c r="T226" s="242"/>
      <c r="U226" s="13"/>
      <c r="V226" s="13"/>
      <c r="W226" s="13"/>
      <c r="X226" s="13"/>
      <c r="Y226" s="13"/>
      <c r="Z226" s="13"/>
      <c r="AA226" s="13"/>
      <c r="AB226" s="13"/>
      <c r="AC226" s="13"/>
      <c r="AD226" s="13"/>
      <c r="AE226" s="13"/>
      <c r="AT226" s="243" t="s">
        <v>182</v>
      </c>
      <c r="AU226" s="243" t="s">
        <v>86</v>
      </c>
      <c r="AV226" s="13" t="s">
        <v>86</v>
      </c>
      <c r="AW226" s="13" t="s">
        <v>40</v>
      </c>
      <c r="AX226" s="13" t="s">
        <v>79</v>
      </c>
      <c r="AY226" s="243" t="s">
        <v>170</v>
      </c>
    </row>
    <row r="227" spans="1:51" s="14" customFormat="1" ht="12">
      <c r="A227" s="14"/>
      <c r="B227" s="244"/>
      <c r="C227" s="245"/>
      <c r="D227" s="229" t="s">
        <v>182</v>
      </c>
      <c r="E227" s="246" t="s">
        <v>35</v>
      </c>
      <c r="F227" s="247" t="s">
        <v>525</v>
      </c>
      <c r="G227" s="245"/>
      <c r="H227" s="248">
        <v>1967.825</v>
      </c>
      <c r="I227" s="249"/>
      <c r="J227" s="245"/>
      <c r="K227" s="245"/>
      <c r="L227" s="250"/>
      <c r="M227" s="251"/>
      <c r="N227" s="252"/>
      <c r="O227" s="252"/>
      <c r="P227" s="252"/>
      <c r="Q227" s="252"/>
      <c r="R227" s="252"/>
      <c r="S227" s="252"/>
      <c r="T227" s="253"/>
      <c r="U227" s="14"/>
      <c r="V227" s="14"/>
      <c r="W227" s="14"/>
      <c r="X227" s="14"/>
      <c r="Y227" s="14"/>
      <c r="Z227" s="14"/>
      <c r="AA227" s="14"/>
      <c r="AB227" s="14"/>
      <c r="AC227" s="14"/>
      <c r="AD227" s="14"/>
      <c r="AE227" s="14"/>
      <c r="AT227" s="254" t="s">
        <v>182</v>
      </c>
      <c r="AU227" s="254" t="s">
        <v>86</v>
      </c>
      <c r="AV227" s="14" t="s">
        <v>88</v>
      </c>
      <c r="AW227" s="14" t="s">
        <v>40</v>
      </c>
      <c r="AX227" s="14" t="s">
        <v>79</v>
      </c>
      <c r="AY227" s="254" t="s">
        <v>170</v>
      </c>
    </row>
    <row r="228" spans="1:51" s="13" customFormat="1" ht="12">
      <c r="A228" s="13"/>
      <c r="B228" s="234"/>
      <c r="C228" s="235"/>
      <c r="D228" s="229" t="s">
        <v>182</v>
      </c>
      <c r="E228" s="236" t="s">
        <v>35</v>
      </c>
      <c r="F228" s="237" t="s">
        <v>383</v>
      </c>
      <c r="G228" s="235"/>
      <c r="H228" s="236" t="s">
        <v>35</v>
      </c>
      <c r="I228" s="238"/>
      <c r="J228" s="235"/>
      <c r="K228" s="235"/>
      <c r="L228" s="239"/>
      <c r="M228" s="240"/>
      <c r="N228" s="241"/>
      <c r="O228" s="241"/>
      <c r="P228" s="241"/>
      <c r="Q228" s="241"/>
      <c r="R228" s="241"/>
      <c r="S228" s="241"/>
      <c r="T228" s="242"/>
      <c r="U228" s="13"/>
      <c r="V228" s="13"/>
      <c r="W228" s="13"/>
      <c r="X228" s="13"/>
      <c r="Y228" s="13"/>
      <c r="Z228" s="13"/>
      <c r="AA228" s="13"/>
      <c r="AB228" s="13"/>
      <c r="AC228" s="13"/>
      <c r="AD228" s="13"/>
      <c r="AE228" s="13"/>
      <c r="AT228" s="243" t="s">
        <v>182</v>
      </c>
      <c r="AU228" s="243" t="s">
        <v>86</v>
      </c>
      <c r="AV228" s="13" t="s">
        <v>86</v>
      </c>
      <c r="AW228" s="13" t="s">
        <v>40</v>
      </c>
      <c r="AX228" s="13" t="s">
        <v>79</v>
      </c>
      <c r="AY228" s="243" t="s">
        <v>170</v>
      </c>
    </row>
    <row r="229" spans="1:51" s="14" customFormat="1" ht="12">
      <c r="A229" s="14"/>
      <c r="B229" s="244"/>
      <c r="C229" s="245"/>
      <c r="D229" s="229" t="s">
        <v>182</v>
      </c>
      <c r="E229" s="246" t="s">
        <v>35</v>
      </c>
      <c r="F229" s="247" t="s">
        <v>526</v>
      </c>
      <c r="G229" s="245"/>
      <c r="H229" s="248">
        <v>102</v>
      </c>
      <c r="I229" s="249"/>
      <c r="J229" s="245"/>
      <c r="K229" s="245"/>
      <c r="L229" s="250"/>
      <c r="M229" s="251"/>
      <c r="N229" s="252"/>
      <c r="O229" s="252"/>
      <c r="P229" s="252"/>
      <c r="Q229" s="252"/>
      <c r="R229" s="252"/>
      <c r="S229" s="252"/>
      <c r="T229" s="253"/>
      <c r="U229" s="14"/>
      <c r="V229" s="14"/>
      <c r="W229" s="14"/>
      <c r="X229" s="14"/>
      <c r="Y229" s="14"/>
      <c r="Z229" s="14"/>
      <c r="AA229" s="14"/>
      <c r="AB229" s="14"/>
      <c r="AC229" s="14"/>
      <c r="AD229" s="14"/>
      <c r="AE229" s="14"/>
      <c r="AT229" s="254" t="s">
        <v>182</v>
      </c>
      <c r="AU229" s="254" t="s">
        <v>86</v>
      </c>
      <c r="AV229" s="14" t="s">
        <v>88</v>
      </c>
      <c r="AW229" s="14" t="s">
        <v>40</v>
      </c>
      <c r="AX229" s="14" t="s">
        <v>79</v>
      </c>
      <c r="AY229" s="254" t="s">
        <v>170</v>
      </c>
    </row>
    <row r="230" spans="1:51" s="15" customFormat="1" ht="12">
      <c r="A230" s="15"/>
      <c r="B230" s="255"/>
      <c r="C230" s="256"/>
      <c r="D230" s="229" t="s">
        <v>182</v>
      </c>
      <c r="E230" s="257" t="s">
        <v>35</v>
      </c>
      <c r="F230" s="258" t="s">
        <v>185</v>
      </c>
      <c r="G230" s="256"/>
      <c r="H230" s="259">
        <v>2069.825</v>
      </c>
      <c r="I230" s="260"/>
      <c r="J230" s="256"/>
      <c r="K230" s="256"/>
      <c r="L230" s="261"/>
      <c r="M230" s="262"/>
      <c r="N230" s="263"/>
      <c r="O230" s="263"/>
      <c r="P230" s="263"/>
      <c r="Q230" s="263"/>
      <c r="R230" s="263"/>
      <c r="S230" s="263"/>
      <c r="T230" s="264"/>
      <c r="U230" s="15"/>
      <c r="V230" s="15"/>
      <c r="W230" s="15"/>
      <c r="X230" s="15"/>
      <c r="Y230" s="15"/>
      <c r="Z230" s="15"/>
      <c r="AA230" s="15"/>
      <c r="AB230" s="15"/>
      <c r="AC230" s="15"/>
      <c r="AD230" s="15"/>
      <c r="AE230" s="15"/>
      <c r="AT230" s="265" t="s">
        <v>182</v>
      </c>
      <c r="AU230" s="265" t="s">
        <v>86</v>
      </c>
      <c r="AV230" s="15" t="s">
        <v>178</v>
      </c>
      <c r="AW230" s="15" t="s">
        <v>40</v>
      </c>
      <c r="AX230" s="15" t="s">
        <v>86</v>
      </c>
      <c r="AY230" s="265" t="s">
        <v>170</v>
      </c>
    </row>
    <row r="231" spans="1:65" s="2" customFormat="1" ht="66.75" customHeight="1">
      <c r="A231" s="41"/>
      <c r="B231" s="42"/>
      <c r="C231" s="216" t="s">
        <v>353</v>
      </c>
      <c r="D231" s="216" t="s">
        <v>173</v>
      </c>
      <c r="E231" s="217" t="s">
        <v>392</v>
      </c>
      <c r="F231" s="218" t="s">
        <v>393</v>
      </c>
      <c r="G231" s="219" t="s">
        <v>348</v>
      </c>
      <c r="H231" s="220">
        <v>83.88</v>
      </c>
      <c r="I231" s="221"/>
      <c r="J231" s="222">
        <f>ROUND(I231*H231,2)</f>
        <v>0</v>
      </c>
      <c r="K231" s="218" t="s">
        <v>177</v>
      </c>
      <c r="L231" s="47"/>
      <c r="M231" s="223" t="s">
        <v>35</v>
      </c>
      <c r="N231" s="224" t="s">
        <v>52</v>
      </c>
      <c r="O231" s="88"/>
      <c r="P231" s="225">
        <f>O231*H231</f>
        <v>0</v>
      </c>
      <c r="Q231" s="225">
        <v>0</v>
      </c>
      <c r="R231" s="225">
        <f>Q231*H231</f>
        <v>0</v>
      </c>
      <c r="S231" s="225">
        <v>0</v>
      </c>
      <c r="T231" s="226">
        <f>S231*H231</f>
        <v>0</v>
      </c>
      <c r="U231" s="41"/>
      <c r="V231" s="41"/>
      <c r="W231" s="41"/>
      <c r="X231" s="41"/>
      <c r="Y231" s="41"/>
      <c r="Z231" s="41"/>
      <c r="AA231" s="41"/>
      <c r="AB231" s="41"/>
      <c r="AC231" s="41"/>
      <c r="AD231" s="41"/>
      <c r="AE231" s="41"/>
      <c r="AR231" s="227" t="s">
        <v>372</v>
      </c>
      <c r="AT231" s="227" t="s">
        <v>173</v>
      </c>
      <c r="AU231" s="227" t="s">
        <v>86</v>
      </c>
      <c r="AY231" s="19" t="s">
        <v>170</v>
      </c>
      <c r="BE231" s="228">
        <f>IF(N231="základní",J231,0)</f>
        <v>0</v>
      </c>
      <c r="BF231" s="228">
        <f>IF(N231="snížená",J231,0)</f>
        <v>0</v>
      </c>
      <c r="BG231" s="228">
        <f>IF(N231="zákl. přenesená",J231,0)</f>
        <v>0</v>
      </c>
      <c r="BH231" s="228">
        <f>IF(N231="sníž. přenesená",J231,0)</f>
        <v>0</v>
      </c>
      <c r="BI231" s="228">
        <f>IF(N231="nulová",J231,0)</f>
        <v>0</v>
      </c>
      <c r="BJ231" s="19" t="s">
        <v>178</v>
      </c>
      <c r="BK231" s="228">
        <f>ROUND(I231*H231,2)</f>
        <v>0</v>
      </c>
      <c r="BL231" s="19" t="s">
        <v>372</v>
      </c>
      <c r="BM231" s="227" t="s">
        <v>394</v>
      </c>
    </row>
    <row r="232" spans="1:47" s="2" customFormat="1" ht="12">
      <c r="A232" s="41"/>
      <c r="B232" s="42"/>
      <c r="C232" s="43"/>
      <c r="D232" s="229" t="s">
        <v>180</v>
      </c>
      <c r="E232" s="43"/>
      <c r="F232" s="230" t="s">
        <v>374</v>
      </c>
      <c r="G232" s="43"/>
      <c r="H232" s="43"/>
      <c r="I232" s="231"/>
      <c r="J232" s="43"/>
      <c r="K232" s="43"/>
      <c r="L232" s="47"/>
      <c r="M232" s="232"/>
      <c r="N232" s="233"/>
      <c r="O232" s="88"/>
      <c r="P232" s="88"/>
      <c r="Q232" s="88"/>
      <c r="R232" s="88"/>
      <c r="S232" s="88"/>
      <c r="T232" s="89"/>
      <c r="U232" s="41"/>
      <c r="V232" s="41"/>
      <c r="W232" s="41"/>
      <c r="X232" s="41"/>
      <c r="Y232" s="41"/>
      <c r="Z232" s="41"/>
      <c r="AA232" s="41"/>
      <c r="AB232" s="41"/>
      <c r="AC232" s="41"/>
      <c r="AD232" s="41"/>
      <c r="AE232" s="41"/>
      <c r="AT232" s="19" t="s">
        <v>180</v>
      </c>
      <c r="AU232" s="19" t="s">
        <v>86</v>
      </c>
    </row>
    <row r="233" spans="1:51" s="13" customFormat="1" ht="12">
      <c r="A233" s="13"/>
      <c r="B233" s="234"/>
      <c r="C233" s="235"/>
      <c r="D233" s="229" t="s">
        <v>182</v>
      </c>
      <c r="E233" s="236" t="s">
        <v>35</v>
      </c>
      <c r="F233" s="237" t="s">
        <v>395</v>
      </c>
      <c r="G233" s="235"/>
      <c r="H233" s="236" t="s">
        <v>35</v>
      </c>
      <c r="I233" s="238"/>
      <c r="J233" s="235"/>
      <c r="K233" s="235"/>
      <c r="L233" s="239"/>
      <c r="M233" s="240"/>
      <c r="N233" s="241"/>
      <c r="O233" s="241"/>
      <c r="P233" s="241"/>
      <c r="Q233" s="241"/>
      <c r="R233" s="241"/>
      <c r="S233" s="241"/>
      <c r="T233" s="242"/>
      <c r="U233" s="13"/>
      <c r="V233" s="13"/>
      <c r="W233" s="13"/>
      <c r="X233" s="13"/>
      <c r="Y233" s="13"/>
      <c r="Z233" s="13"/>
      <c r="AA233" s="13"/>
      <c r="AB233" s="13"/>
      <c r="AC233" s="13"/>
      <c r="AD233" s="13"/>
      <c r="AE233" s="13"/>
      <c r="AT233" s="243" t="s">
        <v>182</v>
      </c>
      <c r="AU233" s="243" t="s">
        <v>86</v>
      </c>
      <c r="AV233" s="13" t="s">
        <v>86</v>
      </c>
      <c r="AW233" s="13" t="s">
        <v>40</v>
      </c>
      <c r="AX233" s="13" t="s">
        <v>79</v>
      </c>
      <c r="AY233" s="243" t="s">
        <v>170</v>
      </c>
    </row>
    <row r="234" spans="1:51" s="14" customFormat="1" ht="12">
      <c r="A234" s="14"/>
      <c r="B234" s="244"/>
      <c r="C234" s="245"/>
      <c r="D234" s="229" t="s">
        <v>182</v>
      </c>
      <c r="E234" s="246" t="s">
        <v>35</v>
      </c>
      <c r="F234" s="247" t="s">
        <v>527</v>
      </c>
      <c r="G234" s="245"/>
      <c r="H234" s="248">
        <v>83.88</v>
      </c>
      <c r="I234" s="249"/>
      <c r="J234" s="245"/>
      <c r="K234" s="245"/>
      <c r="L234" s="250"/>
      <c r="M234" s="251"/>
      <c r="N234" s="252"/>
      <c r="O234" s="252"/>
      <c r="P234" s="252"/>
      <c r="Q234" s="252"/>
      <c r="R234" s="252"/>
      <c r="S234" s="252"/>
      <c r="T234" s="253"/>
      <c r="U234" s="14"/>
      <c r="V234" s="14"/>
      <c r="W234" s="14"/>
      <c r="X234" s="14"/>
      <c r="Y234" s="14"/>
      <c r="Z234" s="14"/>
      <c r="AA234" s="14"/>
      <c r="AB234" s="14"/>
      <c r="AC234" s="14"/>
      <c r="AD234" s="14"/>
      <c r="AE234" s="14"/>
      <c r="AT234" s="254" t="s">
        <v>182</v>
      </c>
      <c r="AU234" s="254" t="s">
        <v>86</v>
      </c>
      <c r="AV234" s="14" t="s">
        <v>88</v>
      </c>
      <c r="AW234" s="14" t="s">
        <v>40</v>
      </c>
      <c r="AX234" s="14" t="s">
        <v>79</v>
      </c>
      <c r="AY234" s="254" t="s">
        <v>170</v>
      </c>
    </row>
    <row r="235" spans="1:51" s="15" customFormat="1" ht="12">
      <c r="A235" s="15"/>
      <c r="B235" s="255"/>
      <c r="C235" s="256"/>
      <c r="D235" s="229" t="s">
        <v>182</v>
      </c>
      <c r="E235" s="257" t="s">
        <v>35</v>
      </c>
      <c r="F235" s="258" t="s">
        <v>185</v>
      </c>
      <c r="G235" s="256"/>
      <c r="H235" s="259">
        <v>83.88</v>
      </c>
      <c r="I235" s="260"/>
      <c r="J235" s="256"/>
      <c r="K235" s="256"/>
      <c r="L235" s="261"/>
      <c r="M235" s="262"/>
      <c r="N235" s="263"/>
      <c r="O235" s="263"/>
      <c r="P235" s="263"/>
      <c r="Q235" s="263"/>
      <c r="R235" s="263"/>
      <c r="S235" s="263"/>
      <c r="T235" s="264"/>
      <c r="U235" s="15"/>
      <c r="V235" s="15"/>
      <c r="W235" s="15"/>
      <c r="X235" s="15"/>
      <c r="Y235" s="15"/>
      <c r="Z235" s="15"/>
      <c r="AA235" s="15"/>
      <c r="AB235" s="15"/>
      <c r="AC235" s="15"/>
      <c r="AD235" s="15"/>
      <c r="AE235" s="15"/>
      <c r="AT235" s="265" t="s">
        <v>182</v>
      </c>
      <c r="AU235" s="265" t="s">
        <v>86</v>
      </c>
      <c r="AV235" s="15" t="s">
        <v>178</v>
      </c>
      <c r="AW235" s="15" t="s">
        <v>40</v>
      </c>
      <c r="AX235" s="15" t="s">
        <v>86</v>
      </c>
      <c r="AY235" s="265" t="s">
        <v>170</v>
      </c>
    </row>
    <row r="236" spans="1:65" s="2" customFormat="1" ht="66.75" customHeight="1">
      <c r="A236" s="41"/>
      <c r="B236" s="42"/>
      <c r="C236" s="216" t="s">
        <v>360</v>
      </c>
      <c r="D236" s="216" t="s">
        <v>173</v>
      </c>
      <c r="E236" s="217" t="s">
        <v>398</v>
      </c>
      <c r="F236" s="218" t="s">
        <v>399</v>
      </c>
      <c r="G236" s="219" t="s">
        <v>348</v>
      </c>
      <c r="H236" s="220">
        <v>262.8</v>
      </c>
      <c r="I236" s="221"/>
      <c r="J236" s="222">
        <f>ROUND(I236*H236,2)</f>
        <v>0</v>
      </c>
      <c r="K236" s="218" t="s">
        <v>177</v>
      </c>
      <c r="L236" s="47"/>
      <c r="M236" s="223" t="s">
        <v>35</v>
      </c>
      <c r="N236" s="224" t="s">
        <v>52</v>
      </c>
      <c r="O236" s="88"/>
      <c r="P236" s="225">
        <f>O236*H236</f>
        <v>0</v>
      </c>
      <c r="Q236" s="225">
        <v>0</v>
      </c>
      <c r="R236" s="225">
        <f>Q236*H236</f>
        <v>0</v>
      </c>
      <c r="S236" s="225">
        <v>0</v>
      </c>
      <c r="T236" s="226">
        <f>S236*H236</f>
        <v>0</v>
      </c>
      <c r="U236" s="41"/>
      <c r="V236" s="41"/>
      <c r="W236" s="41"/>
      <c r="X236" s="41"/>
      <c r="Y236" s="41"/>
      <c r="Z236" s="41"/>
      <c r="AA236" s="41"/>
      <c r="AB236" s="41"/>
      <c r="AC236" s="41"/>
      <c r="AD236" s="41"/>
      <c r="AE236" s="41"/>
      <c r="AR236" s="227" t="s">
        <v>372</v>
      </c>
      <c r="AT236" s="227" t="s">
        <v>173</v>
      </c>
      <c r="AU236" s="227" t="s">
        <v>86</v>
      </c>
      <c r="AY236" s="19" t="s">
        <v>170</v>
      </c>
      <c r="BE236" s="228">
        <f>IF(N236="základní",J236,0)</f>
        <v>0</v>
      </c>
      <c r="BF236" s="228">
        <f>IF(N236="snížená",J236,0)</f>
        <v>0</v>
      </c>
      <c r="BG236" s="228">
        <f>IF(N236="zákl. přenesená",J236,0)</f>
        <v>0</v>
      </c>
      <c r="BH236" s="228">
        <f>IF(N236="sníž. přenesená",J236,0)</f>
        <v>0</v>
      </c>
      <c r="BI236" s="228">
        <f>IF(N236="nulová",J236,0)</f>
        <v>0</v>
      </c>
      <c r="BJ236" s="19" t="s">
        <v>178</v>
      </c>
      <c r="BK236" s="228">
        <f>ROUND(I236*H236,2)</f>
        <v>0</v>
      </c>
      <c r="BL236" s="19" t="s">
        <v>372</v>
      </c>
      <c r="BM236" s="227" t="s">
        <v>400</v>
      </c>
    </row>
    <row r="237" spans="1:47" s="2" customFormat="1" ht="12">
      <c r="A237" s="41"/>
      <c r="B237" s="42"/>
      <c r="C237" s="43"/>
      <c r="D237" s="229" t="s">
        <v>180</v>
      </c>
      <c r="E237" s="43"/>
      <c r="F237" s="230" t="s">
        <v>374</v>
      </c>
      <c r="G237" s="43"/>
      <c r="H237" s="43"/>
      <c r="I237" s="231"/>
      <c r="J237" s="43"/>
      <c r="K237" s="43"/>
      <c r="L237" s="47"/>
      <c r="M237" s="232"/>
      <c r="N237" s="233"/>
      <c r="O237" s="88"/>
      <c r="P237" s="88"/>
      <c r="Q237" s="88"/>
      <c r="R237" s="88"/>
      <c r="S237" s="88"/>
      <c r="T237" s="89"/>
      <c r="U237" s="41"/>
      <c r="V237" s="41"/>
      <c r="W237" s="41"/>
      <c r="X237" s="41"/>
      <c r="Y237" s="41"/>
      <c r="Z237" s="41"/>
      <c r="AA237" s="41"/>
      <c r="AB237" s="41"/>
      <c r="AC237" s="41"/>
      <c r="AD237" s="41"/>
      <c r="AE237" s="41"/>
      <c r="AT237" s="19" t="s">
        <v>180</v>
      </c>
      <c r="AU237" s="19" t="s">
        <v>86</v>
      </c>
    </row>
    <row r="238" spans="1:51" s="13" customFormat="1" ht="12">
      <c r="A238" s="13"/>
      <c r="B238" s="234"/>
      <c r="C238" s="235"/>
      <c r="D238" s="229" t="s">
        <v>182</v>
      </c>
      <c r="E238" s="236" t="s">
        <v>35</v>
      </c>
      <c r="F238" s="237" t="s">
        <v>401</v>
      </c>
      <c r="G238" s="235"/>
      <c r="H238" s="236" t="s">
        <v>35</v>
      </c>
      <c r="I238" s="238"/>
      <c r="J238" s="235"/>
      <c r="K238" s="235"/>
      <c r="L238" s="239"/>
      <c r="M238" s="240"/>
      <c r="N238" s="241"/>
      <c r="O238" s="241"/>
      <c r="P238" s="241"/>
      <c r="Q238" s="241"/>
      <c r="R238" s="241"/>
      <c r="S238" s="241"/>
      <c r="T238" s="242"/>
      <c r="U238" s="13"/>
      <c r="V238" s="13"/>
      <c r="W238" s="13"/>
      <c r="X238" s="13"/>
      <c r="Y238" s="13"/>
      <c r="Z238" s="13"/>
      <c r="AA238" s="13"/>
      <c r="AB238" s="13"/>
      <c r="AC238" s="13"/>
      <c r="AD238" s="13"/>
      <c r="AE238" s="13"/>
      <c r="AT238" s="243" t="s">
        <v>182</v>
      </c>
      <c r="AU238" s="243" t="s">
        <v>86</v>
      </c>
      <c r="AV238" s="13" t="s">
        <v>86</v>
      </c>
      <c r="AW238" s="13" t="s">
        <v>40</v>
      </c>
      <c r="AX238" s="13" t="s">
        <v>79</v>
      </c>
      <c r="AY238" s="243" t="s">
        <v>170</v>
      </c>
    </row>
    <row r="239" spans="1:51" s="14" customFormat="1" ht="12">
      <c r="A239" s="14"/>
      <c r="B239" s="244"/>
      <c r="C239" s="245"/>
      <c r="D239" s="229" t="s">
        <v>182</v>
      </c>
      <c r="E239" s="246" t="s">
        <v>35</v>
      </c>
      <c r="F239" s="247" t="s">
        <v>528</v>
      </c>
      <c r="G239" s="245"/>
      <c r="H239" s="248">
        <v>262.8</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182</v>
      </c>
      <c r="AU239" s="254" t="s">
        <v>86</v>
      </c>
      <c r="AV239" s="14" t="s">
        <v>88</v>
      </c>
      <c r="AW239" s="14" t="s">
        <v>40</v>
      </c>
      <c r="AX239" s="14" t="s">
        <v>79</v>
      </c>
      <c r="AY239" s="254" t="s">
        <v>170</v>
      </c>
    </row>
    <row r="240" spans="1:51" s="15" customFormat="1" ht="12">
      <c r="A240" s="15"/>
      <c r="B240" s="255"/>
      <c r="C240" s="256"/>
      <c r="D240" s="229" t="s">
        <v>182</v>
      </c>
      <c r="E240" s="257" t="s">
        <v>35</v>
      </c>
      <c r="F240" s="258" t="s">
        <v>185</v>
      </c>
      <c r="G240" s="256"/>
      <c r="H240" s="259">
        <v>262.8</v>
      </c>
      <c r="I240" s="260"/>
      <c r="J240" s="256"/>
      <c r="K240" s="256"/>
      <c r="L240" s="261"/>
      <c r="M240" s="262"/>
      <c r="N240" s="263"/>
      <c r="O240" s="263"/>
      <c r="P240" s="263"/>
      <c r="Q240" s="263"/>
      <c r="R240" s="263"/>
      <c r="S240" s="263"/>
      <c r="T240" s="264"/>
      <c r="U240" s="15"/>
      <c r="V240" s="15"/>
      <c r="W240" s="15"/>
      <c r="X240" s="15"/>
      <c r="Y240" s="15"/>
      <c r="Z240" s="15"/>
      <c r="AA240" s="15"/>
      <c r="AB240" s="15"/>
      <c r="AC240" s="15"/>
      <c r="AD240" s="15"/>
      <c r="AE240" s="15"/>
      <c r="AT240" s="265" t="s">
        <v>182</v>
      </c>
      <c r="AU240" s="265" t="s">
        <v>86</v>
      </c>
      <c r="AV240" s="15" t="s">
        <v>178</v>
      </c>
      <c r="AW240" s="15" t="s">
        <v>40</v>
      </c>
      <c r="AX240" s="15" t="s">
        <v>86</v>
      </c>
      <c r="AY240" s="265" t="s">
        <v>170</v>
      </c>
    </row>
    <row r="241" spans="1:65" s="2" customFormat="1" ht="44.25" customHeight="1">
      <c r="A241" s="41"/>
      <c r="B241" s="42"/>
      <c r="C241" s="216" t="s">
        <v>369</v>
      </c>
      <c r="D241" s="216" t="s">
        <v>173</v>
      </c>
      <c r="E241" s="217" t="s">
        <v>408</v>
      </c>
      <c r="F241" s="218" t="s">
        <v>409</v>
      </c>
      <c r="G241" s="219" t="s">
        <v>348</v>
      </c>
      <c r="H241" s="220">
        <v>2069.825</v>
      </c>
      <c r="I241" s="221"/>
      <c r="J241" s="222">
        <f>ROUND(I241*H241,2)</f>
        <v>0</v>
      </c>
      <c r="K241" s="218" t="s">
        <v>177</v>
      </c>
      <c r="L241" s="47"/>
      <c r="M241" s="223" t="s">
        <v>35</v>
      </c>
      <c r="N241" s="224" t="s">
        <v>52</v>
      </c>
      <c r="O241" s="88"/>
      <c r="P241" s="225">
        <f>O241*H241</f>
        <v>0</v>
      </c>
      <c r="Q241" s="225">
        <v>0</v>
      </c>
      <c r="R241" s="225">
        <f>Q241*H241</f>
        <v>0</v>
      </c>
      <c r="S241" s="225">
        <v>0</v>
      </c>
      <c r="T241" s="226">
        <f>S241*H241</f>
        <v>0</v>
      </c>
      <c r="U241" s="41"/>
      <c r="V241" s="41"/>
      <c r="W241" s="41"/>
      <c r="X241" s="41"/>
      <c r="Y241" s="41"/>
      <c r="Z241" s="41"/>
      <c r="AA241" s="41"/>
      <c r="AB241" s="41"/>
      <c r="AC241" s="41"/>
      <c r="AD241" s="41"/>
      <c r="AE241" s="41"/>
      <c r="AR241" s="227" t="s">
        <v>372</v>
      </c>
      <c r="AT241" s="227" t="s">
        <v>173</v>
      </c>
      <c r="AU241" s="227" t="s">
        <v>86</v>
      </c>
      <c r="AY241" s="19" t="s">
        <v>170</v>
      </c>
      <c r="BE241" s="228">
        <f>IF(N241="základní",J241,0)</f>
        <v>0</v>
      </c>
      <c r="BF241" s="228">
        <f>IF(N241="snížená",J241,0)</f>
        <v>0</v>
      </c>
      <c r="BG241" s="228">
        <f>IF(N241="zákl. přenesená",J241,0)</f>
        <v>0</v>
      </c>
      <c r="BH241" s="228">
        <f>IF(N241="sníž. přenesená",J241,0)</f>
        <v>0</v>
      </c>
      <c r="BI241" s="228">
        <f>IF(N241="nulová",J241,0)</f>
        <v>0</v>
      </c>
      <c r="BJ241" s="19" t="s">
        <v>178</v>
      </c>
      <c r="BK241" s="228">
        <f>ROUND(I241*H241,2)</f>
        <v>0</v>
      </c>
      <c r="BL241" s="19" t="s">
        <v>372</v>
      </c>
      <c r="BM241" s="227" t="s">
        <v>410</v>
      </c>
    </row>
    <row r="242" spans="1:47" s="2" customFormat="1" ht="12">
      <c r="A242" s="41"/>
      <c r="B242" s="42"/>
      <c r="C242" s="43"/>
      <c r="D242" s="229" t="s">
        <v>180</v>
      </c>
      <c r="E242" s="43"/>
      <c r="F242" s="230" t="s">
        <v>411</v>
      </c>
      <c r="G242" s="43"/>
      <c r="H242" s="43"/>
      <c r="I242" s="231"/>
      <c r="J242" s="43"/>
      <c r="K242" s="43"/>
      <c r="L242" s="47"/>
      <c r="M242" s="232"/>
      <c r="N242" s="233"/>
      <c r="O242" s="88"/>
      <c r="P242" s="88"/>
      <c r="Q242" s="88"/>
      <c r="R242" s="88"/>
      <c r="S242" s="88"/>
      <c r="T242" s="89"/>
      <c r="U242" s="41"/>
      <c r="V242" s="41"/>
      <c r="W242" s="41"/>
      <c r="X242" s="41"/>
      <c r="Y242" s="41"/>
      <c r="Z242" s="41"/>
      <c r="AA242" s="41"/>
      <c r="AB242" s="41"/>
      <c r="AC242" s="41"/>
      <c r="AD242" s="41"/>
      <c r="AE242" s="41"/>
      <c r="AT242" s="19" t="s">
        <v>180</v>
      </c>
      <c r="AU242" s="19" t="s">
        <v>86</v>
      </c>
    </row>
    <row r="243" spans="1:51" s="13" customFormat="1" ht="12">
      <c r="A243" s="13"/>
      <c r="B243" s="234"/>
      <c r="C243" s="235"/>
      <c r="D243" s="229" t="s">
        <v>182</v>
      </c>
      <c r="E243" s="236" t="s">
        <v>35</v>
      </c>
      <c r="F243" s="237" t="s">
        <v>380</v>
      </c>
      <c r="G243" s="235"/>
      <c r="H243" s="236" t="s">
        <v>35</v>
      </c>
      <c r="I243" s="238"/>
      <c r="J243" s="235"/>
      <c r="K243" s="235"/>
      <c r="L243" s="239"/>
      <c r="M243" s="240"/>
      <c r="N243" s="241"/>
      <c r="O243" s="241"/>
      <c r="P243" s="241"/>
      <c r="Q243" s="241"/>
      <c r="R243" s="241"/>
      <c r="S243" s="241"/>
      <c r="T243" s="242"/>
      <c r="U243" s="13"/>
      <c r="V243" s="13"/>
      <c r="W243" s="13"/>
      <c r="X243" s="13"/>
      <c r="Y243" s="13"/>
      <c r="Z243" s="13"/>
      <c r="AA243" s="13"/>
      <c r="AB243" s="13"/>
      <c r="AC243" s="13"/>
      <c r="AD243" s="13"/>
      <c r="AE243" s="13"/>
      <c r="AT243" s="243" t="s">
        <v>182</v>
      </c>
      <c r="AU243" s="243" t="s">
        <v>86</v>
      </c>
      <c r="AV243" s="13" t="s">
        <v>86</v>
      </c>
      <c r="AW243" s="13" t="s">
        <v>40</v>
      </c>
      <c r="AX243" s="13" t="s">
        <v>79</v>
      </c>
      <c r="AY243" s="243" t="s">
        <v>170</v>
      </c>
    </row>
    <row r="244" spans="1:51" s="14" customFormat="1" ht="12">
      <c r="A244" s="14"/>
      <c r="B244" s="244"/>
      <c r="C244" s="245"/>
      <c r="D244" s="229" t="s">
        <v>182</v>
      </c>
      <c r="E244" s="246" t="s">
        <v>35</v>
      </c>
      <c r="F244" s="247" t="s">
        <v>525</v>
      </c>
      <c r="G244" s="245"/>
      <c r="H244" s="248">
        <v>1967.825</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182</v>
      </c>
      <c r="AU244" s="254" t="s">
        <v>86</v>
      </c>
      <c r="AV244" s="14" t="s">
        <v>88</v>
      </c>
      <c r="AW244" s="14" t="s">
        <v>40</v>
      </c>
      <c r="AX244" s="14" t="s">
        <v>79</v>
      </c>
      <c r="AY244" s="254" t="s">
        <v>170</v>
      </c>
    </row>
    <row r="245" spans="1:51" s="13" customFormat="1" ht="12">
      <c r="A245" s="13"/>
      <c r="B245" s="234"/>
      <c r="C245" s="235"/>
      <c r="D245" s="229" t="s">
        <v>182</v>
      </c>
      <c r="E245" s="236" t="s">
        <v>35</v>
      </c>
      <c r="F245" s="237" t="s">
        <v>383</v>
      </c>
      <c r="G245" s="235"/>
      <c r="H245" s="236" t="s">
        <v>35</v>
      </c>
      <c r="I245" s="238"/>
      <c r="J245" s="235"/>
      <c r="K245" s="235"/>
      <c r="L245" s="239"/>
      <c r="M245" s="240"/>
      <c r="N245" s="241"/>
      <c r="O245" s="241"/>
      <c r="P245" s="241"/>
      <c r="Q245" s="241"/>
      <c r="R245" s="241"/>
      <c r="S245" s="241"/>
      <c r="T245" s="242"/>
      <c r="U245" s="13"/>
      <c r="V245" s="13"/>
      <c r="W245" s="13"/>
      <c r="X245" s="13"/>
      <c r="Y245" s="13"/>
      <c r="Z245" s="13"/>
      <c r="AA245" s="13"/>
      <c r="AB245" s="13"/>
      <c r="AC245" s="13"/>
      <c r="AD245" s="13"/>
      <c r="AE245" s="13"/>
      <c r="AT245" s="243" t="s">
        <v>182</v>
      </c>
      <c r="AU245" s="243" t="s">
        <v>86</v>
      </c>
      <c r="AV245" s="13" t="s">
        <v>86</v>
      </c>
      <c r="AW245" s="13" t="s">
        <v>40</v>
      </c>
      <c r="AX245" s="13" t="s">
        <v>79</v>
      </c>
      <c r="AY245" s="243" t="s">
        <v>170</v>
      </c>
    </row>
    <row r="246" spans="1:51" s="14" customFormat="1" ht="12">
      <c r="A246" s="14"/>
      <c r="B246" s="244"/>
      <c r="C246" s="245"/>
      <c r="D246" s="229" t="s">
        <v>182</v>
      </c>
      <c r="E246" s="246" t="s">
        <v>35</v>
      </c>
      <c r="F246" s="247" t="s">
        <v>526</v>
      </c>
      <c r="G246" s="245"/>
      <c r="H246" s="248">
        <v>102</v>
      </c>
      <c r="I246" s="249"/>
      <c r="J246" s="245"/>
      <c r="K246" s="245"/>
      <c r="L246" s="250"/>
      <c r="M246" s="251"/>
      <c r="N246" s="252"/>
      <c r="O246" s="252"/>
      <c r="P246" s="252"/>
      <c r="Q246" s="252"/>
      <c r="R246" s="252"/>
      <c r="S246" s="252"/>
      <c r="T246" s="253"/>
      <c r="U246" s="14"/>
      <c r="V246" s="14"/>
      <c r="W246" s="14"/>
      <c r="X246" s="14"/>
      <c r="Y246" s="14"/>
      <c r="Z246" s="14"/>
      <c r="AA246" s="14"/>
      <c r="AB246" s="14"/>
      <c r="AC246" s="14"/>
      <c r="AD246" s="14"/>
      <c r="AE246" s="14"/>
      <c r="AT246" s="254" t="s">
        <v>182</v>
      </c>
      <c r="AU246" s="254" t="s">
        <v>86</v>
      </c>
      <c r="AV246" s="14" t="s">
        <v>88</v>
      </c>
      <c r="AW246" s="14" t="s">
        <v>40</v>
      </c>
      <c r="AX246" s="14" t="s">
        <v>79</v>
      </c>
      <c r="AY246" s="254" t="s">
        <v>170</v>
      </c>
    </row>
    <row r="247" spans="1:51" s="15" customFormat="1" ht="12">
      <c r="A247" s="15"/>
      <c r="B247" s="255"/>
      <c r="C247" s="256"/>
      <c r="D247" s="229" t="s">
        <v>182</v>
      </c>
      <c r="E247" s="257" t="s">
        <v>35</v>
      </c>
      <c r="F247" s="258" t="s">
        <v>185</v>
      </c>
      <c r="G247" s="256"/>
      <c r="H247" s="259">
        <v>2069.825</v>
      </c>
      <c r="I247" s="260"/>
      <c r="J247" s="256"/>
      <c r="K247" s="256"/>
      <c r="L247" s="261"/>
      <c r="M247" s="262"/>
      <c r="N247" s="263"/>
      <c r="O247" s="263"/>
      <c r="P247" s="263"/>
      <c r="Q247" s="263"/>
      <c r="R247" s="263"/>
      <c r="S247" s="263"/>
      <c r="T247" s="264"/>
      <c r="U247" s="15"/>
      <c r="V247" s="15"/>
      <c r="W247" s="15"/>
      <c r="X247" s="15"/>
      <c r="Y247" s="15"/>
      <c r="Z247" s="15"/>
      <c r="AA247" s="15"/>
      <c r="AB247" s="15"/>
      <c r="AC247" s="15"/>
      <c r="AD247" s="15"/>
      <c r="AE247" s="15"/>
      <c r="AT247" s="265" t="s">
        <v>182</v>
      </c>
      <c r="AU247" s="265" t="s">
        <v>86</v>
      </c>
      <c r="AV247" s="15" t="s">
        <v>178</v>
      </c>
      <c r="AW247" s="15" t="s">
        <v>40</v>
      </c>
      <c r="AX247" s="15" t="s">
        <v>86</v>
      </c>
      <c r="AY247" s="265" t="s">
        <v>170</v>
      </c>
    </row>
    <row r="248" spans="1:65" s="2" customFormat="1" ht="44.25" customHeight="1">
      <c r="A248" s="41"/>
      <c r="B248" s="42"/>
      <c r="C248" s="216" t="s">
        <v>376</v>
      </c>
      <c r="D248" s="216" t="s">
        <v>173</v>
      </c>
      <c r="E248" s="217" t="s">
        <v>414</v>
      </c>
      <c r="F248" s="218" t="s">
        <v>415</v>
      </c>
      <c r="G248" s="219" t="s">
        <v>348</v>
      </c>
      <c r="H248" s="220">
        <v>83.88</v>
      </c>
      <c r="I248" s="221"/>
      <c r="J248" s="222">
        <f>ROUND(I248*H248,2)</f>
        <v>0</v>
      </c>
      <c r="K248" s="218" t="s">
        <v>177</v>
      </c>
      <c r="L248" s="47"/>
      <c r="M248" s="223" t="s">
        <v>35</v>
      </c>
      <c r="N248" s="224" t="s">
        <v>52</v>
      </c>
      <c r="O248" s="88"/>
      <c r="P248" s="225">
        <f>O248*H248</f>
        <v>0</v>
      </c>
      <c r="Q248" s="225">
        <v>0</v>
      </c>
      <c r="R248" s="225">
        <f>Q248*H248</f>
        <v>0</v>
      </c>
      <c r="S248" s="225">
        <v>0</v>
      </c>
      <c r="T248" s="226">
        <f>S248*H248</f>
        <v>0</v>
      </c>
      <c r="U248" s="41"/>
      <c r="V248" s="41"/>
      <c r="W248" s="41"/>
      <c r="X248" s="41"/>
      <c r="Y248" s="41"/>
      <c r="Z248" s="41"/>
      <c r="AA248" s="41"/>
      <c r="AB248" s="41"/>
      <c r="AC248" s="41"/>
      <c r="AD248" s="41"/>
      <c r="AE248" s="41"/>
      <c r="AR248" s="227" t="s">
        <v>372</v>
      </c>
      <c r="AT248" s="227" t="s">
        <v>173</v>
      </c>
      <c r="AU248" s="227" t="s">
        <v>86</v>
      </c>
      <c r="AY248" s="19" t="s">
        <v>170</v>
      </c>
      <c r="BE248" s="228">
        <f>IF(N248="základní",J248,0)</f>
        <v>0</v>
      </c>
      <c r="BF248" s="228">
        <f>IF(N248="snížená",J248,0)</f>
        <v>0</v>
      </c>
      <c r="BG248" s="228">
        <f>IF(N248="zákl. přenesená",J248,0)</f>
        <v>0</v>
      </c>
      <c r="BH248" s="228">
        <f>IF(N248="sníž. přenesená",J248,0)</f>
        <v>0</v>
      </c>
      <c r="BI248" s="228">
        <f>IF(N248="nulová",J248,0)</f>
        <v>0</v>
      </c>
      <c r="BJ248" s="19" t="s">
        <v>178</v>
      </c>
      <c r="BK248" s="228">
        <f>ROUND(I248*H248,2)</f>
        <v>0</v>
      </c>
      <c r="BL248" s="19" t="s">
        <v>372</v>
      </c>
      <c r="BM248" s="227" t="s">
        <v>416</v>
      </c>
    </row>
    <row r="249" spans="1:47" s="2" customFormat="1" ht="12">
      <c r="A249" s="41"/>
      <c r="B249" s="42"/>
      <c r="C249" s="43"/>
      <c r="D249" s="229" t="s">
        <v>180</v>
      </c>
      <c r="E249" s="43"/>
      <c r="F249" s="230" t="s">
        <v>411</v>
      </c>
      <c r="G249" s="43"/>
      <c r="H249" s="43"/>
      <c r="I249" s="231"/>
      <c r="J249" s="43"/>
      <c r="K249" s="43"/>
      <c r="L249" s="47"/>
      <c r="M249" s="232"/>
      <c r="N249" s="233"/>
      <c r="O249" s="88"/>
      <c r="P249" s="88"/>
      <c r="Q249" s="88"/>
      <c r="R249" s="88"/>
      <c r="S249" s="88"/>
      <c r="T249" s="89"/>
      <c r="U249" s="41"/>
      <c r="V249" s="41"/>
      <c r="W249" s="41"/>
      <c r="X249" s="41"/>
      <c r="Y249" s="41"/>
      <c r="Z249" s="41"/>
      <c r="AA249" s="41"/>
      <c r="AB249" s="41"/>
      <c r="AC249" s="41"/>
      <c r="AD249" s="41"/>
      <c r="AE249" s="41"/>
      <c r="AT249" s="19" t="s">
        <v>180</v>
      </c>
      <c r="AU249" s="19" t="s">
        <v>86</v>
      </c>
    </row>
    <row r="250" spans="1:51" s="13" customFormat="1" ht="12">
      <c r="A250" s="13"/>
      <c r="B250" s="234"/>
      <c r="C250" s="235"/>
      <c r="D250" s="229" t="s">
        <v>182</v>
      </c>
      <c r="E250" s="236" t="s">
        <v>35</v>
      </c>
      <c r="F250" s="237" t="s">
        <v>395</v>
      </c>
      <c r="G250" s="235"/>
      <c r="H250" s="236" t="s">
        <v>35</v>
      </c>
      <c r="I250" s="238"/>
      <c r="J250" s="235"/>
      <c r="K250" s="235"/>
      <c r="L250" s="239"/>
      <c r="M250" s="240"/>
      <c r="N250" s="241"/>
      <c r="O250" s="241"/>
      <c r="P250" s="241"/>
      <c r="Q250" s="241"/>
      <c r="R250" s="241"/>
      <c r="S250" s="241"/>
      <c r="T250" s="242"/>
      <c r="U250" s="13"/>
      <c r="V250" s="13"/>
      <c r="W250" s="13"/>
      <c r="X250" s="13"/>
      <c r="Y250" s="13"/>
      <c r="Z250" s="13"/>
      <c r="AA250" s="13"/>
      <c r="AB250" s="13"/>
      <c r="AC250" s="13"/>
      <c r="AD250" s="13"/>
      <c r="AE250" s="13"/>
      <c r="AT250" s="243" t="s">
        <v>182</v>
      </c>
      <c r="AU250" s="243" t="s">
        <v>86</v>
      </c>
      <c r="AV250" s="13" t="s">
        <v>86</v>
      </c>
      <c r="AW250" s="13" t="s">
        <v>40</v>
      </c>
      <c r="AX250" s="13" t="s">
        <v>79</v>
      </c>
      <c r="AY250" s="243" t="s">
        <v>170</v>
      </c>
    </row>
    <row r="251" spans="1:51" s="14" customFormat="1" ht="12">
      <c r="A251" s="14"/>
      <c r="B251" s="244"/>
      <c r="C251" s="245"/>
      <c r="D251" s="229" t="s">
        <v>182</v>
      </c>
      <c r="E251" s="246" t="s">
        <v>35</v>
      </c>
      <c r="F251" s="247" t="s">
        <v>527</v>
      </c>
      <c r="G251" s="245"/>
      <c r="H251" s="248">
        <v>83.88</v>
      </c>
      <c r="I251" s="249"/>
      <c r="J251" s="245"/>
      <c r="K251" s="245"/>
      <c r="L251" s="250"/>
      <c r="M251" s="251"/>
      <c r="N251" s="252"/>
      <c r="O251" s="252"/>
      <c r="P251" s="252"/>
      <c r="Q251" s="252"/>
      <c r="R251" s="252"/>
      <c r="S251" s="252"/>
      <c r="T251" s="253"/>
      <c r="U251" s="14"/>
      <c r="V251" s="14"/>
      <c r="W251" s="14"/>
      <c r="X251" s="14"/>
      <c r="Y251" s="14"/>
      <c r="Z251" s="14"/>
      <c r="AA251" s="14"/>
      <c r="AB251" s="14"/>
      <c r="AC251" s="14"/>
      <c r="AD251" s="14"/>
      <c r="AE251" s="14"/>
      <c r="AT251" s="254" t="s">
        <v>182</v>
      </c>
      <c r="AU251" s="254" t="s">
        <v>86</v>
      </c>
      <c r="AV251" s="14" t="s">
        <v>88</v>
      </c>
      <c r="AW251" s="14" t="s">
        <v>40</v>
      </c>
      <c r="AX251" s="14" t="s">
        <v>79</v>
      </c>
      <c r="AY251" s="254" t="s">
        <v>170</v>
      </c>
    </row>
    <row r="252" spans="1:51" s="15" customFormat="1" ht="12">
      <c r="A252" s="15"/>
      <c r="B252" s="255"/>
      <c r="C252" s="256"/>
      <c r="D252" s="229" t="s">
        <v>182</v>
      </c>
      <c r="E252" s="257" t="s">
        <v>35</v>
      </c>
      <c r="F252" s="258" t="s">
        <v>185</v>
      </c>
      <c r="G252" s="256"/>
      <c r="H252" s="259">
        <v>83.88</v>
      </c>
      <c r="I252" s="260"/>
      <c r="J252" s="256"/>
      <c r="K252" s="256"/>
      <c r="L252" s="261"/>
      <c r="M252" s="262"/>
      <c r="N252" s="263"/>
      <c r="O252" s="263"/>
      <c r="P252" s="263"/>
      <c r="Q252" s="263"/>
      <c r="R252" s="263"/>
      <c r="S252" s="263"/>
      <c r="T252" s="264"/>
      <c r="U252" s="15"/>
      <c r="V252" s="15"/>
      <c r="W252" s="15"/>
      <c r="X252" s="15"/>
      <c r="Y252" s="15"/>
      <c r="Z252" s="15"/>
      <c r="AA252" s="15"/>
      <c r="AB252" s="15"/>
      <c r="AC252" s="15"/>
      <c r="AD252" s="15"/>
      <c r="AE252" s="15"/>
      <c r="AT252" s="265" t="s">
        <v>182</v>
      </c>
      <c r="AU252" s="265" t="s">
        <v>86</v>
      </c>
      <c r="AV252" s="15" t="s">
        <v>178</v>
      </c>
      <c r="AW252" s="15" t="s">
        <v>40</v>
      </c>
      <c r="AX252" s="15" t="s">
        <v>86</v>
      </c>
      <c r="AY252" s="265" t="s">
        <v>170</v>
      </c>
    </row>
    <row r="253" spans="1:65" s="2" customFormat="1" ht="44.25" customHeight="1">
      <c r="A253" s="41"/>
      <c r="B253" s="42"/>
      <c r="C253" s="216" t="s">
        <v>387</v>
      </c>
      <c r="D253" s="216" t="s">
        <v>173</v>
      </c>
      <c r="E253" s="217" t="s">
        <v>414</v>
      </c>
      <c r="F253" s="218" t="s">
        <v>415</v>
      </c>
      <c r="G253" s="219" t="s">
        <v>348</v>
      </c>
      <c r="H253" s="220">
        <v>262.8</v>
      </c>
      <c r="I253" s="221"/>
      <c r="J253" s="222">
        <f>ROUND(I253*H253,2)</f>
        <v>0</v>
      </c>
      <c r="K253" s="218" t="s">
        <v>177</v>
      </c>
      <c r="L253" s="47"/>
      <c r="M253" s="223" t="s">
        <v>35</v>
      </c>
      <c r="N253" s="224" t="s">
        <v>52</v>
      </c>
      <c r="O253" s="88"/>
      <c r="P253" s="225">
        <f>O253*H253</f>
        <v>0</v>
      </c>
      <c r="Q253" s="225">
        <v>0</v>
      </c>
      <c r="R253" s="225">
        <f>Q253*H253</f>
        <v>0</v>
      </c>
      <c r="S253" s="225">
        <v>0</v>
      </c>
      <c r="T253" s="226">
        <f>S253*H253</f>
        <v>0</v>
      </c>
      <c r="U253" s="41"/>
      <c r="V253" s="41"/>
      <c r="W253" s="41"/>
      <c r="X253" s="41"/>
      <c r="Y253" s="41"/>
      <c r="Z253" s="41"/>
      <c r="AA253" s="41"/>
      <c r="AB253" s="41"/>
      <c r="AC253" s="41"/>
      <c r="AD253" s="41"/>
      <c r="AE253" s="41"/>
      <c r="AR253" s="227" t="s">
        <v>372</v>
      </c>
      <c r="AT253" s="227" t="s">
        <v>173</v>
      </c>
      <c r="AU253" s="227" t="s">
        <v>86</v>
      </c>
      <c r="AY253" s="19" t="s">
        <v>170</v>
      </c>
      <c r="BE253" s="228">
        <f>IF(N253="základní",J253,0)</f>
        <v>0</v>
      </c>
      <c r="BF253" s="228">
        <f>IF(N253="snížená",J253,0)</f>
        <v>0</v>
      </c>
      <c r="BG253" s="228">
        <f>IF(N253="zákl. přenesená",J253,0)</f>
        <v>0</v>
      </c>
      <c r="BH253" s="228">
        <f>IF(N253="sníž. přenesená",J253,0)</f>
        <v>0</v>
      </c>
      <c r="BI253" s="228">
        <f>IF(N253="nulová",J253,0)</f>
        <v>0</v>
      </c>
      <c r="BJ253" s="19" t="s">
        <v>178</v>
      </c>
      <c r="BK253" s="228">
        <f>ROUND(I253*H253,2)</f>
        <v>0</v>
      </c>
      <c r="BL253" s="19" t="s">
        <v>372</v>
      </c>
      <c r="BM253" s="227" t="s">
        <v>420</v>
      </c>
    </row>
    <row r="254" spans="1:47" s="2" customFormat="1" ht="12">
      <c r="A254" s="41"/>
      <c r="B254" s="42"/>
      <c r="C254" s="43"/>
      <c r="D254" s="229" t="s">
        <v>180</v>
      </c>
      <c r="E254" s="43"/>
      <c r="F254" s="230" t="s">
        <v>411</v>
      </c>
      <c r="G254" s="43"/>
      <c r="H254" s="43"/>
      <c r="I254" s="231"/>
      <c r="J254" s="43"/>
      <c r="K254" s="43"/>
      <c r="L254" s="47"/>
      <c r="M254" s="232"/>
      <c r="N254" s="233"/>
      <c r="O254" s="88"/>
      <c r="P254" s="88"/>
      <c r="Q254" s="88"/>
      <c r="R254" s="88"/>
      <c r="S254" s="88"/>
      <c r="T254" s="89"/>
      <c r="U254" s="41"/>
      <c r="V254" s="41"/>
      <c r="W254" s="41"/>
      <c r="X254" s="41"/>
      <c r="Y254" s="41"/>
      <c r="Z254" s="41"/>
      <c r="AA254" s="41"/>
      <c r="AB254" s="41"/>
      <c r="AC254" s="41"/>
      <c r="AD254" s="41"/>
      <c r="AE254" s="41"/>
      <c r="AT254" s="19" t="s">
        <v>180</v>
      </c>
      <c r="AU254" s="19" t="s">
        <v>86</v>
      </c>
    </row>
    <row r="255" spans="1:51" s="13" customFormat="1" ht="12">
      <c r="A255" s="13"/>
      <c r="B255" s="234"/>
      <c r="C255" s="235"/>
      <c r="D255" s="229" t="s">
        <v>182</v>
      </c>
      <c r="E255" s="236" t="s">
        <v>35</v>
      </c>
      <c r="F255" s="237" t="s">
        <v>401</v>
      </c>
      <c r="G255" s="235"/>
      <c r="H255" s="236" t="s">
        <v>35</v>
      </c>
      <c r="I255" s="238"/>
      <c r="J255" s="235"/>
      <c r="K255" s="235"/>
      <c r="L255" s="239"/>
      <c r="M255" s="240"/>
      <c r="N255" s="241"/>
      <c r="O255" s="241"/>
      <c r="P255" s="241"/>
      <c r="Q255" s="241"/>
      <c r="R255" s="241"/>
      <c r="S255" s="241"/>
      <c r="T255" s="242"/>
      <c r="U255" s="13"/>
      <c r="V255" s="13"/>
      <c r="W255" s="13"/>
      <c r="X255" s="13"/>
      <c r="Y255" s="13"/>
      <c r="Z255" s="13"/>
      <c r="AA255" s="13"/>
      <c r="AB255" s="13"/>
      <c r="AC255" s="13"/>
      <c r="AD255" s="13"/>
      <c r="AE255" s="13"/>
      <c r="AT255" s="243" t="s">
        <v>182</v>
      </c>
      <c r="AU255" s="243" t="s">
        <v>86</v>
      </c>
      <c r="AV255" s="13" t="s">
        <v>86</v>
      </c>
      <c r="AW255" s="13" t="s">
        <v>40</v>
      </c>
      <c r="AX255" s="13" t="s">
        <v>79</v>
      </c>
      <c r="AY255" s="243" t="s">
        <v>170</v>
      </c>
    </row>
    <row r="256" spans="1:51" s="14" customFormat="1" ht="12">
      <c r="A256" s="14"/>
      <c r="B256" s="244"/>
      <c r="C256" s="245"/>
      <c r="D256" s="229" t="s">
        <v>182</v>
      </c>
      <c r="E256" s="246" t="s">
        <v>35</v>
      </c>
      <c r="F256" s="247" t="s">
        <v>528</v>
      </c>
      <c r="G256" s="245"/>
      <c r="H256" s="248">
        <v>262.8</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182</v>
      </c>
      <c r="AU256" s="254" t="s">
        <v>86</v>
      </c>
      <c r="AV256" s="14" t="s">
        <v>88</v>
      </c>
      <c r="AW256" s="14" t="s">
        <v>40</v>
      </c>
      <c r="AX256" s="14" t="s">
        <v>79</v>
      </c>
      <c r="AY256" s="254" t="s">
        <v>170</v>
      </c>
    </row>
    <row r="257" spans="1:51" s="15" customFormat="1" ht="12">
      <c r="A257" s="15"/>
      <c r="B257" s="255"/>
      <c r="C257" s="256"/>
      <c r="D257" s="229" t="s">
        <v>182</v>
      </c>
      <c r="E257" s="257" t="s">
        <v>35</v>
      </c>
      <c r="F257" s="258" t="s">
        <v>185</v>
      </c>
      <c r="G257" s="256"/>
      <c r="H257" s="259">
        <v>262.8</v>
      </c>
      <c r="I257" s="260"/>
      <c r="J257" s="256"/>
      <c r="K257" s="256"/>
      <c r="L257" s="261"/>
      <c r="M257" s="262"/>
      <c r="N257" s="263"/>
      <c r="O257" s="263"/>
      <c r="P257" s="263"/>
      <c r="Q257" s="263"/>
      <c r="R257" s="263"/>
      <c r="S257" s="263"/>
      <c r="T257" s="264"/>
      <c r="U257" s="15"/>
      <c r="V257" s="15"/>
      <c r="W257" s="15"/>
      <c r="X257" s="15"/>
      <c r="Y257" s="15"/>
      <c r="Z257" s="15"/>
      <c r="AA257" s="15"/>
      <c r="AB257" s="15"/>
      <c r="AC257" s="15"/>
      <c r="AD257" s="15"/>
      <c r="AE257" s="15"/>
      <c r="AT257" s="265" t="s">
        <v>182</v>
      </c>
      <c r="AU257" s="265" t="s">
        <v>86</v>
      </c>
      <c r="AV257" s="15" t="s">
        <v>178</v>
      </c>
      <c r="AW257" s="15" t="s">
        <v>40</v>
      </c>
      <c r="AX257" s="15" t="s">
        <v>86</v>
      </c>
      <c r="AY257" s="265" t="s">
        <v>170</v>
      </c>
    </row>
    <row r="258" spans="1:65" s="2" customFormat="1" ht="12">
      <c r="A258" s="41"/>
      <c r="B258" s="42"/>
      <c r="C258" s="216" t="s">
        <v>391</v>
      </c>
      <c r="D258" s="216" t="s">
        <v>173</v>
      </c>
      <c r="E258" s="217" t="s">
        <v>427</v>
      </c>
      <c r="F258" s="218" t="s">
        <v>428</v>
      </c>
      <c r="G258" s="219" t="s">
        <v>348</v>
      </c>
      <c r="H258" s="220">
        <v>2069.825</v>
      </c>
      <c r="I258" s="221"/>
      <c r="J258" s="222">
        <f>ROUND(I258*H258,2)</f>
        <v>0</v>
      </c>
      <c r="K258" s="218" t="s">
        <v>177</v>
      </c>
      <c r="L258" s="47"/>
      <c r="M258" s="223" t="s">
        <v>35</v>
      </c>
      <c r="N258" s="224" t="s">
        <v>52</v>
      </c>
      <c r="O258" s="88"/>
      <c r="P258" s="225">
        <f>O258*H258</f>
        <v>0</v>
      </c>
      <c r="Q258" s="225">
        <v>0</v>
      </c>
      <c r="R258" s="225">
        <f>Q258*H258</f>
        <v>0</v>
      </c>
      <c r="S258" s="225">
        <v>0</v>
      </c>
      <c r="T258" s="226">
        <f>S258*H258</f>
        <v>0</v>
      </c>
      <c r="U258" s="41"/>
      <c r="V258" s="41"/>
      <c r="W258" s="41"/>
      <c r="X258" s="41"/>
      <c r="Y258" s="41"/>
      <c r="Z258" s="41"/>
      <c r="AA258" s="41"/>
      <c r="AB258" s="41"/>
      <c r="AC258" s="41"/>
      <c r="AD258" s="41"/>
      <c r="AE258" s="41"/>
      <c r="AR258" s="227" t="s">
        <v>372</v>
      </c>
      <c r="AT258" s="227" t="s">
        <v>173</v>
      </c>
      <c r="AU258" s="227" t="s">
        <v>86</v>
      </c>
      <c r="AY258" s="19" t="s">
        <v>170</v>
      </c>
      <c r="BE258" s="228">
        <f>IF(N258="základní",J258,0)</f>
        <v>0</v>
      </c>
      <c r="BF258" s="228">
        <f>IF(N258="snížená",J258,0)</f>
        <v>0</v>
      </c>
      <c r="BG258" s="228">
        <f>IF(N258="zákl. přenesená",J258,0)</f>
        <v>0</v>
      </c>
      <c r="BH258" s="228">
        <f>IF(N258="sníž. přenesená",J258,0)</f>
        <v>0</v>
      </c>
      <c r="BI258" s="228">
        <f>IF(N258="nulová",J258,0)</f>
        <v>0</v>
      </c>
      <c r="BJ258" s="19" t="s">
        <v>178</v>
      </c>
      <c r="BK258" s="228">
        <f>ROUND(I258*H258,2)</f>
        <v>0</v>
      </c>
      <c r="BL258" s="19" t="s">
        <v>372</v>
      </c>
      <c r="BM258" s="227" t="s">
        <v>429</v>
      </c>
    </row>
    <row r="259" spans="1:47" s="2" customFormat="1" ht="12">
      <c r="A259" s="41"/>
      <c r="B259" s="42"/>
      <c r="C259" s="43"/>
      <c r="D259" s="229" t="s">
        <v>180</v>
      </c>
      <c r="E259" s="43"/>
      <c r="F259" s="230" t="s">
        <v>430</v>
      </c>
      <c r="G259" s="43"/>
      <c r="H259" s="43"/>
      <c r="I259" s="231"/>
      <c r="J259" s="43"/>
      <c r="K259" s="43"/>
      <c r="L259" s="47"/>
      <c r="M259" s="232"/>
      <c r="N259" s="233"/>
      <c r="O259" s="88"/>
      <c r="P259" s="88"/>
      <c r="Q259" s="88"/>
      <c r="R259" s="88"/>
      <c r="S259" s="88"/>
      <c r="T259" s="89"/>
      <c r="U259" s="41"/>
      <c r="V259" s="41"/>
      <c r="W259" s="41"/>
      <c r="X259" s="41"/>
      <c r="Y259" s="41"/>
      <c r="Z259" s="41"/>
      <c r="AA259" s="41"/>
      <c r="AB259" s="41"/>
      <c r="AC259" s="41"/>
      <c r="AD259" s="41"/>
      <c r="AE259" s="41"/>
      <c r="AT259" s="19" t="s">
        <v>180</v>
      </c>
      <c r="AU259" s="19" t="s">
        <v>86</v>
      </c>
    </row>
    <row r="260" spans="1:51" s="13" customFormat="1" ht="12">
      <c r="A260" s="13"/>
      <c r="B260" s="234"/>
      <c r="C260" s="235"/>
      <c r="D260" s="229" t="s">
        <v>182</v>
      </c>
      <c r="E260" s="236" t="s">
        <v>35</v>
      </c>
      <c r="F260" s="237" t="s">
        <v>380</v>
      </c>
      <c r="G260" s="235"/>
      <c r="H260" s="236" t="s">
        <v>35</v>
      </c>
      <c r="I260" s="238"/>
      <c r="J260" s="235"/>
      <c r="K260" s="235"/>
      <c r="L260" s="239"/>
      <c r="M260" s="240"/>
      <c r="N260" s="241"/>
      <c r="O260" s="241"/>
      <c r="P260" s="241"/>
      <c r="Q260" s="241"/>
      <c r="R260" s="241"/>
      <c r="S260" s="241"/>
      <c r="T260" s="242"/>
      <c r="U260" s="13"/>
      <c r="V260" s="13"/>
      <c r="W260" s="13"/>
      <c r="X260" s="13"/>
      <c r="Y260" s="13"/>
      <c r="Z260" s="13"/>
      <c r="AA260" s="13"/>
      <c r="AB260" s="13"/>
      <c r="AC260" s="13"/>
      <c r="AD260" s="13"/>
      <c r="AE260" s="13"/>
      <c r="AT260" s="243" t="s">
        <v>182</v>
      </c>
      <c r="AU260" s="243" t="s">
        <v>86</v>
      </c>
      <c r="AV260" s="13" t="s">
        <v>86</v>
      </c>
      <c r="AW260" s="13" t="s">
        <v>40</v>
      </c>
      <c r="AX260" s="13" t="s">
        <v>79</v>
      </c>
      <c r="AY260" s="243" t="s">
        <v>170</v>
      </c>
    </row>
    <row r="261" spans="1:51" s="14" customFormat="1" ht="12">
      <c r="A261" s="14"/>
      <c r="B261" s="244"/>
      <c r="C261" s="245"/>
      <c r="D261" s="229" t="s">
        <v>182</v>
      </c>
      <c r="E261" s="246" t="s">
        <v>35</v>
      </c>
      <c r="F261" s="247" t="s">
        <v>525</v>
      </c>
      <c r="G261" s="245"/>
      <c r="H261" s="248">
        <v>1967.825</v>
      </c>
      <c r="I261" s="249"/>
      <c r="J261" s="245"/>
      <c r="K261" s="245"/>
      <c r="L261" s="250"/>
      <c r="M261" s="251"/>
      <c r="N261" s="252"/>
      <c r="O261" s="252"/>
      <c r="P261" s="252"/>
      <c r="Q261" s="252"/>
      <c r="R261" s="252"/>
      <c r="S261" s="252"/>
      <c r="T261" s="253"/>
      <c r="U261" s="14"/>
      <c r="V261" s="14"/>
      <c r="W261" s="14"/>
      <c r="X261" s="14"/>
      <c r="Y261" s="14"/>
      <c r="Z261" s="14"/>
      <c r="AA261" s="14"/>
      <c r="AB261" s="14"/>
      <c r="AC261" s="14"/>
      <c r="AD261" s="14"/>
      <c r="AE261" s="14"/>
      <c r="AT261" s="254" t="s">
        <v>182</v>
      </c>
      <c r="AU261" s="254" t="s">
        <v>86</v>
      </c>
      <c r="AV261" s="14" t="s">
        <v>88</v>
      </c>
      <c r="AW261" s="14" t="s">
        <v>40</v>
      </c>
      <c r="AX261" s="14" t="s">
        <v>79</v>
      </c>
      <c r="AY261" s="254" t="s">
        <v>170</v>
      </c>
    </row>
    <row r="262" spans="1:51" s="13" customFormat="1" ht="12">
      <c r="A262" s="13"/>
      <c r="B262" s="234"/>
      <c r="C262" s="235"/>
      <c r="D262" s="229" t="s">
        <v>182</v>
      </c>
      <c r="E262" s="236" t="s">
        <v>35</v>
      </c>
      <c r="F262" s="237" t="s">
        <v>383</v>
      </c>
      <c r="G262" s="235"/>
      <c r="H262" s="236" t="s">
        <v>35</v>
      </c>
      <c r="I262" s="238"/>
      <c r="J262" s="235"/>
      <c r="K262" s="235"/>
      <c r="L262" s="239"/>
      <c r="M262" s="240"/>
      <c r="N262" s="241"/>
      <c r="O262" s="241"/>
      <c r="P262" s="241"/>
      <c r="Q262" s="241"/>
      <c r="R262" s="241"/>
      <c r="S262" s="241"/>
      <c r="T262" s="242"/>
      <c r="U262" s="13"/>
      <c r="V262" s="13"/>
      <c r="W262" s="13"/>
      <c r="X262" s="13"/>
      <c r="Y262" s="13"/>
      <c r="Z262" s="13"/>
      <c r="AA262" s="13"/>
      <c r="AB262" s="13"/>
      <c r="AC262" s="13"/>
      <c r="AD262" s="13"/>
      <c r="AE262" s="13"/>
      <c r="AT262" s="243" t="s">
        <v>182</v>
      </c>
      <c r="AU262" s="243" t="s">
        <v>86</v>
      </c>
      <c r="AV262" s="13" t="s">
        <v>86</v>
      </c>
      <c r="AW262" s="13" t="s">
        <v>40</v>
      </c>
      <c r="AX262" s="13" t="s">
        <v>79</v>
      </c>
      <c r="AY262" s="243" t="s">
        <v>170</v>
      </c>
    </row>
    <row r="263" spans="1:51" s="14" customFormat="1" ht="12">
      <c r="A263" s="14"/>
      <c r="B263" s="244"/>
      <c r="C263" s="245"/>
      <c r="D263" s="229" t="s">
        <v>182</v>
      </c>
      <c r="E263" s="246" t="s">
        <v>35</v>
      </c>
      <c r="F263" s="247" t="s">
        <v>526</v>
      </c>
      <c r="G263" s="245"/>
      <c r="H263" s="248">
        <v>102</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182</v>
      </c>
      <c r="AU263" s="254" t="s">
        <v>86</v>
      </c>
      <c r="AV263" s="14" t="s">
        <v>88</v>
      </c>
      <c r="AW263" s="14" t="s">
        <v>40</v>
      </c>
      <c r="AX263" s="14" t="s">
        <v>79</v>
      </c>
      <c r="AY263" s="254" t="s">
        <v>170</v>
      </c>
    </row>
    <row r="264" spans="1:51" s="15" customFormat="1" ht="12">
      <c r="A264" s="15"/>
      <c r="B264" s="255"/>
      <c r="C264" s="256"/>
      <c r="D264" s="229" t="s">
        <v>182</v>
      </c>
      <c r="E264" s="257" t="s">
        <v>35</v>
      </c>
      <c r="F264" s="258" t="s">
        <v>185</v>
      </c>
      <c r="G264" s="256"/>
      <c r="H264" s="259">
        <v>2069.825</v>
      </c>
      <c r="I264" s="260"/>
      <c r="J264" s="256"/>
      <c r="K264" s="256"/>
      <c r="L264" s="261"/>
      <c r="M264" s="262"/>
      <c r="N264" s="263"/>
      <c r="O264" s="263"/>
      <c r="P264" s="263"/>
      <c r="Q264" s="263"/>
      <c r="R264" s="263"/>
      <c r="S264" s="263"/>
      <c r="T264" s="264"/>
      <c r="U264" s="15"/>
      <c r="V264" s="15"/>
      <c r="W264" s="15"/>
      <c r="X264" s="15"/>
      <c r="Y264" s="15"/>
      <c r="Z264" s="15"/>
      <c r="AA264" s="15"/>
      <c r="AB264" s="15"/>
      <c r="AC264" s="15"/>
      <c r="AD264" s="15"/>
      <c r="AE264" s="15"/>
      <c r="AT264" s="265" t="s">
        <v>182</v>
      </c>
      <c r="AU264" s="265" t="s">
        <v>86</v>
      </c>
      <c r="AV264" s="15" t="s">
        <v>178</v>
      </c>
      <c r="AW264" s="15" t="s">
        <v>40</v>
      </c>
      <c r="AX264" s="15" t="s">
        <v>86</v>
      </c>
      <c r="AY264" s="265" t="s">
        <v>170</v>
      </c>
    </row>
    <row r="265" spans="1:65" s="2" customFormat="1" ht="44.25" customHeight="1">
      <c r="A265" s="41"/>
      <c r="B265" s="42"/>
      <c r="C265" s="216" t="s">
        <v>397</v>
      </c>
      <c r="D265" s="216" t="s">
        <v>173</v>
      </c>
      <c r="E265" s="217" t="s">
        <v>432</v>
      </c>
      <c r="F265" s="218" t="s">
        <v>433</v>
      </c>
      <c r="G265" s="219" t="s">
        <v>348</v>
      </c>
      <c r="H265" s="220">
        <v>0.7</v>
      </c>
      <c r="I265" s="221"/>
      <c r="J265" s="222">
        <f>ROUND(I265*H265,2)</f>
        <v>0</v>
      </c>
      <c r="K265" s="218" t="s">
        <v>177</v>
      </c>
      <c r="L265" s="47"/>
      <c r="M265" s="223" t="s">
        <v>35</v>
      </c>
      <c r="N265" s="224" t="s">
        <v>52</v>
      </c>
      <c r="O265" s="88"/>
      <c r="P265" s="225">
        <f>O265*H265</f>
        <v>0</v>
      </c>
      <c r="Q265" s="225">
        <v>0</v>
      </c>
      <c r="R265" s="225">
        <f>Q265*H265</f>
        <v>0</v>
      </c>
      <c r="S265" s="225">
        <v>0</v>
      </c>
      <c r="T265" s="226">
        <f>S265*H265</f>
        <v>0</v>
      </c>
      <c r="U265" s="41"/>
      <c r="V265" s="41"/>
      <c r="W265" s="41"/>
      <c r="X265" s="41"/>
      <c r="Y265" s="41"/>
      <c r="Z265" s="41"/>
      <c r="AA265" s="41"/>
      <c r="AB265" s="41"/>
      <c r="AC265" s="41"/>
      <c r="AD265" s="41"/>
      <c r="AE265" s="41"/>
      <c r="AR265" s="227" t="s">
        <v>372</v>
      </c>
      <c r="AT265" s="227" t="s">
        <v>173</v>
      </c>
      <c r="AU265" s="227" t="s">
        <v>86</v>
      </c>
      <c r="AY265" s="19" t="s">
        <v>170</v>
      </c>
      <c r="BE265" s="228">
        <f>IF(N265="základní",J265,0)</f>
        <v>0</v>
      </c>
      <c r="BF265" s="228">
        <f>IF(N265="snížená",J265,0)</f>
        <v>0</v>
      </c>
      <c r="BG265" s="228">
        <f>IF(N265="zákl. přenesená",J265,0)</f>
        <v>0</v>
      </c>
      <c r="BH265" s="228">
        <f>IF(N265="sníž. přenesená",J265,0)</f>
        <v>0</v>
      </c>
      <c r="BI265" s="228">
        <f>IF(N265="nulová",J265,0)</f>
        <v>0</v>
      </c>
      <c r="BJ265" s="19" t="s">
        <v>178</v>
      </c>
      <c r="BK265" s="228">
        <f>ROUND(I265*H265,2)</f>
        <v>0</v>
      </c>
      <c r="BL265" s="19" t="s">
        <v>372</v>
      </c>
      <c r="BM265" s="227" t="s">
        <v>529</v>
      </c>
    </row>
    <row r="266" spans="1:47" s="2" customFormat="1" ht="12">
      <c r="A266" s="41"/>
      <c r="B266" s="42"/>
      <c r="C266" s="43"/>
      <c r="D266" s="229" t="s">
        <v>180</v>
      </c>
      <c r="E266" s="43"/>
      <c r="F266" s="230" t="s">
        <v>430</v>
      </c>
      <c r="G266" s="43"/>
      <c r="H266" s="43"/>
      <c r="I266" s="231"/>
      <c r="J266" s="43"/>
      <c r="K266" s="43"/>
      <c r="L266" s="47"/>
      <c r="M266" s="232"/>
      <c r="N266" s="233"/>
      <c r="O266" s="88"/>
      <c r="P266" s="88"/>
      <c r="Q266" s="88"/>
      <c r="R266" s="88"/>
      <c r="S266" s="88"/>
      <c r="T266" s="89"/>
      <c r="U266" s="41"/>
      <c r="V266" s="41"/>
      <c r="W266" s="41"/>
      <c r="X266" s="41"/>
      <c r="Y266" s="41"/>
      <c r="Z266" s="41"/>
      <c r="AA266" s="41"/>
      <c r="AB266" s="41"/>
      <c r="AC266" s="41"/>
      <c r="AD266" s="41"/>
      <c r="AE266" s="41"/>
      <c r="AT266" s="19" t="s">
        <v>180</v>
      </c>
      <c r="AU266" s="19" t="s">
        <v>86</v>
      </c>
    </row>
    <row r="267" spans="1:65" s="2" customFormat="1" ht="12">
      <c r="A267" s="41"/>
      <c r="B267" s="42"/>
      <c r="C267" s="216" t="s">
        <v>403</v>
      </c>
      <c r="D267" s="216" t="s">
        <v>173</v>
      </c>
      <c r="E267" s="217" t="s">
        <v>436</v>
      </c>
      <c r="F267" s="218" t="s">
        <v>437</v>
      </c>
      <c r="G267" s="219" t="s">
        <v>348</v>
      </c>
      <c r="H267" s="220">
        <v>262.8</v>
      </c>
      <c r="I267" s="221"/>
      <c r="J267" s="222">
        <f>ROUND(I267*H267,2)</f>
        <v>0</v>
      </c>
      <c r="K267" s="218" t="s">
        <v>177</v>
      </c>
      <c r="L267" s="47"/>
      <c r="M267" s="223" t="s">
        <v>35</v>
      </c>
      <c r="N267" s="224" t="s">
        <v>52</v>
      </c>
      <c r="O267" s="88"/>
      <c r="P267" s="225">
        <f>O267*H267</f>
        <v>0</v>
      </c>
      <c r="Q267" s="225">
        <v>0</v>
      </c>
      <c r="R267" s="225">
        <f>Q267*H267</f>
        <v>0</v>
      </c>
      <c r="S267" s="225">
        <v>0</v>
      </c>
      <c r="T267" s="226">
        <f>S267*H267</f>
        <v>0</v>
      </c>
      <c r="U267" s="41"/>
      <c r="V267" s="41"/>
      <c r="W267" s="41"/>
      <c r="X267" s="41"/>
      <c r="Y267" s="41"/>
      <c r="Z267" s="41"/>
      <c r="AA267" s="41"/>
      <c r="AB267" s="41"/>
      <c r="AC267" s="41"/>
      <c r="AD267" s="41"/>
      <c r="AE267" s="41"/>
      <c r="AR267" s="227" t="s">
        <v>372</v>
      </c>
      <c r="AT267" s="227" t="s">
        <v>173</v>
      </c>
      <c r="AU267" s="227" t="s">
        <v>86</v>
      </c>
      <c r="AY267" s="19" t="s">
        <v>170</v>
      </c>
      <c r="BE267" s="228">
        <f>IF(N267="základní",J267,0)</f>
        <v>0</v>
      </c>
      <c r="BF267" s="228">
        <f>IF(N267="snížená",J267,0)</f>
        <v>0</v>
      </c>
      <c r="BG267" s="228">
        <f>IF(N267="zákl. přenesená",J267,0)</f>
        <v>0</v>
      </c>
      <c r="BH267" s="228">
        <f>IF(N267="sníž. přenesená",J267,0)</f>
        <v>0</v>
      </c>
      <c r="BI267" s="228">
        <f>IF(N267="nulová",J267,0)</f>
        <v>0</v>
      </c>
      <c r="BJ267" s="19" t="s">
        <v>178</v>
      </c>
      <c r="BK267" s="228">
        <f>ROUND(I267*H267,2)</f>
        <v>0</v>
      </c>
      <c r="BL267" s="19" t="s">
        <v>372</v>
      </c>
      <c r="BM267" s="227" t="s">
        <v>438</v>
      </c>
    </row>
    <row r="268" spans="1:47" s="2" customFormat="1" ht="12">
      <c r="A268" s="41"/>
      <c r="B268" s="42"/>
      <c r="C268" s="43"/>
      <c r="D268" s="229" t="s">
        <v>180</v>
      </c>
      <c r="E268" s="43"/>
      <c r="F268" s="230" t="s">
        <v>430</v>
      </c>
      <c r="G268" s="43"/>
      <c r="H268" s="43"/>
      <c r="I268" s="231"/>
      <c r="J268" s="43"/>
      <c r="K268" s="43"/>
      <c r="L268" s="47"/>
      <c r="M268" s="232"/>
      <c r="N268" s="233"/>
      <c r="O268" s="88"/>
      <c r="P268" s="88"/>
      <c r="Q268" s="88"/>
      <c r="R268" s="88"/>
      <c r="S268" s="88"/>
      <c r="T268" s="89"/>
      <c r="U268" s="41"/>
      <c r="V268" s="41"/>
      <c r="W268" s="41"/>
      <c r="X268" s="41"/>
      <c r="Y268" s="41"/>
      <c r="Z268" s="41"/>
      <c r="AA268" s="41"/>
      <c r="AB268" s="41"/>
      <c r="AC268" s="41"/>
      <c r="AD268" s="41"/>
      <c r="AE268" s="41"/>
      <c r="AT268" s="19" t="s">
        <v>180</v>
      </c>
      <c r="AU268" s="19" t="s">
        <v>86</v>
      </c>
    </row>
    <row r="269" spans="1:51" s="13" customFormat="1" ht="12">
      <c r="A269" s="13"/>
      <c r="B269" s="234"/>
      <c r="C269" s="235"/>
      <c r="D269" s="229" t="s">
        <v>182</v>
      </c>
      <c r="E269" s="236" t="s">
        <v>35</v>
      </c>
      <c r="F269" s="237" t="s">
        <v>401</v>
      </c>
      <c r="G269" s="235"/>
      <c r="H269" s="236" t="s">
        <v>35</v>
      </c>
      <c r="I269" s="238"/>
      <c r="J269" s="235"/>
      <c r="K269" s="235"/>
      <c r="L269" s="239"/>
      <c r="M269" s="240"/>
      <c r="N269" s="241"/>
      <c r="O269" s="241"/>
      <c r="P269" s="241"/>
      <c r="Q269" s="241"/>
      <c r="R269" s="241"/>
      <c r="S269" s="241"/>
      <c r="T269" s="242"/>
      <c r="U269" s="13"/>
      <c r="V269" s="13"/>
      <c r="W269" s="13"/>
      <c r="X269" s="13"/>
      <c r="Y269" s="13"/>
      <c r="Z269" s="13"/>
      <c r="AA269" s="13"/>
      <c r="AB269" s="13"/>
      <c r="AC269" s="13"/>
      <c r="AD269" s="13"/>
      <c r="AE269" s="13"/>
      <c r="AT269" s="243" t="s">
        <v>182</v>
      </c>
      <c r="AU269" s="243" t="s">
        <v>86</v>
      </c>
      <c r="AV269" s="13" t="s">
        <v>86</v>
      </c>
      <c r="AW269" s="13" t="s">
        <v>40</v>
      </c>
      <c r="AX269" s="13" t="s">
        <v>79</v>
      </c>
      <c r="AY269" s="243" t="s">
        <v>170</v>
      </c>
    </row>
    <row r="270" spans="1:51" s="14" customFormat="1" ht="12">
      <c r="A270" s="14"/>
      <c r="B270" s="244"/>
      <c r="C270" s="245"/>
      <c r="D270" s="229" t="s">
        <v>182</v>
      </c>
      <c r="E270" s="246" t="s">
        <v>35</v>
      </c>
      <c r="F270" s="247" t="s">
        <v>528</v>
      </c>
      <c r="G270" s="245"/>
      <c r="H270" s="248">
        <v>262.8</v>
      </c>
      <c r="I270" s="249"/>
      <c r="J270" s="245"/>
      <c r="K270" s="245"/>
      <c r="L270" s="250"/>
      <c r="M270" s="251"/>
      <c r="N270" s="252"/>
      <c r="O270" s="252"/>
      <c r="P270" s="252"/>
      <c r="Q270" s="252"/>
      <c r="R270" s="252"/>
      <c r="S270" s="252"/>
      <c r="T270" s="253"/>
      <c r="U270" s="14"/>
      <c r="V270" s="14"/>
      <c r="W270" s="14"/>
      <c r="X270" s="14"/>
      <c r="Y270" s="14"/>
      <c r="Z270" s="14"/>
      <c r="AA270" s="14"/>
      <c r="AB270" s="14"/>
      <c r="AC270" s="14"/>
      <c r="AD270" s="14"/>
      <c r="AE270" s="14"/>
      <c r="AT270" s="254" t="s">
        <v>182</v>
      </c>
      <c r="AU270" s="254" t="s">
        <v>86</v>
      </c>
      <c r="AV270" s="14" t="s">
        <v>88</v>
      </c>
      <c r="AW270" s="14" t="s">
        <v>40</v>
      </c>
      <c r="AX270" s="14" t="s">
        <v>79</v>
      </c>
      <c r="AY270" s="254" t="s">
        <v>170</v>
      </c>
    </row>
    <row r="271" spans="1:51" s="15" customFormat="1" ht="12">
      <c r="A271" s="15"/>
      <c r="B271" s="255"/>
      <c r="C271" s="256"/>
      <c r="D271" s="229" t="s">
        <v>182</v>
      </c>
      <c r="E271" s="257" t="s">
        <v>35</v>
      </c>
      <c r="F271" s="258" t="s">
        <v>185</v>
      </c>
      <c r="G271" s="256"/>
      <c r="H271" s="259">
        <v>262.8</v>
      </c>
      <c r="I271" s="260"/>
      <c r="J271" s="256"/>
      <c r="K271" s="256"/>
      <c r="L271" s="261"/>
      <c r="M271" s="262"/>
      <c r="N271" s="263"/>
      <c r="O271" s="263"/>
      <c r="P271" s="263"/>
      <c r="Q271" s="263"/>
      <c r="R271" s="263"/>
      <c r="S271" s="263"/>
      <c r="T271" s="264"/>
      <c r="U271" s="15"/>
      <c r="V271" s="15"/>
      <c r="W271" s="15"/>
      <c r="X271" s="15"/>
      <c r="Y271" s="15"/>
      <c r="Z271" s="15"/>
      <c r="AA271" s="15"/>
      <c r="AB271" s="15"/>
      <c r="AC271" s="15"/>
      <c r="AD271" s="15"/>
      <c r="AE271" s="15"/>
      <c r="AT271" s="265" t="s">
        <v>182</v>
      </c>
      <c r="AU271" s="265" t="s">
        <v>86</v>
      </c>
      <c r="AV271" s="15" t="s">
        <v>178</v>
      </c>
      <c r="AW271" s="15" t="s">
        <v>40</v>
      </c>
      <c r="AX271" s="15" t="s">
        <v>86</v>
      </c>
      <c r="AY271" s="265" t="s">
        <v>170</v>
      </c>
    </row>
    <row r="272" spans="1:65" s="2" customFormat="1" ht="16.5" customHeight="1">
      <c r="A272" s="41"/>
      <c r="B272" s="42"/>
      <c r="C272" s="266" t="s">
        <v>407</v>
      </c>
      <c r="D272" s="266" t="s">
        <v>441</v>
      </c>
      <c r="E272" s="267" t="s">
        <v>442</v>
      </c>
      <c r="F272" s="268" t="s">
        <v>443</v>
      </c>
      <c r="G272" s="269" t="s">
        <v>348</v>
      </c>
      <c r="H272" s="270">
        <v>1967.825</v>
      </c>
      <c r="I272" s="271"/>
      <c r="J272" s="272">
        <f>ROUND(I272*H272,2)</f>
        <v>0</v>
      </c>
      <c r="K272" s="268" t="s">
        <v>177</v>
      </c>
      <c r="L272" s="273"/>
      <c r="M272" s="274" t="s">
        <v>35</v>
      </c>
      <c r="N272" s="275" t="s">
        <v>52</v>
      </c>
      <c r="O272" s="88"/>
      <c r="P272" s="225">
        <f>O272*H272</f>
        <v>0</v>
      </c>
      <c r="Q272" s="225">
        <v>1</v>
      </c>
      <c r="R272" s="225">
        <f>Q272*H272</f>
        <v>1967.825</v>
      </c>
      <c r="S272" s="225">
        <v>0</v>
      </c>
      <c r="T272" s="226">
        <f>S272*H272</f>
        <v>0</v>
      </c>
      <c r="U272" s="41"/>
      <c r="V272" s="41"/>
      <c r="W272" s="41"/>
      <c r="X272" s="41"/>
      <c r="Y272" s="41"/>
      <c r="Z272" s="41"/>
      <c r="AA272" s="41"/>
      <c r="AB272" s="41"/>
      <c r="AC272" s="41"/>
      <c r="AD272" s="41"/>
      <c r="AE272" s="41"/>
      <c r="AR272" s="227" t="s">
        <v>372</v>
      </c>
      <c r="AT272" s="227" t="s">
        <v>441</v>
      </c>
      <c r="AU272" s="227" t="s">
        <v>86</v>
      </c>
      <c r="AY272" s="19" t="s">
        <v>170</v>
      </c>
      <c r="BE272" s="228">
        <f>IF(N272="základní",J272,0)</f>
        <v>0</v>
      </c>
      <c r="BF272" s="228">
        <f>IF(N272="snížená",J272,0)</f>
        <v>0</v>
      </c>
      <c r="BG272" s="228">
        <f>IF(N272="zákl. přenesená",J272,0)</f>
        <v>0</v>
      </c>
      <c r="BH272" s="228">
        <f>IF(N272="sníž. přenesená",J272,0)</f>
        <v>0</v>
      </c>
      <c r="BI272" s="228">
        <f>IF(N272="nulová",J272,0)</f>
        <v>0</v>
      </c>
      <c r="BJ272" s="19" t="s">
        <v>178</v>
      </c>
      <c r="BK272" s="228">
        <f>ROUND(I272*H272,2)</f>
        <v>0</v>
      </c>
      <c r="BL272" s="19" t="s">
        <v>372</v>
      </c>
      <c r="BM272" s="227" t="s">
        <v>444</v>
      </c>
    </row>
    <row r="273" spans="1:47" s="2" customFormat="1" ht="12">
      <c r="A273" s="41"/>
      <c r="B273" s="42"/>
      <c r="C273" s="43"/>
      <c r="D273" s="229" t="s">
        <v>343</v>
      </c>
      <c r="E273" s="43"/>
      <c r="F273" s="230" t="s">
        <v>445</v>
      </c>
      <c r="G273" s="43"/>
      <c r="H273" s="43"/>
      <c r="I273" s="231"/>
      <c r="J273" s="43"/>
      <c r="K273" s="43"/>
      <c r="L273" s="47"/>
      <c r="M273" s="232"/>
      <c r="N273" s="233"/>
      <c r="O273" s="88"/>
      <c r="P273" s="88"/>
      <c r="Q273" s="88"/>
      <c r="R273" s="88"/>
      <c r="S273" s="88"/>
      <c r="T273" s="89"/>
      <c r="U273" s="41"/>
      <c r="V273" s="41"/>
      <c r="W273" s="41"/>
      <c r="X273" s="41"/>
      <c r="Y273" s="41"/>
      <c r="Z273" s="41"/>
      <c r="AA273" s="41"/>
      <c r="AB273" s="41"/>
      <c r="AC273" s="41"/>
      <c r="AD273" s="41"/>
      <c r="AE273" s="41"/>
      <c r="AT273" s="19" t="s">
        <v>343</v>
      </c>
      <c r="AU273" s="19" t="s">
        <v>86</v>
      </c>
    </row>
    <row r="274" spans="1:51" s="14" customFormat="1" ht="12">
      <c r="A274" s="14"/>
      <c r="B274" s="244"/>
      <c r="C274" s="245"/>
      <c r="D274" s="229" t="s">
        <v>182</v>
      </c>
      <c r="E274" s="246" t="s">
        <v>35</v>
      </c>
      <c r="F274" s="247" t="s">
        <v>525</v>
      </c>
      <c r="G274" s="245"/>
      <c r="H274" s="248">
        <v>1967.825</v>
      </c>
      <c r="I274" s="249"/>
      <c r="J274" s="245"/>
      <c r="K274" s="245"/>
      <c r="L274" s="250"/>
      <c r="M274" s="251"/>
      <c r="N274" s="252"/>
      <c r="O274" s="252"/>
      <c r="P274" s="252"/>
      <c r="Q274" s="252"/>
      <c r="R274" s="252"/>
      <c r="S274" s="252"/>
      <c r="T274" s="253"/>
      <c r="U274" s="14"/>
      <c r="V274" s="14"/>
      <c r="W274" s="14"/>
      <c r="X274" s="14"/>
      <c r="Y274" s="14"/>
      <c r="Z274" s="14"/>
      <c r="AA274" s="14"/>
      <c r="AB274" s="14"/>
      <c r="AC274" s="14"/>
      <c r="AD274" s="14"/>
      <c r="AE274" s="14"/>
      <c r="AT274" s="254" t="s">
        <v>182</v>
      </c>
      <c r="AU274" s="254" t="s">
        <v>86</v>
      </c>
      <c r="AV274" s="14" t="s">
        <v>88</v>
      </c>
      <c r="AW274" s="14" t="s">
        <v>40</v>
      </c>
      <c r="AX274" s="14" t="s">
        <v>79</v>
      </c>
      <c r="AY274" s="254" t="s">
        <v>170</v>
      </c>
    </row>
    <row r="275" spans="1:51" s="15" customFormat="1" ht="12">
      <c r="A275" s="15"/>
      <c r="B275" s="255"/>
      <c r="C275" s="256"/>
      <c r="D275" s="229" t="s">
        <v>182</v>
      </c>
      <c r="E275" s="257" t="s">
        <v>35</v>
      </c>
      <c r="F275" s="258" t="s">
        <v>185</v>
      </c>
      <c r="G275" s="256"/>
      <c r="H275" s="259">
        <v>1967.825</v>
      </c>
      <c r="I275" s="260"/>
      <c r="J275" s="256"/>
      <c r="K275" s="256"/>
      <c r="L275" s="261"/>
      <c r="M275" s="262"/>
      <c r="N275" s="263"/>
      <c r="O275" s="263"/>
      <c r="P275" s="263"/>
      <c r="Q275" s="263"/>
      <c r="R275" s="263"/>
      <c r="S275" s="263"/>
      <c r="T275" s="264"/>
      <c r="U275" s="15"/>
      <c r="V275" s="15"/>
      <c r="W275" s="15"/>
      <c r="X275" s="15"/>
      <c r="Y275" s="15"/>
      <c r="Z275" s="15"/>
      <c r="AA275" s="15"/>
      <c r="AB275" s="15"/>
      <c r="AC275" s="15"/>
      <c r="AD275" s="15"/>
      <c r="AE275" s="15"/>
      <c r="AT275" s="265" t="s">
        <v>182</v>
      </c>
      <c r="AU275" s="265" t="s">
        <v>86</v>
      </c>
      <c r="AV275" s="15" t="s">
        <v>178</v>
      </c>
      <c r="AW275" s="15" t="s">
        <v>40</v>
      </c>
      <c r="AX275" s="15" t="s">
        <v>86</v>
      </c>
      <c r="AY275" s="265" t="s">
        <v>170</v>
      </c>
    </row>
    <row r="276" spans="1:65" s="2" customFormat="1" ht="16.5" customHeight="1">
      <c r="A276" s="41"/>
      <c r="B276" s="42"/>
      <c r="C276" s="266" t="s">
        <v>413</v>
      </c>
      <c r="D276" s="266" t="s">
        <v>441</v>
      </c>
      <c r="E276" s="267" t="s">
        <v>530</v>
      </c>
      <c r="F276" s="268" t="s">
        <v>531</v>
      </c>
      <c r="G276" s="269" t="s">
        <v>216</v>
      </c>
      <c r="H276" s="270">
        <v>1</v>
      </c>
      <c r="I276" s="271"/>
      <c r="J276" s="272">
        <f>ROUND(I276*H276,2)</f>
        <v>0</v>
      </c>
      <c r="K276" s="268" t="s">
        <v>177</v>
      </c>
      <c r="L276" s="273"/>
      <c r="M276" s="274" t="s">
        <v>35</v>
      </c>
      <c r="N276" s="275" t="s">
        <v>52</v>
      </c>
      <c r="O276" s="88"/>
      <c r="P276" s="225">
        <f>O276*H276</f>
        <v>0</v>
      </c>
      <c r="Q276" s="225">
        <v>0.17827</v>
      </c>
      <c r="R276" s="225">
        <f>Q276*H276</f>
        <v>0.17827</v>
      </c>
      <c r="S276" s="225">
        <v>0</v>
      </c>
      <c r="T276" s="226">
        <f>S276*H276</f>
        <v>0</v>
      </c>
      <c r="U276" s="41"/>
      <c r="V276" s="41"/>
      <c r="W276" s="41"/>
      <c r="X276" s="41"/>
      <c r="Y276" s="41"/>
      <c r="Z276" s="41"/>
      <c r="AA276" s="41"/>
      <c r="AB276" s="41"/>
      <c r="AC276" s="41"/>
      <c r="AD276" s="41"/>
      <c r="AE276" s="41"/>
      <c r="AR276" s="227" t="s">
        <v>226</v>
      </c>
      <c r="AT276" s="227" t="s">
        <v>441</v>
      </c>
      <c r="AU276" s="227" t="s">
        <v>86</v>
      </c>
      <c r="AY276" s="19" t="s">
        <v>170</v>
      </c>
      <c r="BE276" s="228">
        <f>IF(N276="základní",J276,0)</f>
        <v>0</v>
      </c>
      <c r="BF276" s="228">
        <f>IF(N276="snížená",J276,0)</f>
        <v>0</v>
      </c>
      <c r="BG276" s="228">
        <f>IF(N276="zákl. přenesená",J276,0)</f>
        <v>0</v>
      </c>
      <c r="BH276" s="228">
        <f>IF(N276="sníž. přenesená",J276,0)</f>
        <v>0</v>
      </c>
      <c r="BI276" s="228">
        <f>IF(N276="nulová",J276,0)</f>
        <v>0</v>
      </c>
      <c r="BJ276" s="19" t="s">
        <v>178</v>
      </c>
      <c r="BK276" s="228">
        <f>ROUND(I276*H276,2)</f>
        <v>0</v>
      </c>
      <c r="BL276" s="19" t="s">
        <v>178</v>
      </c>
      <c r="BM276" s="227" t="s">
        <v>532</v>
      </c>
    </row>
    <row r="277" spans="1:47" s="2" customFormat="1" ht="12">
      <c r="A277" s="41"/>
      <c r="B277" s="42"/>
      <c r="C277" s="43"/>
      <c r="D277" s="229" t="s">
        <v>343</v>
      </c>
      <c r="E277" s="43"/>
      <c r="F277" s="230" t="s">
        <v>439</v>
      </c>
      <c r="G277" s="43"/>
      <c r="H277" s="43"/>
      <c r="I277" s="231"/>
      <c r="J277" s="43"/>
      <c r="K277" s="43"/>
      <c r="L277" s="47"/>
      <c r="M277" s="232"/>
      <c r="N277" s="233"/>
      <c r="O277" s="88"/>
      <c r="P277" s="88"/>
      <c r="Q277" s="88"/>
      <c r="R277" s="88"/>
      <c r="S277" s="88"/>
      <c r="T277" s="89"/>
      <c r="U277" s="41"/>
      <c r="V277" s="41"/>
      <c r="W277" s="41"/>
      <c r="X277" s="41"/>
      <c r="Y277" s="41"/>
      <c r="Z277" s="41"/>
      <c r="AA277" s="41"/>
      <c r="AB277" s="41"/>
      <c r="AC277" s="41"/>
      <c r="AD277" s="41"/>
      <c r="AE277" s="41"/>
      <c r="AT277" s="19" t="s">
        <v>343</v>
      </c>
      <c r="AU277" s="19" t="s">
        <v>86</v>
      </c>
    </row>
    <row r="278" spans="1:65" s="2" customFormat="1" ht="16.5" customHeight="1">
      <c r="A278" s="41"/>
      <c r="B278" s="42"/>
      <c r="C278" s="266" t="s">
        <v>417</v>
      </c>
      <c r="D278" s="266" t="s">
        <v>441</v>
      </c>
      <c r="E278" s="267" t="s">
        <v>533</v>
      </c>
      <c r="F278" s="268" t="s">
        <v>534</v>
      </c>
      <c r="G278" s="269" t="s">
        <v>216</v>
      </c>
      <c r="H278" s="270">
        <v>1</v>
      </c>
      <c r="I278" s="271"/>
      <c r="J278" s="272">
        <f>ROUND(I278*H278,2)</f>
        <v>0</v>
      </c>
      <c r="K278" s="268" t="s">
        <v>177</v>
      </c>
      <c r="L278" s="273"/>
      <c r="M278" s="274" t="s">
        <v>35</v>
      </c>
      <c r="N278" s="275" t="s">
        <v>52</v>
      </c>
      <c r="O278" s="88"/>
      <c r="P278" s="225">
        <f>O278*H278</f>
        <v>0</v>
      </c>
      <c r="Q278" s="225">
        <v>0.18223</v>
      </c>
      <c r="R278" s="225">
        <f>Q278*H278</f>
        <v>0.18223</v>
      </c>
      <c r="S278" s="225">
        <v>0</v>
      </c>
      <c r="T278" s="226">
        <f>S278*H278</f>
        <v>0</v>
      </c>
      <c r="U278" s="41"/>
      <c r="V278" s="41"/>
      <c r="W278" s="41"/>
      <c r="X278" s="41"/>
      <c r="Y278" s="41"/>
      <c r="Z278" s="41"/>
      <c r="AA278" s="41"/>
      <c r="AB278" s="41"/>
      <c r="AC278" s="41"/>
      <c r="AD278" s="41"/>
      <c r="AE278" s="41"/>
      <c r="AR278" s="227" t="s">
        <v>226</v>
      </c>
      <c r="AT278" s="227" t="s">
        <v>441</v>
      </c>
      <c r="AU278" s="227" t="s">
        <v>86</v>
      </c>
      <c r="AY278" s="19" t="s">
        <v>170</v>
      </c>
      <c r="BE278" s="228">
        <f>IF(N278="základní",J278,0)</f>
        <v>0</v>
      </c>
      <c r="BF278" s="228">
        <f>IF(N278="snížená",J278,0)</f>
        <v>0</v>
      </c>
      <c r="BG278" s="228">
        <f>IF(N278="zákl. přenesená",J278,0)</f>
        <v>0</v>
      </c>
      <c r="BH278" s="228">
        <f>IF(N278="sníž. přenesená",J278,0)</f>
        <v>0</v>
      </c>
      <c r="BI278" s="228">
        <f>IF(N278="nulová",J278,0)</f>
        <v>0</v>
      </c>
      <c r="BJ278" s="19" t="s">
        <v>178</v>
      </c>
      <c r="BK278" s="228">
        <f>ROUND(I278*H278,2)</f>
        <v>0</v>
      </c>
      <c r="BL278" s="19" t="s">
        <v>178</v>
      </c>
      <c r="BM278" s="227" t="s">
        <v>535</v>
      </c>
    </row>
    <row r="279" spans="1:47" s="2" customFormat="1" ht="12">
      <c r="A279" s="41"/>
      <c r="B279" s="42"/>
      <c r="C279" s="43"/>
      <c r="D279" s="229" t="s">
        <v>343</v>
      </c>
      <c r="E279" s="43"/>
      <c r="F279" s="230" t="s">
        <v>439</v>
      </c>
      <c r="G279" s="43"/>
      <c r="H279" s="43"/>
      <c r="I279" s="231"/>
      <c r="J279" s="43"/>
      <c r="K279" s="43"/>
      <c r="L279" s="47"/>
      <c r="M279" s="232"/>
      <c r="N279" s="233"/>
      <c r="O279" s="88"/>
      <c r="P279" s="88"/>
      <c r="Q279" s="88"/>
      <c r="R279" s="88"/>
      <c r="S279" s="88"/>
      <c r="T279" s="89"/>
      <c r="U279" s="41"/>
      <c r="V279" s="41"/>
      <c r="W279" s="41"/>
      <c r="X279" s="41"/>
      <c r="Y279" s="41"/>
      <c r="Z279" s="41"/>
      <c r="AA279" s="41"/>
      <c r="AB279" s="41"/>
      <c r="AC279" s="41"/>
      <c r="AD279" s="41"/>
      <c r="AE279" s="41"/>
      <c r="AT279" s="19" t="s">
        <v>343</v>
      </c>
      <c r="AU279" s="19" t="s">
        <v>86</v>
      </c>
    </row>
    <row r="280" spans="1:65" s="2" customFormat="1" ht="16.5" customHeight="1">
      <c r="A280" s="41"/>
      <c r="B280" s="42"/>
      <c r="C280" s="266" t="s">
        <v>419</v>
      </c>
      <c r="D280" s="266" t="s">
        <v>441</v>
      </c>
      <c r="E280" s="267" t="s">
        <v>536</v>
      </c>
      <c r="F280" s="268" t="s">
        <v>537</v>
      </c>
      <c r="G280" s="269" t="s">
        <v>216</v>
      </c>
      <c r="H280" s="270">
        <v>1</v>
      </c>
      <c r="I280" s="271"/>
      <c r="J280" s="272">
        <f>ROUND(I280*H280,2)</f>
        <v>0</v>
      </c>
      <c r="K280" s="268" t="s">
        <v>177</v>
      </c>
      <c r="L280" s="273"/>
      <c r="M280" s="274" t="s">
        <v>35</v>
      </c>
      <c r="N280" s="275" t="s">
        <v>52</v>
      </c>
      <c r="O280" s="88"/>
      <c r="P280" s="225">
        <f>O280*H280</f>
        <v>0</v>
      </c>
      <c r="Q280" s="225">
        <v>0.18619</v>
      </c>
      <c r="R280" s="225">
        <f>Q280*H280</f>
        <v>0.18619</v>
      </c>
      <c r="S280" s="225">
        <v>0</v>
      </c>
      <c r="T280" s="226">
        <f>S280*H280</f>
        <v>0</v>
      </c>
      <c r="U280" s="41"/>
      <c r="V280" s="41"/>
      <c r="W280" s="41"/>
      <c r="X280" s="41"/>
      <c r="Y280" s="41"/>
      <c r="Z280" s="41"/>
      <c r="AA280" s="41"/>
      <c r="AB280" s="41"/>
      <c r="AC280" s="41"/>
      <c r="AD280" s="41"/>
      <c r="AE280" s="41"/>
      <c r="AR280" s="227" t="s">
        <v>226</v>
      </c>
      <c r="AT280" s="227" t="s">
        <v>441</v>
      </c>
      <c r="AU280" s="227" t="s">
        <v>86</v>
      </c>
      <c r="AY280" s="19" t="s">
        <v>170</v>
      </c>
      <c r="BE280" s="228">
        <f>IF(N280="základní",J280,0)</f>
        <v>0</v>
      </c>
      <c r="BF280" s="228">
        <f>IF(N280="snížená",J280,0)</f>
        <v>0</v>
      </c>
      <c r="BG280" s="228">
        <f>IF(N280="zákl. přenesená",J280,0)</f>
        <v>0</v>
      </c>
      <c r="BH280" s="228">
        <f>IF(N280="sníž. přenesená",J280,0)</f>
        <v>0</v>
      </c>
      <c r="BI280" s="228">
        <f>IF(N280="nulová",J280,0)</f>
        <v>0</v>
      </c>
      <c r="BJ280" s="19" t="s">
        <v>178</v>
      </c>
      <c r="BK280" s="228">
        <f>ROUND(I280*H280,2)</f>
        <v>0</v>
      </c>
      <c r="BL280" s="19" t="s">
        <v>178</v>
      </c>
      <c r="BM280" s="227" t="s">
        <v>538</v>
      </c>
    </row>
    <row r="281" spans="1:47" s="2" customFormat="1" ht="12">
      <c r="A281" s="41"/>
      <c r="B281" s="42"/>
      <c r="C281" s="43"/>
      <c r="D281" s="229" t="s">
        <v>343</v>
      </c>
      <c r="E281" s="43"/>
      <c r="F281" s="230" t="s">
        <v>439</v>
      </c>
      <c r="G281" s="43"/>
      <c r="H281" s="43"/>
      <c r="I281" s="231"/>
      <c r="J281" s="43"/>
      <c r="K281" s="43"/>
      <c r="L281" s="47"/>
      <c r="M281" s="232"/>
      <c r="N281" s="233"/>
      <c r="O281" s="88"/>
      <c r="P281" s="88"/>
      <c r="Q281" s="88"/>
      <c r="R281" s="88"/>
      <c r="S281" s="88"/>
      <c r="T281" s="89"/>
      <c r="U281" s="41"/>
      <c r="V281" s="41"/>
      <c r="W281" s="41"/>
      <c r="X281" s="41"/>
      <c r="Y281" s="41"/>
      <c r="Z281" s="41"/>
      <c r="AA281" s="41"/>
      <c r="AB281" s="41"/>
      <c r="AC281" s="41"/>
      <c r="AD281" s="41"/>
      <c r="AE281" s="41"/>
      <c r="AT281" s="19" t="s">
        <v>343</v>
      </c>
      <c r="AU281" s="19" t="s">
        <v>86</v>
      </c>
    </row>
    <row r="282" spans="1:65" s="2" customFormat="1" ht="16.5" customHeight="1">
      <c r="A282" s="41"/>
      <c r="B282" s="42"/>
      <c r="C282" s="266" t="s">
        <v>421</v>
      </c>
      <c r="D282" s="266" t="s">
        <v>441</v>
      </c>
      <c r="E282" s="267" t="s">
        <v>539</v>
      </c>
      <c r="F282" s="268" t="s">
        <v>540</v>
      </c>
      <c r="G282" s="269" t="s">
        <v>216</v>
      </c>
      <c r="H282" s="270">
        <v>1</v>
      </c>
      <c r="I282" s="271"/>
      <c r="J282" s="272">
        <f>ROUND(I282*H282,2)</f>
        <v>0</v>
      </c>
      <c r="K282" s="268" t="s">
        <v>177</v>
      </c>
      <c r="L282" s="273"/>
      <c r="M282" s="274" t="s">
        <v>35</v>
      </c>
      <c r="N282" s="275" t="s">
        <v>52</v>
      </c>
      <c r="O282" s="88"/>
      <c r="P282" s="225">
        <f>O282*H282</f>
        <v>0</v>
      </c>
      <c r="Q282" s="225">
        <v>0.19015</v>
      </c>
      <c r="R282" s="225">
        <f>Q282*H282</f>
        <v>0.19015</v>
      </c>
      <c r="S282" s="225">
        <v>0</v>
      </c>
      <c r="T282" s="226">
        <f>S282*H282</f>
        <v>0</v>
      </c>
      <c r="U282" s="41"/>
      <c r="V282" s="41"/>
      <c r="W282" s="41"/>
      <c r="X282" s="41"/>
      <c r="Y282" s="41"/>
      <c r="Z282" s="41"/>
      <c r="AA282" s="41"/>
      <c r="AB282" s="41"/>
      <c r="AC282" s="41"/>
      <c r="AD282" s="41"/>
      <c r="AE282" s="41"/>
      <c r="AR282" s="227" t="s">
        <v>226</v>
      </c>
      <c r="AT282" s="227" t="s">
        <v>441</v>
      </c>
      <c r="AU282" s="227" t="s">
        <v>86</v>
      </c>
      <c r="AY282" s="19" t="s">
        <v>170</v>
      </c>
      <c r="BE282" s="228">
        <f>IF(N282="základní",J282,0)</f>
        <v>0</v>
      </c>
      <c r="BF282" s="228">
        <f>IF(N282="snížená",J282,0)</f>
        <v>0</v>
      </c>
      <c r="BG282" s="228">
        <f>IF(N282="zákl. přenesená",J282,0)</f>
        <v>0</v>
      </c>
      <c r="BH282" s="228">
        <f>IF(N282="sníž. přenesená",J282,0)</f>
        <v>0</v>
      </c>
      <c r="BI282" s="228">
        <f>IF(N282="nulová",J282,0)</f>
        <v>0</v>
      </c>
      <c r="BJ282" s="19" t="s">
        <v>178</v>
      </c>
      <c r="BK282" s="228">
        <f>ROUND(I282*H282,2)</f>
        <v>0</v>
      </c>
      <c r="BL282" s="19" t="s">
        <v>178</v>
      </c>
      <c r="BM282" s="227" t="s">
        <v>541</v>
      </c>
    </row>
    <row r="283" spans="1:47" s="2" customFormat="1" ht="12">
      <c r="A283" s="41"/>
      <c r="B283" s="42"/>
      <c r="C283" s="43"/>
      <c r="D283" s="229" t="s">
        <v>343</v>
      </c>
      <c r="E283" s="43"/>
      <c r="F283" s="230" t="s">
        <v>439</v>
      </c>
      <c r="G283" s="43"/>
      <c r="H283" s="43"/>
      <c r="I283" s="231"/>
      <c r="J283" s="43"/>
      <c r="K283" s="43"/>
      <c r="L283" s="47"/>
      <c r="M283" s="232"/>
      <c r="N283" s="233"/>
      <c r="O283" s="88"/>
      <c r="P283" s="88"/>
      <c r="Q283" s="88"/>
      <c r="R283" s="88"/>
      <c r="S283" s="88"/>
      <c r="T283" s="89"/>
      <c r="U283" s="41"/>
      <c r="V283" s="41"/>
      <c r="W283" s="41"/>
      <c r="X283" s="41"/>
      <c r="Y283" s="41"/>
      <c r="Z283" s="41"/>
      <c r="AA283" s="41"/>
      <c r="AB283" s="41"/>
      <c r="AC283" s="41"/>
      <c r="AD283" s="41"/>
      <c r="AE283" s="41"/>
      <c r="AT283" s="19" t="s">
        <v>343</v>
      </c>
      <c r="AU283" s="19" t="s">
        <v>86</v>
      </c>
    </row>
    <row r="284" spans="1:65" s="2" customFormat="1" ht="16.5" customHeight="1">
      <c r="A284" s="41"/>
      <c r="B284" s="42"/>
      <c r="C284" s="266" t="s">
        <v>426</v>
      </c>
      <c r="D284" s="266" t="s">
        <v>441</v>
      </c>
      <c r="E284" s="267" t="s">
        <v>542</v>
      </c>
      <c r="F284" s="268" t="s">
        <v>543</v>
      </c>
      <c r="G284" s="269" t="s">
        <v>216</v>
      </c>
      <c r="H284" s="270">
        <v>1</v>
      </c>
      <c r="I284" s="271"/>
      <c r="J284" s="272">
        <f>ROUND(I284*H284,2)</f>
        <v>0</v>
      </c>
      <c r="K284" s="268" t="s">
        <v>177</v>
      </c>
      <c r="L284" s="273"/>
      <c r="M284" s="274" t="s">
        <v>35</v>
      </c>
      <c r="N284" s="275" t="s">
        <v>52</v>
      </c>
      <c r="O284" s="88"/>
      <c r="P284" s="225">
        <f>O284*H284</f>
        <v>0</v>
      </c>
      <c r="Q284" s="225">
        <v>0.19412</v>
      </c>
      <c r="R284" s="225">
        <f>Q284*H284</f>
        <v>0.19412</v>
      </c>
      <c r="S284" s="225">
        <v>0</v>
      </c>
      <c r="T284" s="226">
        <f>S284*H284</f>
        <v>0</v>
      </c>
      <c r="U284" s="41"/>
      <c r="V284" s="41"/>
      <c r="W284" s="41"/>
      <c r="X284" s="41"/>
      <c r="Y284" s="41"/>
      <c r="Z284" s="41"/>
      <c r="AA284" s="41"/>
      <c r="AB284" s="41"/>
      <c r="AC284" s="41"/>
      <c r="AD284" s="41"/>
      <c r="AE284" s="41"/>
      <c r="AR284" s="227" t="s">
        <v>226</v>
      </c>
      <c r="AT284" s="227" t="s">
        <v>441</v>
      </c>
      <c r="AU284" s="227" t="s">
        <v>86</v>
      </c>
      <c r="AY284" s="19" t="s">
        <v>170</v>
      </c>
      <c r="BE284" s="228">
        <f>IF(N284="základní",J284,0)</f>
        <v>0</v>
      </c>
      <c r="BF284" s="228">
        <f>IF(N284="snížená",J284,0)</f>
        <v>0</v>
      </c>
      <c r="BG284" s="228">
        <f>IF(N284="zákl. přenesená",J284,0)</f>
        <v>0</v>
      </c>
      <c r="BH284" s="228">
        <f>IF(N284="sníž. přenesená",J284,0)</f>
        <v>0</v>
      </c>
      <c r="BI284" s="228">
        <f>IF(N284="nulová",J284,0)</f>
        <v>0</v>
      </c>
      <c r="BJ284" s="19" t="s">
        <v>178</v>
      </c>
      <c r="BK284" s="228">
        <f>ROUND(I284*H284,2)</f>
        <v>0</v>
      </c>
      <c r="BL284" s="19" t="s">
        <v>178</v>
      </c>
      <c r="BM284" s="227" t="s">
        <v>544</v>
      </c>
    </row>
    <row r="285" spans="1:47" s="2" customFormat="1" ht="12">
      <c r="A285" s="41"/>
      <c r="B285" s="42"/>
      <c r="C285" s="43"/>
      <c r="D285" s="229" t="s">
        <v>343</v>
      </c>
      <c r="E285" s="43"/>
      <c r="F285" s="230" t="s">
        <v>439</v>
      </c>
      <c r="G285" s="43"/>
      <c r="H285" s="43"/>
      <c r="I285" s="231"/>
      <c r="J285" s="43"/>
      <c r="K285" s="43"/>
      <c r="L285" s="47"/>
      <c r="M285" s="232"/>
      <c r="N285" s="233"/>
      <c r="O285" s="88"/>
      <c r="P285" s="88"/>
      <c r="Q285" s="88"/>
      <c r="R285" s="88"/>
      <c r="S285" s="88"/>
      <c r="T285" s="89"/>
      <c r="U285" s="41"/>
      <c r="V285" s="41"/>
      <c r="W285" s="41"/>
      <c r="X285" s="41"/>
      <c r="Y285" s="41"/>
      <c r="Z285" s="41"/>
      <c r="AA285" s="41"/>
      <c r="AB285" s="41"/>
      <c r="AC285" s="41"/>
      <c r="AD285" s="41"/>
      <c r="AE285" s="41"/>
      <c r="AT285" s="19" t="s">
        <v>343</v>
      </c>
      <c r="AU285" s="19" t="s">
        <v>86</v>
      </c>
    </row>
    <row r="286" spans="1:65" s="2" customFormat="1" ht="16.5" customHeight="1">
      <c r="A286" s="41"/>
      <c r="B286" s="42"/>
      <c r="C286" s="266" t="s">
        <v>431</v>
      </c>
      <c r="D286" s="266" t="s">
        <v>441</v>
      </c>
      <c r="E286" s="267" t="s">
        <v>545</v>
      </c>
      <c r="F286" s="268" t="s">
        <v>546</v>
      </c>
      <c r="G286" s="269" t="s">
        <v>216</v>
      </c>
      <c r="H286" s="270">
        <v>1</v>
      </c>
      <c r="I286" s="271"/>
      <c r="J286" s="272">
        <f>ROUND(I286*H286,2)</f>
        <v>0</v>
      </c>
      <c r="K286" s="268" t="s">
        <v>177</v>
      </c>
      <c r="L286" s="273"/>
      <c r="M286" s="274" t="s">
        <v>35</v>
      </c>
      <c r="N286" s="275" t="s">
        <v>52</v>
      </c>
      <c r="O286" s="88"/>
      <c r="P286" s="225">
        <f>O286*H286</f>
        <v>0</v>
      </c>
      <c r="Q286" s="225">
        <v>0.19808</v>
      </c>
      <c r="R286" s="225">
        <f>Q286*H286</f>
        <v>0.19808</v>
      </c>
      <c r="S286" s="225">
        <v>0</v>
      </c>
      <c r="T286" s="226">
        <f>S286*H286</f>
        <v>0</v>
      </c>
      <c r="U286" s="41"/>
      <c r="V286" s="41"/>
      <c r="W286" s="41"/>
      <c r="X286" s="41"/>
      <c r="Y286" s="41"/>
      <c r="Z286" s="41"/>
      <c r="AA286" s="41"/>
      <c r="AB286" s="41"/>
      <c r="AC286" s="41"/>
      <c r="AD286" s="41"/>
      <c r="AE286" s="41"/>
      <c r="AR286" s="227" t="s">
        <v>226</v>
      </c>
      <c r="AT286" s="227" t="s">
        <v>441</v>
      </c>
      <c r="AU286" s="227" t="s">
        <v>86</v>
      </c>
      <c r="AY286" s="19" t="s">
        <v>170</v>
      </c>
      <c r="BE286" s="228">
        <f>IF(N286="základní",J286,0)</f>
        <v>0</v>
      </c>
      <c r="BF286" s="228">
        <f>IF(N286="snížená",J286,0)</f>
        <v>0</v>
      </c>
      <c r="BG286" s="228">
        <f>IF(N286="zákl. přenesená",J286,0)</f>
        <v>0</v>
      </c>
      <c r="BH286" s="228">
        <f>IF(N286="sníž. přenesená",J286,0)</f>
        <v>0</v>
      </c>
      <c r="BI286" s="228">
        <f>IF(N286="nulová",J286,0)</f>
        <v>0</v>
      </c>
      <c r="BJ286" s="19" t="s">
        <v>178</v>
      </c>
      <c r="BK286" s="228">
        <f>ROUND(I286*H286,2)</f>
        <v>0</v>
      </c>
      <c r="BL286" s="19" t="s">
        <v>178</v>
      </c>
      <c r="BM286" s="227" t="s">
        <v>547</v>
      </c>
    </row>
    <row r="287" spans="1:47" s="2" customFormat="1" ht="12">
      <c r="A287" s="41"/>
      <c r="B287" s="42"/>
      <c r="C287" s="43"/>
      <c r="D287" s="229" t="s">
        <v>343</v>
      </c>
      <c r="E287" s="43"/>
      <c r="F287" s="230" t="s">
        <v>439</v>
      </c>
      <c r="G287" s="43"/>
      <c r="H287" s="43"/>
      <c r="I287" s="231"/>
      <c r="J287" s="43"/>
      <c r="K287" s="43"/>
      <c r="L287" s="47"/>
      <c r="M287" s="232"/>
      <c r="N287" s="233"/>
      <c r="O287" s="88"/>
      <c r="P287" s="88"/>
      <c r="Q287" s="88"/>
      <c r="R287" s="88"/>
      <c r="S287" s="88"/>
      <c r="T287" s="89"/>
      <c r="U287" s="41"/>
      <c r="V287" s="41"/>
      <c r="W287" s="41"/>
      <c r="X287" s="41"/>
      <c r="Y287" s="41"/>
      <c r="Z287" s="41"/>
      <c r="AA287" s="41"/>
      <c r="AB287" s="41"/>
      <c r="AC287" s="41"/>
      <c r="AD287" s="41"/>
      <c r="AE287" s="41"/>
      <c r="AT287" s="19" t="s">
        <v>343</v>
      </c>
      <c r="AU287" s="19" t="s">
        <v>86</v>
      </c>
    </row>
    <row r="288" spans="1:65" s="2" customFormat="1" ht="16.5" customHeight="1">
      <c r="A288" s="41"/>
      <c r="B288" s="42"/>
      <c r="C288" s="266" t="s">
        <v>435</v>
      </c>
      <c r="D288" s="266" t="s">
        <v>441</v>
      </c>
      <c r="E288" s="267" t="s">
        <v>548</v>
      </c>
      <c r="F288" s="268" t="s">
        <v>549</v>
      </c>
      <c r="G288" s="269" t="s">
        <v>216</v>
      </c>
      <c r="H288" s="270">
        <v>1</v>
      </c>
      <c r="I288" s="271"/>
      <c r="J288" s="272">
        <f>ROUND(I288*H288,2)</f>
        <v>0</v>
      </c>
      <c r="K288" s="268" t="s">
        <v>177</v>
      </c>
      <c r="L288" s="273"/>
      <c r="M288" s="274" t="s">
        <v>35</v>
      </c>
      <c r="N288" s="275" t="s">
        <v>52</v>
      </c>
      <c r="O288" s="88"/>
      <c r="P288" s="225">
        <f>O288*H288</f>
        <v>0</v>
      </c>
      <c r="Q288" s="225">
        <v>0.20204</v>
      </c>
      <c r="R288" s="225">
        <f>Q288*H288</f>
        <v>0.20204</v>
      </c>
      <c r="S288" s="225">
        <v>0</v>
      </c>
      <c r="T288" s="226">
        <f>S288*H288</f>
        <v>0</v>
      </c>
      <c r="U288" s="41"/>
      <c r="V288" s="41"/>
      <c r="W288" s="41"/>
      <c r="X288" s="41"/>
      <c r="Y288" s="41"/>
      <c r="Z288" s="41"/>
      <c r="AA288" s="41"/>
      <c r="AB288" s="41"/>
      <c r="AC288" s="41"/>
      <c r="AD288" s="41"/>
      <c r="AE288" s="41"/>
      <c r="AR288" s="227" t="s">
        <v>226</v>
      </c>
      <c r="AT288" s="227" t="s">
        <v>441</v>
      </c>
      <c r="AU288" s="227" t="s">
        <v>86</v>
      </c>
      <c r="AY288" s="19" t="s">
        <v>170</v>
      </c>
      <c r="BE288" s="228">
        <f>IF(N288="základní",J288,0)</f>
        <v>0</v>
      </c>
      <c r="BF288" s="228">
        <f>IF(N288="snížená",J288,0)</f>
        <v>0</v>
      </c>
      <c r="BG288" s="228">
        <f>IF(N288="zákl. přenesená",J288,0)</f>
        <v>0</v>
      </c>
      <c r="BH288" s="228">
        <f>IF(N288="sníž. přenesená",J288,0)</f>
        <v>0</v>
      </c>
      <c r="BI288" s="228">
        <f>IF(N288="nulová",J288,0)</f>
        <v>0</v>
      </c>
      <c r="BJ288" s="19" t="s">
        <v>178</v>
      </c>
      <c r="BK288" s="228">
        <f>ROUND(I288*H288,2)</f>
        <v>0</v>
      </c>
      <c r="BL288" s="19" t="s">
        <v>178</v>
      </c>
      <c r="BM288" s="227" t="s">
        <v>550</v>
      </c>
    </row>
    <row r="289" spans="1:47" s="2" customFormat="1" ht="12">
      <c r="A289" s="41"/>
      <c r="B289" s="42"/>
      <c r="C289" s="43"/>
      <c r="D289" s="229" t="s">
        <v>343</v>
      </c>
      <c r="E289" s="43"/>
      <c r="F289" s="230" t="s">
        <v>439</v>
      </c>
      <c r="G289" s="43"/>
      <c r="H289" s="43"/>
      <c r="I289" s="231"/>
      <c r="J289" s="43"/>
      <c r="K289" s="43"/>
      <c r="L289" s="47"/>
      <c r="M289" s="232"/>
      <c r="N289" s="233"/>
      <c r="O289" s="88"/>
      <c r="P289" s="88"/>
      <c r="Q289" s="88"/>
      <c r="R289" s="88"/>
      <c r="S289" s="88"/>
      <c r="T289" s="89"/>
      <c r="U289" s="41"/>
      <c r="V289" s="41"/>
      <c r="W289" s="41"/>
      <c r="X289" s="41"/>
      <c r="Y289" s="41"/>
      <c r="Z289" s="41"/>
      <c r="AA289" s="41"/>
      <c r="AB289" s="41"/>
      <c r="AC289" s="41"/>
      <c r="AD289" s="41"/>
      <c r="AE289" s="41"/>
      <c r="AT289" s="19" t="s">
        <v>343</v>
      </c>
      <c r="AU289" s="19" t="s">
        <v>86</v>
      </c>
    </row>
    <row r="290" spans="1:65" s="2" customFormat="1" ht="16.5" customHeight="1">
      <c r="A290" s="41"/>
      <c r="B290" s="42"/>
      <c r="C290" s="266" t="s">
        <v>440</v>
      </c>
      <c r="D290" s="266" t="s">
        <v>441</v>
      </c>
      <c r="E290" s="267" t="s">
        <v>551</v>
      </c>
      <c r="F290" s="268" t="s">
        <v>552</v>
      </c>
      <c r="G290" s="269" t="s">
        <v>216</v>
      </c>
      <c r="H290" s="270">
        <v>1</v>
      </c>
      <c r="I290" s="271"/>
      <c r="J290" s="272">
        <f>ROUND(I290*H290,2)</f>
        <v>0</v>
      </c>
      <c r="K290" s="268" t="s">
        <v>177</v>
      </c>
      <c r="L290" s="273"/>
      <c r="M290" s="274" t="s">
        <v>35</v>
      </c>
      <c r="N290" s="275" t="s">
        <v>52</v>
      </c>
      <c r="O290" s="88"/>
      <c r="P290" s="225">
        <f>O290*H290</f>
        <v>0</v>
      </c>
      <c r="Q290" s="225">
        <v>0.206</v>
      </c>
      <c r="R290" s="225">
        <f>Q290*H290</f>
        <v>0.206</v>
      </c>
      <c r="S290" s="225">
        <v>0</v>
      </c>
      <c r="T290" s="226">
        <f>S290*H290</f>
        <v>0</v>
      </c>
      <c r="U290" s="41"/>
      <c r="V290" s="41"/>
      <c r="W290" s="41"/>
      <c r="X290" s="41"/>
      <c r="Y290" s="41"/>
      <c r="Z290" s="41"/>
      <c r="AA290" s="41"/>
      <c r="AB290" s="41"/>
      <c r="AC290" s="41"/>
      <c r="AD290" s="41"/>
      <c r="AE290" s="41"/>
      <c r="AR290" s="227" t="s">
        <v>226</v>
      </c>
      <c r="AT290" s="227" t="s">
        <v>441</v>
      </c>
      <c r="AU290" s="227" t="s">
        <v>86</v>
      </c>
      <c r="AY290" s="19" t="s">
        <v>170</v>
      </c>
      <c r="BE290" s="228">
        <f>IF(N290="základní",J290,0)</f>
        <v>0</v>
      </c>
      <c r="BF290" s="228">
        <f>IF(N290="snížená",J290,0)</f>
        <v>0</v>
      </c>
      <c r="BG290" s="228">
        <f>IF(N290="zákl. přenesená",J290,0)</f>
        <v>0</v>
      </c>
      <c r="BH290" s="228">
        <f>IF(N290="sníž. přenesená",J290,0)</f>
        <v>0</v>
      </c>
      <c r="BI290" s="228">
        <f>IF(N290="nulová",J290,0)</f>
        <v>0</v>
      </c>
      <c r="BJ290" s="19" t="s">
        <v>178</v>
      </c>
      <c r="BK290" s="228">
        <f>ROUND(I290*H290,2)</f>
        <v>0</v>
      </c>
      <c r="BL290" s="19" t="s">
        <v>178</v>
      </c>
      <c r="BM290" s="227" t="s">
        <v>553</v>
      </c>
    </row>
    <row r="291" spans="1:47" s="2" customFormat="1" ht="12">
      <c r="A291" s="41"/>
      <c r="B291" s="42"/>
      <c r="C291" s="43"/>
      <c r="D291" s="229" t="s">
        <v>343</v>
      </c>
      <c r="E291" s="43"/>
      <c r="F291" s="230" t="s">
        <v>439</v>
      </c>
      <c r="G291" s="43"/>
      <c r="H291" s="43"/>
      <c r="I291" s="231"/>
      <c r="J291" s="43"/>
      <c r="K291" s="43"/>
      <c r="L291" s="47"/>
      <c r="M291" s="232"/>
      <c r="N291" s="233"/>
      <c r="O291" s="88"/>
      <c r="P291" s="88"/>
      <c r="Q291" s="88"/>
      <c r="R291" s="88"/>
      <c r="S291" s="88"/>
      <c r="T291" s="89"/>
      <c r="U291" s="41"/>
      <c r="V291" s="41"/>
      <c r="W291" s="41"/>
      <c r="X291" s="41"/>
      <c r="Y291" s="41"/>
      <c r="Z291" s="41"/>
      <c r="AA291" s="41"/>
      <c r="AB291" s="41"/>
      <c r="AC291" s="41"/>
      <c r="AD291" s="41"/>
      <c r="AE291" s="41"/>
      <c r="AT291" s="19" t="s">
        <v>343</v>
      </c>
      <c r="AU291" s="19" t="s">
        <v>86</v>
      </c>
    </row>
    <row r="292" spans="1:65" s="2" customFormat="1" ht="16.5" customHeight="1">
      <c r="A292" s="41"/>
      <c r="B292" s="42"/>
      <c r="C292" s="266" t="s">
        <v>446</v>
      </c>
      <c r="D292" s="266" t="s">
        <v>441</v>
      </c>
      <c r="E292" s="267" t="s">
        <v>554</v>
      </c>
      <c r="F292" s="268" t="s">
        <v>555</v>
      </c>
      <c r="G292" s="269" t="s">
        <v>216</v>
      </c>
      <c r="H292" s="270">
        <v>4</v>
      </c>
      <c r="I292" s="271"/>
      <c r="J292" s="272">
        <f>ROUND(I292*H292,2)</f>
        <v>0</v>
      </c>
      <c r="K292" s="268" t="s">
        <v>177</v>
      </c>
      <c r="L292" s="273"/>
      <c r="M292" s="274" t="s">
        <v>35</v>
      </c>
      <c r="N292" s="275" t="s">
        <v>52</v>
      </c>
      <c r="O292" s="88"/>
      <c r="P292" s="225">
        <f>O292*H292</f>
        <v>0</v>
      </c>
      <c r="Q292" s="225">
        <v>0.103</v>
      </c>
      <c r="R292" s="225">
        <f>Q292*H292</f>
        <v>0.412</v>
      </c>
      <c r="S292" s="225">
        <v>0</v>
      </c>
      <c r="T292" s="226">
        <f>S292*H292</f>
        <v>0</v>
      </c>
      <c r="U292" s="41"/>
      <c r="V292" s="41"/>
      <c r="W292" s="41"/>
      <c r="X292" s="41"/>
      <c r="Y292" s="41"/>
      <c r="Z292" s="41"/>
      <c r="AA292" s="41"/>
      <c r="AB292" s="41"/>
      <c r="AC292" s="41"/>
      <c r="AD292" s="41"/>
      <c r="AE292" s="41"/>
      <c r="AR292" s="227" t="s">
        <v>226</v>
      </c>
      <c r="AT292" s="227" t="s">
        <v>441</v>
      </c>
      <c r="AU292" s="227" t="s">
        <v>86</v>
      </c>
      <c r="AY292" s="19" t="s">
        <v>170</v>
      </c>
      <c r="BE292" s="228">
        <f>IF(N292="základní",J292,0)</f>
        <v>0</v>
      </c>
      <c r="BF292" s="228">
        <f>IF(N292="snížená",J292,0)</f>
        <v>0</v>
      </c>
      <c r="BG292" s="228">
        <f>IF(N292="zákl. přenesená",J292,0)</f>
        <v>0</v>
      </c>
      <c r="BH292" s="228">
        <f>IF(N292="sníž. přenesená",J292,0)</f>
        <v>0</v>
      </c>
      <c r="BI292" s="228">
        <f>IF(N292="nulová",J292,0)</f>
        <v>0</v>
      </c>
      <c r="BJ292" s="19" t="s">
        <v>178</v>
      </c>
      <c r="BK292" s="228">
        <f>ROUND(I292*H292,2)</f>
        <v>0</v>
      </c>
      <c r="BL292" s="19" t="s">
        <v>178</v>
      </c>
      <c r="BM292" s="227" t="s">
        <v>556</v>
      </c>
    </row>
    <row r="293" spans="1:47" s="2" customFormat="1" ht="12">
      <c r="A293" s="41"/>
      <c r="B293" s="42"/>
      <c r="C293" s="43"/>
      <c r="D293" s="229" t="s">
        <v>343</v>
      </c>
      <c r="E293" s="43"/>
      <c r="F293" s="230" t="s">
        <v>439</v>
      </c>
      <c r="G293" s="43"/>
      <c r="H293" s="43"/>
      <c r="I293" s="231"/>
      <c r="J293" s="43"/>
      <c r="K293" s="43"/>
      <c r="L293" s="47"/>
      <c r="M293" s="232"/>
      <c r="N293" s="233"/>
      <c r="O293" s="88"/>
      <c r="P293" s="88"/>
      <c r="Q293" s="88"/>
      <c r="R293" s="88"/>
      <c r="S293" s="88"/>
      <c r="T293" s="89"/>
      <c r="U293" s="41"/>
      <c r="V293" s="41"/>
      <c r="W293" s="41"/>
      <c r="X293" s="41"/>
      <c r="Y293" s="41"/>
      <c r="Z293" s="41"/>
      <c r="AA293" s="41"/>
      <c r="AB293" s="41"/>
      <c r="AC293" s="41"/>
      <c r="AD293" s="41"/>
      <c r="AE293" s="41"/>
      <c r="AT293" s="19" t="s">
        <v>343</v>
      </c>
      <c r="AU293" s="19" t="s">
        <v>86</v>
      </c>
    </row>
    <row r="294" spans="1:65" s="2" customFormat="1" ht="16.5" customHeight="1">
      <c r="A294" s="41"/>
      <c r="B294" s="42"/>
      <c r="C294" s="266" t="s">
        <v>451</v>
      </c>
      <c r="D294" s="266" t="s">
        <v>441</v>
      </c>
      <c r="E294" s="267" t="s">
        <v>557</v>
      </c>
      <c r="F294" s="268" t="s">
        <v>558</v>
      </c>
      <c r="G294" s="269" t="s">
        <v>216</v>
      </c>
      <c r="H294" s="270">
        <v>8</v>
      </c>
      <c r="I294" s="271"/>
      <c r="J294" s="272">
        <f>ROUND(I294*H294,2)</f>
        <v>0</v>
      </c>
      <c r="K294" s="268" t="s">
        <v>177</v>
      </c>
      <c r="L294" s="273"/>
      <c r="M294" s="274" t="s">
        <v>35</v>
      </c>
      <c r="N294" s="275" t="s">
        <v>52</v>
      </c>
      <c r="O294" s="88"/>
      <c r="P294" s="225">
        <f>O294*H294</f>
        <v>0</v>
      </c>
      <c r="Q294" s="225">
        <v>0.00891</v>
      </c>
      <c r="R294" s="225">
        <f>Q294*H294</f>
        <v>0.07128</v>
      </c>
      <c r="S294" s="225">
        <v>0</v>
      </c>
      <c r="T294" s="226">
        <f>S294*H294</f>
        <v>0</v>
      </c>
      <c r="U294" s="41"/>
      <c r="V294" s="41"/>
      <c r="W294" s="41"/>
      <c r="X294" s="41"/>
      <c r="Y294" s="41"/>
      <c r="Z294" s="41"/>
      <c r="AA294" s="41"/>
      <c r="AB294" s="41"/>
      <c r="AC294" s="41"/>
      <c r="AD294" s="41"/>
      <c r="AE294" s="41"/>
      <c r="AR294" s="227" t="s">
        <v>226</v>
      </c>
      <c r="AT294" s="227" t="s">
        <v>441</v>
      </c>
      <c r="AU294" s="227" t="s">
        <v>86</v>
      </c>
      <c r="AY294" s="19" t="s">
        <v>170</v>
      </c>
      <c r="BE294" s="228">
        <f>IF(N294="základní",J294,0)</f>
        <v>0</v>
      </c>
      <c r="BF294" s="228">
        <f>IF(N294="snížená",J294,0)</f>
        <v>0</v>
      </c>
      <c r="BG294" s="228">
        <f>IF(N294="zákl. přenesená",J294,0)</f>
        <v>0</v>
      </c>
      <c r="BH294" s="228">
        <f>IF(N294="sníž. přenesená",J294,0)</f>
        <v>0</v>
      </c>
      <c r="BI294" s="228">
        <f>IF(N294="nulová",J294,0)</f>
        <v>0</v>
      </c>
      <c r="BJ294" s="19" t="s">
        <v>178</v>
      </c>
      <c r="BK294" s="228">
        <f>ROUND(I294*H294,2)</f>
        <v>0</v>
      </c>
      <c r="BL294" s="19" t="s">
        <v>178</v>
      </c>
      <c r="BM294" s="227" t="s">
        <v>559</v>
      </c>
    </row>
    <row r="295" spans="1:51" s="13" customFormat="1" ht="12">
      <c r="A295" s="13"/>
      <c r="B295" s="234"/>
      <c r="C295" s="235"/>
      <c r="D295" s="229" t="s">
        <v>182</v>
      </c>
      <c r="E295" s="236" t="s">
        <v>35</v>
      </c>
      <c r="F295" s="237" t="s">
        <v>560</v>
      </c>
      <c r="G295" s="235"/>
      <c r="H295" s="236" t="s">
        <v>35</v>
      </c>
      <c r="I295" s="238"/>
      <c r="J295" s="235"/>
      <c r="K295" s="235"/>
      <c r="L295" s="239"/>
      <c r="M295" s="240"/>
      <c r="N295" s="241"/>
      <c r="O295" s="241"/>
      <c r="P295" s="241"/>
      <c r="Q295" s="241"/>
      <c r="R295" s="241"/>
      <c r="S295" s="241"/>
      <c r="T295" s="242"/>
      <c r="U295" s="13"/>
      <c r="V295" s="13"/>
      <c r="W295" s="13"/>
      <c r="X295" s="13"/>
      <c r="Y295" s="13"/>
      <c r="Z295" s="13"/>
      <c r="AA295" s="13"/>
      <c r="AB295" s="13"/>
      <c r="AC295" s="13"/>
      <c r="AD295" s="13"/>
      <c r="AE295" s="13"/>
      <c r="AT295" s="243" t="s">
        <v>182</v>
      </c>
      <c r="AU295" s="243" t="s">
        <v>86</v>
      </c>
      <c r="AV295" s="13" t="s">
        <v>86</v>
      </c>
      <c r="AW295" s="13" t="s">
        <v>40</v>
      </c>
      <c r="AX295" s="13" t="s">
        <v>79</v>
      </c>
      <c r="AY295" s="243" t="s">
        <v>170</v>
      </c>
    </row>
    <row r="296" spans="1:51" s="14" customFormat="1" ht="12">
      <c r="A296" s="14"/>
      <c r="B296" s="244"/>
      <c r="C296" s="245"/>
      <c r="D296" s="229" t="s">
        <v>182</v>
      </c>
      <c r="E296" s="246" t="s">
        <v>35</v>
      </c>
      <c r="F296" s="247" t="s">
        <v>497</v>
      </c>
      <c r="G296" s="245"/>
      <c r="H296" s="248">
        <v>8</v>
      </c>
      <c r="I296" s="249"/>
      <c r="J296" s="245"/>
      <c r="K296" s="245"/>
      <c r="L296" s="250"/>
      <c r="M296" s="251"/>
      <c r="N296" s="252"/>
      <c r="O296" s="252"/>
      <c r="P296" s="252"/>
      <c r="Q296" s="252"/>
      <c r="R296" s="252"/>
      <c r="S296" s="252"/>
      <c r="T296" s="253"/>
      <c r="U296" s="14"/>
      <c r="V296" s="14"/>
      <c r="W296" s="14"/>
      <c r="X296" s="14"/>
      <c r="Y296" s="14"/>
      <c r="Z296" s="14"/>
      <c r="AA296" s="14"/>
      <c r="AB296" s="14"/>
      <c r="AC296" s="14"/>
      <c r="AD296" s="14"/>
      <c r="AE296" s="14"/>
      <c r="AT296" s="254" t="s">
        <v>182</v>
      </c>
      <c r="AU296" s="254" t="s">
        <v>86</v>
      </c>
      <c r="AV296" s="14" t="s">
        <v>88</v>
      </c>
      <c r="AW296" s="14" t="s">
        <v>40</v>
      </c>
      <c r="AX296" s="14" t="s">
        <v>79</v>
      </c>
      <c r="AY296" s="254" t="s">
        <v>170</v>
      </c>
    </row>
    <row r="297" spans="1:51" s="15" customFormat="1" ht="12">
      <c r="A297" s="15"/>
      <c r="B297" s="255"/>
      <c r="C297" s="256"/>
      <c r="D297" s="229" t="s">
        <v>182</v>
      </c>
      <c r="E297" s="257" t="s">
        <v>35</v>
      </c>
      <c r="F297" s="258" t="s">
        <v>185</v>
      </c>
      <c r="G297" s="256"/>
      <c r="H297" s="259">
        <v>8</v>
      </c>
      <c r="I297" s="260"/>
      <c r="J297" s="256"/>
      <c r="K297" s="256"/>
      <c r="L297" s="261"/>
      <c r="M297" s="262"/>
      <c r="N297" s="263"/>
      <c r="O297" s="263"/>
      <c r="P297" s="263"/>
      <c r="Q297" s="263"/>
      <c r="R297" s="263"/>
      <c r="S297" s="263"/>
      <c r="T297" s="264"/>
      <c r="U297" s="15"/>
      <c r="V297" s="15"/>
      <c r="W297" s="15"/>
      <c r="X297" s="15"/>
      <c r="Y297" s="15"/>
      <c r="Z297" s="15"/>
      <c r="AA297" s="15"/>
      <c r="AB297" s="15"/>
      <c r="AC297" s="15"/>
      <c r="AD297" s="15"/>
      <c r="AE297" s="15"/>
      <c r="AT297" s="265" t="s">
        <v>182</v>
      </c>
      <c r="AU297" s="265" t="s">
        <v>86</v>
      </c>
      <c r="AV297" s="15" t="s">
        <v>178</v>
      </c>
      <c r="AW297" s="15" t="s">
        <v>40</v>
      </c>
      <c r="AX297" s="15" t="s">
        <v>86</v>
      </c>
      <c r="AY297" s="265" t="s">
        <v>170</v>
      </c>
    </row>
    <row r="298" spans="1:65" s="2" customFormat="1" ht="16.5" customHeight="1">
      <c r="A298" s="41"/>
      <c r="B298" s="42"/>
      <c r="C298" s="266" t="s">
        <v>456</v>
      </c>
      <c r="D298" s="266" t="s">
        <v>441</v>
      </c>
      <c r="E298" s="267" t="s">
        <v>457</v>
      </c>
      <c r="F298" s="268" t="s">
        <v>458</v>
      </c>
      <c r="G298" s="269" t="s">
        <v>216</v>
      </c>
      <c r="H298" s="270">
        <v>668</v>
      </c>
      <c r="I298" s="271"/>
      <c r="J298" s="272">
        <f>ROUND(I298*H298,2)</f>
        <v>0</v>
      </c>
      <c r="K298" s="268" t="s">
        <v>177</v>
      </c>
      <c r="L298" s="273"/>
      <c r="M298" s="274" t="s">
        <v>35</v>
      </c>
      <c r="N298" s="275" t="s">
        <v>52</v>
      </c>
      <c r="O298" s="88"/>
      <c r="P298" s="225">
        <f>O298*H298</f>
        <v>0</v>
      </c>
      <c r="Q298" s="225">
        <v>0.00111</v>
      </c>
      <c r="R298" s="225">
        <f>Q298*H298</f>
        <v>0.74148</v>
      </c>
      <c r="S298" s="225">
        <v>0</v>
      </c>
      <c r="T298" s="226">
        <f>S298*H298</f>
        <v>0</v>
      </c>
      <c r="U298" s="41"/>
      <c r="V298" s="41"/>
      <c r="W298" s="41"/>
      <c r="X298" s="41"/>
      <c r="Y298" s="41"/>
      <c r="Z298" s="41"/>
      <c r="AA298" s="41"/>
      <c r="AB298" s="41"/>
      <c r="AC298" s="41"/>
      <c r="AD298" s="41"/>
      <c r="AE298" s="41"/>
      <c r="AR298" s="227" t="s">
        <v>226</v>
      </c>
      <c r="AT298" s="227" t="s">
        <v>441</v>
      </c>
      <c r="AU298" s="227" t="s">
        <v>86</v>
      </c>
      <c r="AY298" s="19" t="s">
        <v>170</v>
      </c>
      <c r="BE298" s="228">
        <f>IF(N298="základní",J298,0)</f>
        <v>0</v>
      </c>
      <c r="BF298" s="228">
        <f>IF(N298="snížená",J298,0)</f>
        <v>0</v>
      </c>
      <c r="BG298" s="228">
        <f>IF(N298="zákl. přenesená",J298,0)</f>
        <v>0</v>
      </c>
      <c r="BH298" s="228">
        <f>IF(N298="sníž. přenesená",J298,0)</f>
        <v>0</v>
      </c>
      <c r="BI298" s="228">
        <f>IF(N298="nulová",J298,0)</f>
        <v>0</v>
      </c>
      <c r="BJ298" s="19" t="s">
        <v>178</v>
      </c>
      <c r="BK298" s="228">
        <f>ROUND(I298*H298,2)</f>
        <v>0</v>
      </c>
      <c r="BL298" s="19" t="s">
        <v>178</v>
      </c>
      <c r="BM298" s="227" t="s">
        <v>561</v>
      </c>
    </row>
    <row r="299" spans="1:51" s="13" customFormat="1" ht="12">
      <c r="A299" s="13"/>
      <c r="B299" s="234"/>
      <c r="C299" s="235"/>
      <c r="D299" s="229" t="s">
        <v>182</v>
      </c>
      <c r="E299" s="236" t="s">
        <v>35</v>
      </c>
      <c r="F299" s="237" t="s">
        <v>460</v>
      </c>
      <c r="G299" s="235"/>
      <c r="H299" s="236" t="s">
        <v>35</v>
      </c>
      <c r="I299" s="238"/>
      <c r="J299" s="235"/>
      <c r="K299" s="235"/>
      <c r="L299" s="239"/>
      <c r="M299" s="240"/>
      <c r="N299" s="241"/>
      <c r="O299" s="241"/>
      <c r="P299" s="241"/>
      <c r="Q299" s="241"/>
      <c r="R299" s="241"/>
      <c r="S299" s="241"/>
      <c r="T299" s="242"/>
      <c r="U299" s="13"/>
      <c r="V299" s="13"/>
      <c r="W299" s="13"/>
      <c r="X299" s="13"/>
      <c r="Y299" s="13"/>
      <c r="Z299" s="13"/>
      <c r="AA299" s="13"/>
      <c r="AB299" s="13"/>
      <c r="AC299" s="13"/>
      <c r="AD299" s="13"/>
      <c r="AE299" s="13"/>
      <c r="AT299" s="243" t="s">
        <v>182</v>
      </c>
      <c r="AU299" s="243" t="s">
        <v>86</v>
      </c>
      <c r="AV299" s="13" t="s">
        <v>86</v>
      </c>
      <c r="AW299" s="13" t="s">
        <v>40</v>
      </c>
      <c r="AX299" s="13" t="s">
        <v>79</v>
      </c>
      <c r="AY299" s="243" t="s">
        <v>170</v>
      </c>
    </row>
    <row r="300" spans="1:51" s="14" customFormat="1" ht="12">
      <c r="A300" s="14"/>
      <c r="B300" s="244"/>
      <c r="C300" s="245"/>
      <c r="D300" s="229" t="s">
        <v>182</v>
      </c>
      <c r="E300" s="246" t="s">
        <v>35</v>
      </c>
      <c r="F300" s="247" t="s">
        <v>562</v>
      </c>
      <c r="G300" s="245"/>
      <c r="H300" s="248">
        <v>668</v>
      </c>
      <c r="I300" s="249"/>
      <c r="J300" s="245"/>
      <c r="K300" s="245"/>
      <c r="L300" s="250"/>
      <c r="M300" s="251"/>
      <c r="N300" s="252"/>
      <c r="O300" s="252"/>
      <c r="P300" s="252"/>
      <c r="Q300" s="252"/>
      <c r="R300" s="252"/>
      <c r="S300" s="252"/>
      <c r="T300" s="253"/>
      <c r="U300" s="14"/>
      <c r="V300" s="14"/>
      <c r="W300" s="14"/>
      <c r="X300" s="14"/>
      <c r="Y300" s="14"/>
      <c r="Z300" s="14"/>
      <c r="AA300" s="14"/>
      <c r="AB300" s="14"/>
      <c r="AC300" s="14"/>
      <c r="AD300" s="14"/>
      <c r="AE300" s="14"/>
      <c r="AT300" s="254" t="s">
        <v>182</v>
      </c>
      <c r="AU300" s="254" t="s">
        <v>86</v>
      </c>
      <c r="AV300" s="14" t="s">
        <v>88</v>
      </c>
      <c r="AW300" s="14" t="s">
        <v>40</v>
      </c>
      <c r="AX300" s="14" t="s">
        <v>79</v>
      </c>
      <c r="AY300" s="254" t="s">
        <v>170</v>
      </c>
    </row>
    <row r="301" spans="1:51" s="15" customFormat="1" ht="12">
      <c r="A301" s="15"/>
      <c r="B301" s="255"/>
      <c r="C301" s="256"/>
      <c r="D301" s="229" t="s">
        <v>182</v>
      </c>
      <c r="E301" s="257" t="s">
        <v>35</v>
      </c>
      <c r="F301" s="258" t="s">
        <v>185</v>
      </c>
      <c r="G301" s="256"/>
      <c r="H301" s="259">
        <v>668</v>
      </c>
      <c r="I301" s="260"/>
      <c r="J301" s="256"/>
      <c r="K301" s="256"/>
      <c r="L301" s="261"/>
      <c r="M301" s="262"/>
      <c r="N301" s="263"/>
      <c r="O301" s="263"/>
      <c r="P301" s="263"/>
      <c r="Q301" s="263"/>
      <c r="R301" s="263"/>
      <c r="S301" s="263"/>
      <c r="T301" s="264"/>
      <c r="U301" s="15"/>
      <c r="V301" s="15"/>
      <c r="W301" s="15"/>
      <c r="X301" s="15"/>
      <c r="Y301" s="15"/>
      <c r="Z301" s="15"/>
      <c r="AA301" s="15"/>
      <c r="AB301" s="15"/>
      <c r="AC301" s="15"/>
      <c r="AD301" s="15"/>
      <c r="AE301" s="15"/>
      <c r="AT301" s="265" t="s">
        <v>182</v>
      </c>
      <c r="AU301" s="265" t="s">
        <v>86</v>
      </c>
      <c r="AV301" s="15" t="s">
        <v>178</v>
      </c>
      <c r="AW301" s="15" t="s">
        <v>40</v>
      </c>
      <c r="AX301" s="15" t="s">
        <v>86</v>
      </c>
      <c r="AY301" s="265" t="s">
        <v>170</v>
      </c>
    </row>
    <row r="302" spans="1:65" s="2" customFormat="1" ht="16.5" customHeight="1">
      <c r="A302" s="41"/>
      <c r="B302" s="42"/>
      <c r="C302" s="266" t="s">
        <v>462</v>
      </c>
      <c r="D302" s="266" t="s">
        <v>441</v>
      </c>
      <c r="E302" s="267" t="s">
        <v>563</v>
      </c>
      <c r="F302" s="268" t="s">
        <v>564</v>
      </c>
      <c r="G302" s="269" t="s">
        <v>216</v>
      </c>
      <c r="H302" s="270">
        <v>32</v>
      </c>
      <c r="I302" s="271"/>
      <c r="J302" s="272">
        <f>ROUND(I302*H302,2)</f>
        <v>0</v>
      </c>
      <c r="K302" s="268" t="s">
        <v>177</v>
      </c>
      <c r="L302" s="273"/>
      <c r="M302" s="274" t="s">
        <v>35</v>
      </c>
      <c r="N302" s="275" t="s">
        <v>52</v>
      </c>
      <c r="O302" s="88"/>
      <c r="P302" s="225">
        <f>O302*H302</f>
        <v>0</v>
      </c>
      <c r="Q302" s="225">
        <v>0.00018</v>
      </c>
      <c r="R302" s="225">
        <f>Q302*H302</f>
        <v>0.00576</v>
      </c>
      <c r="S302" s="225">
        <v>0</v>
      </c>
      <c r="T302" s="226">
        <f>S302*H302</f>
        <v>0</v>
      </c>
      <c r="U302" s="41"/>
      <c r="V302" s="41"/>
      <c r="W302" s="41"/>
      <c r="X302" s="41"/>
      <c r="Y302" s="41"/>
      <c r="Z302" s="41"/>
      <c r="AA302" s="41"/>
      <c r="AB302" s="41"/>
      <c r="AC302" s="41"/>
      <c r="AD302" s="41"/>
      <c r="AE302" s="41"/>
      <c r="AR302" s="227" t="s">
        <v>226</v>
      </c>
      <c r="AT302" s="227" t="s">
        <v>441</v>
      </c>
      <c r="AU302" s="227" t="s">
        <v>86</v>
      </c>
      <c r="AY302" s="19" t="s">
        <v>170</v>
      </c>
      <c r="BE302" s="228">
        <f>IF(N302="základní",J302,0)</f>
        <v>0</v>
      </c>
      <c r="BF302" s="228">
        <f>IF(N302="snížená",J302,0)</f>
        <v>0</v>
      </c>
      <c r="BG302" s="228">
        <f>IF(N302="zákl. přenesená",J302,0)</f>
        <v>0</v>
      </c>
      <c r="BH302" s="228">
        <f>IF(N302="sníž. přenesená",J302,0)</f>
        <v>0</v>
      </c>
      <c r="BI302" s="228">
        <f>IF(N302="nulová",J302,0)</f>
        <v>0</v>
      </c>
      <c r="BJ302" s="19" t="s">
        <v>178</v>
      </c>
      <c r="BK302" s="228">
        <f>ROUND(I302*H302,2)</f>
        <v>0</v>
      </c>
      <c r="BL302" s="19" t="s">
        <v>178</v>
      </c>
      <c r="BM302" s="227" t="s">
        <v>565</v>
      </c>
    </row>
    <row r="303" spans="1:51" s="13" customFormat="1" ht="12">
      <c r="A303" s="13"/>
      <c r="B303" s="234"/>
      <c r="C303" s="235"/>
      <c r="D303" s="229" t="s">
        <v>182</v>
      </c>
      <c r="E303" s="236" t="s">
        <v>35</v>
      </c>
      <c r="F303" s="237" t="s">
        <v>495</v>
      </c>
      <c r="G303" s="235"/>
      <c r="H303" s="236" t="s">
        <v>35</v>
      </c>
      <c r="I303" s="238"/>
      <c r="J303" s="235"/>
      <c r="K303" s="235"/>
      <c r="L303" s="239"/>
      <c r="M303" s="240"/>
      <c r="N303" s="241"/>
      <c r="O303" s="241"/>
      <c r="P303" s="241"/>
      <c r="Q303" s="241"/>
      <c r="R303" s="241"/>
      <c r="S303" s="241"/>
      <c r="T303" s="242"/>
      <c r="U303" s="13"/>
      <c r="V303" s="13"/>
      <c r="W303" s="13"/>
      <c r="X303" s="13"/>
      <c r="Y303" s="13"/>
      <c r="Z303" s="13"/>
      <c r="AA303" s="13"/>
      <c r="AB303" s="13"/>
      <c r="AC303" s="13"/>
      <c r="AD303" s="13"/>
      <c r="AE303" s="13"/>
      <c r="AT303" s="243" t="s">
        <v>182</v>
      </c>
      <c r="AU303" s="243" t="s">
        <v>86</v>
      </c>
      <c r="AV303" s="13" t="s">
        <v>86</v>
      </c>
      <c r="AW303" s="13" t="s">
        <v>40</v>
      </c>
      <c r="AX303" s="13" t="s">
        <v>79</v>
      </c>
      <c r="AY303" s="243" t="s">
        <v>170</v>
      </c>
    </row>
    <row r="304" spans="1:51" s="14" customFormat="1" ht="12">
      <c r="A304" s="14"/>
      <c r="B304" s="244"/>
      <c r="C304" s="245"/>
      <c r="D304" s="229" t="s">
        <v>182</v>
      </c>
      <c r="E304" s="246" t="s">
        <v>35</v>
      </c>
      <c r="F304" s="247" t="s">
        <v>496</v>
      </c>
      <c r="G304" s="245"/>
      <c r="H304" s="248">
        <v>32</v>
      </c>
      <c r="I304" s="249"/>
      <c r="J304" s="245"/>
      <c r="K304" s="245"/>
      <c r="L304" s="250"/>
      <c r="M304" s="251"/>
      <c r="N304" s="252"/>
      <c r="O304" s="252"/>
      <c r="P304" s="252"/>
      <c r="Q304" s="252"/>
      <c r="R304" s="252"/>
      <c r="S304" s="252"/>
      <c r="T304" s="253"/>
      <c r="U304" s="14"/>
      <c r="V304" s="14"/>
      <c r="W304" s="14"/>
      <c r="X304" s="14"/>
      <c r="Y304" s="14"/>
      <c r="Z304" s="14"/>
      <c r="AA304" s="14"/>
      <c r="AB304" s="14"/>
      <c r="AC304" s="14"/>
      <c r="AD304" s="14"/>
      <c r="AE304" s="14"/>
      <c r="AT304" s="254" t="s">
        <v>182</v>
      </c>
      <c r="AU304" s="254" t="s">
        <v>86</v>
      </c>
      <c r="AV304" s="14" t="s">
        <v>88</v>
      </c>
      <c r="AW304" s="14" t="s">
        <v>40</v>
      </c>
      <c r="AX304" s="14" t="s">
        <v>79</v>
      </c>
      <c r="AY304" s="254" t="s">
        <v>170</v>
      </c>
    </row>
    <row r="305" spans="1:51" s="15" customFormat="1" ht="12">
      <c r="A305" s="15"/>
      <c r="B305" s="255"/>
      <c r="C305" s="256"/>
      <c r="D305" s="229" t="s">
        <v>182</v>
      </c>
      <c r="E305" s="257" t="s">
        <v>35</v>
      </c>
      <c r="F305" s="258" t="s">
        <v>185</v>
      </c>
      <c r="G305" s="256"/>
      <c r="H305" s="259">
        <v>32</v>
      </c>
      <c r="I305" s="260"/>
      <c r="J305" s="256"/>
      <c r="K305" s="256"/>
      <c r="L305" s="261"/>
      <c r="M305" s="262"/>
      <c r="N305" s="263"/>
      <c r="O305" s="263"/>
      <c r="P305" s="263"/>
      <c r="Q305" s="263"/>
      <c r="R305" s="263"/>
      <c r="S305" s="263"/>
      <c r="T305" s="264"/>
      <c r="U305" s="15"/>
      <c r="V305" s="15"/>
      <c r="W305" s="15"/>
      <c r="X305" s="15"/>
      <c r="Y305" s="15"/>
      <c r="Z305" s="15"/>
      <c r="AA305" s="15"/>
      <c r="AB305" s="15"/>
      <c r="AC305" s="15"/>
      <c r="AD305" s="15"/>
      <c r="AE305" s="15"/>
      <c r="AT305" s="265" t="s">
        <v>182</v>
      </c>
      <c r="AU305" s="265" t="s">
        <v>86</v>
      </c>
      <c r="AV305" s="15" t="s">
        <v>178</v>
      </c>
      <c r="AW305" s="15" t="s">
        <v>40</v>
      </c>
      <c r="AX305" s="15" t="s">
        <v>86</v>
      </c>
      <c r="AY305" s="265" t="s">
        <v>170</v>
      </c>
    </row>
    <row r="306" spans="1:65" s="2" customFormat="1" ht="16.5" customHeight="1">
      <c r="A306" s="41"/>
      <c r="B306" s="42"/>
      <c r="C306" s="266" t="s">
        <v>467</v>
      </c>
      <c r="D306" s="266" t="s">
        <v>441</v>
      </c>
      <c r="E306" s="267" t="s">
        <v>447</v>
      </c>
      <c r="F306" s="268" t="s">
        <v>448</v>
      </c>
      <c r="G306" s="269" t="s">
        <v>216</v>
      </c>
      <c r="H306" s="270">
        <v>2338</v>
      </c>
      <c r="I306" s="271"/>
      <c r="J306" s="272">
        <f>ROUND(I306*H306,2)</f>
        <v>0</v>
      </c>
      <c r="K306" s="268" t="s">
        <v>177</v>
      </c>
      <c r="L306" s="273"/>
      <c r="M306" s="274" t="s">
        <v>35</v>
      </c>
      <c r="N306" s="275" t="s">
        <v>52</v>
      </c>
      <c r="O306" s="88"/>
      <c r="P306" s="225">
        <f>O306*H306</f>
        <v>0</v>
      </c>
      <c r="Q306" s="225">
        <v>0.00021</v>
      </c>
      <c r="R306" s="225">
        <f>Q306*H306</f>
        <v>0.49098</v>
      </c>
      <c r="S306" s="225">
        <v>0</v>
      </c>
      <c r="T306" s="226">
        <f>S306*H306</f>
        <v>0</v>
      </c>
      <c r="U306" s="41"/>
      <c r="V306" s="41"/>
      <c r="W306" s="41"/>
      <c r="X306" s="41"/>
      <c r="Y306" s="41"/>
      <c r="Z306" s="41"/>
      <c r="AA306" s="41"/>
      <c r="AB306" s="41"/>
      <c r="AC306" s="41"/>
      <c r="AD306" s="41"/>
      <c r="AE306" s="41"/>
      <c r="AR306" s="227" t="s">
        <v>226</v>
      </c>
      <c r="AT306" s="227" t="s">
        <v>441</v>
      </c>
      <c r="AU306" s="227" t="s">
        <v>86</v>
      </c>
      <c r="AY306" s="19" t="s">
        <v>170</v>
      </c>
      <c r="BE306" s="228">
        <f>IF(N306="základní",J306,0)</f>
        <v>0</v>
      </c>
      <c r="BF306" s="228">
        <f>IF(N306="snížená",J306,0)</f>
        <v>0</v>
      </c>
      <c r="BG306" s="228">
        <f>IF(N306="zákl. přenesená",J306,0)</f>
        <v>0</v>
      </c>
      <c r="BH306" s="228">
        <f>IF(N306="sníž. přenesená",J306,0)</f>
        <v>0</v>
      </c>
      <c r="BI306" s="228">
        <f>IF(N306="nulová",J306,0)</f>
        <v>0</v>
      </c>
      <c r="BJ306" s="19" t="s">
        <v>178</v>
      </c>
      <c r="BK306" s="228">
        <f>ROUND(I306*H306,2)</f>
        <v>0</v>
      </c>
      <c r="BL306" s="19" t="s">
        <v>178</v>
      </c>
      <c r="BM306" s="227" t="s">
        <v>566</v>
      </c>
    </row>
    <row r="307" spans="1:51" s="13" customFormat="1" ht="12">
      <c r="A307" s="13"/>
      <c r="B307" s="234"/>
      <c r="C307" s="235"/>
      <c r="D307" s="229" t="s">
        <v>182</v>
      </c>
      <c r="E307" s="236" t="s">
        <v>35</v>
      </c>
      <c r="F307" s="237" t="s">
        <v>495</v>
      </c>
      <c r="G307" s="235"/>
      <c r="H307" s="236" t="s">
        <v>35</v>
      </c>
      <c r="I307" s="238"/>
      <c r="J307" s="235"/>
      <c r="K307" s="235"/>
      <c r="L307" s="239"/>
      <c r="M307" s="240"/>
      <c r="N307" s="241"/>
      <c r="O307" s="241"/>
      <c r="P307" s="241"/>
      <c r="Q307" s="241"/>
      <c r="R307" s="241"/>
      <c r="S307" s="241"/>
      <c r="T307" s="242"/>
      <c r="U307" s="13"/>
      <c r="V307" s="13"/>
      <c r="W307" s="13"/>
      <c r="X307" s="13"/>
      <c r="Y307" s="13"/>
      <c r="Z307" s="13"/>
      <c r="AA307" s="13"/>
      <c r="AB307" s="13"/>
      <c r="AC307" s="13"/>
      <c r="AD307" s="13"/>
      <c r="AE307" s="13"/>
      <c r="AT307" s="243" t="s">
        <v>182</v>
      </c>
      <c r="AU307" s="243" t="s">
        <v>86</v>
      </c>
      <c r="AV307" s="13" t="s">
        <v>86</v>
      </c>
      <c r="AW307" s="13" t="s">
        <v>40</v>
      </c>
      <c r="AX307" s="13" t="s">
        <v>79</v>
      </c>
      <c r="AY307" s="243" t="s">
        <v>170</v>
      </c>
    </row>
    <row r="308" spans="1:51" s="14" customFormat="1" ht="12">
      <c r="A308" s="14"/>
      <c r="B308" s="244"/>
      <c r="C308" s="245"/>
      <c r="D308" s="229" t="s">
        <v>182</v>
      </c>
      <c r="E308" s="246" t="s">
        <v>35</v>
      </c>
      <c r="F308" s="247" t="s">
        <v>497</v>
      </c>
      <c r="G308" s="245"/>
      <c r="H308" s="248">
        <v>8</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182</v>
      </c>
      <c r="AU308" s="254" t="s">
        <v>86</v>
      </c>
      <c r="AV308" s="14" t="s">
        <v>88</v>
      </c>
      <c r="AW308" s="14" t="s">
        <v>40</v>
      </c>
      <c r="AX308" s="14" t="s">
        <v>79</v>
      </c>
      <c r="AY308" s="254" t="s">
        <v>170</v>
      </c>
    </row>
    <row r="309" spans="1:51" s="13" customFormat="1" ht="12">
      <c r="A309" s="13"/>
      <c r="B309" s="234"/>
      <c r="C309" s="235"/>
      <c r="D309" s="229" t="s">
        <v>182</v>
      </c>
      <c r="E309" s="236" t="s">
        <v>35</v>
      </c>
      <c r="F309" s="237" t="s">
        <v>567</v>
      </c>
      <c r="G309" s="235"/>
      <c r="H309" s="236" t="s">
        <v>35</v>
      </c>
      <c r="I309" s="238"/>
      <c r="J309" s="235"/>
      <c r="K309" s="235"/>
      <c r="L309" s="239"/>
      <c r="M309" s="240"/>
      <c r="N309" s="241"/>
      <c r="O309" s="241"/>
      <c r="P309" s="241"/>
      <c r="Q309" s="241"/>
      <c r="R309" s="241"/>
      <c r="S309" s="241"/>
      <c r="T309" s="242"/>
      <c r="U309" s="13"/>
      <c r="V309" s="13"/>
      <c r="W309" s="13"/>
      <c r="X309" s="13"/>
      <c r="Y309" s="13"/>
      <c r="Z309" s="13"/>
      <c r="AA309" s="13"/>
      <c r="AB309" s="13"/>
      <c r="AC309" s="13"/>
      <c r="AD309" s="13"/>
      <c r="AE309" s="13"/>
      <c r="AT309" s="243" t="s">
        <v>182</v>
      </c>
      <c r="AU309" s="243" t="s">
        <v>86</v>
      </c>
      <c r="AV309" s="13" t="s">
        <v>86</v>
      </c>
      <c r="AW309" s="13" t="s">
        <v>40</v>
      </c>
      <c r="AX309" s="13" t="s">
        <v>79</v>
      </c>
      <c r="AY309" s="243" t="s">
        <v>170</v>
      </c>
    </row>
    <row r="310" spans="1:51" s="14" customFormat="1" ht="12">
      <c r="A310" s="14"/>
      <c r="B310" s="244"/>
      <c r="C310" s="245"/>
      <c r="D310" s="229" t="s">
        <v>182</v>
      </c>
      <c r="E310" s="246" t="s">
        <v>35</v>
      </c>
      <c r="F310" s="247" t="s">
        <v>568</v>
      </c>
      <c r="G310" s="245"/>
      <c r="H310" s="248">
        <v>2330</v>
      </c>
      <c r="I310" s="249"/>
      <c r="J310" s="245"/>
      <c r="K310" s="245"/>
      <c r="L310" s="250"/>
      <c r="M310" s="251"/>
      <c r="N310" s="252"/>
      <c r="O310" s="252"/>
      <c r="P310" s="252"/>
      <c r="Q310" s="252"/>
      <c r="R310" s="252"/>
      <c r="S310" s="252"/>
      <c r="T310" s="253"/>
      <c r="U310" s="14"/>
      <c r="V310" s="14"/>
      <c r="W310" s="14"/>
      <c r="X310" s="14"/>
      <c r="Y310" s="14"/>
      <c r="Z310" s="14"/>
      <c r="AA310" s="14"/>
      <c r="AB310" s="14"/>
      <c r="AC310" s="14"/>
      <c r="AD310" s="14"/>
      <c r="AE310" s="14"/>
      <c r="AT310" s="254" t="s">
        <v>182</v>
      </c>
      <c r="AU310" s="254" t="s">
        <v>86</v>
      </c>
      <c r="AV310" s="14" t="s">
        <v>88</v>
      </c>
      <c r="AW310" s="14" t="s">
        <v>40</v>
      </c>
      <c r="AX310" s="14" t="s">
        <v>79</v>
      </c>
      <c r="AY310" s="254" t="s">
        <v>170</v>
      </c>
    </row>
    <row r="311" spans="1:51" s="15" customFormat="1" ht="12">
      <c r="A311" s="15"/>
      <c r="B311" s="255"/>
      <c r="C311" s="256"/>
      <c r="D311" s="229" t="s">
        <v>182</v>
      </c>
      <c r="E311" s="257" t="s">
        <v>35</v>
      </c>
      <c r="F311" s="258" t="s">
        <v>185</v>
      </c>
      <c r="G311" s="256"/>
      <c r="H311" s="259">
        <v>2338</v>
      </c>
      <c r="I311" s="260"/>
      <c r="J311" s="256"/>
      <c r="K311" s="256"/>
      <c r="L311" s="261"/>
      <c r="M311" s="262"/>
      <c r="N311" s="263"/>
      <c r="O311" s="263"/>
      <c r="P311" s="263"/>
      <c r="Q311" s="263"/>
      <c r="R311" s="263"/>
      <c r="S311" s="263"/>
      <c r="T311" s="264"/>
      <c r="U311" s="15"/>
      <c r="V311" s="15"/>
      <c r="W311" s="15"/>
      <c r="X311" s="15"/>
      <c r="Y311" s="15"/>
      <c r="Z311" s="15"/>
      <c r="AA311" s="15"/>
      <c r="AB311" s="15"/>
      <c r="AC311" s="15"/>
      <c r="AD311" s="15"/>
      <c r="AE311" s="15"/>
      <c r="AT311" s="265" t="s">
        <v>182</v>
      </c>
      <c r="AU311" s="265" t="s">
        <v>86</v>
      </c>
      <c r="AV311" s="15" t="s">
        <v>178</v>
      </c>
      <c r="AW311" s="15" t="s">
        <v>40</v>
      </c>
      <c r="AX311" s="15" t="s">
        <v>86</v>
      </c>
      <c r="AY311" s="265" t="s">
        <v>170</v>
      </c>
    </row>
    <row r="312" spans="1:65" s="2" customFormat="1" ht="16.5" customHeight="1">
      <c r="A312" s="41"/>
      <c r="B312" s="42"/>
      <c r="C312" s="266" t="s">
        <v>471</v>
      </c>
      <c r="D312" s="266" t="s">
        <v>441</v>
      </c>
      <c r="E312" s="267" t="s">
        <v>569</v>
      </c>
      <c r="F312" s="268" t="s">
        <v>570</v>
      </c>
      <c r="G312" s="269" t="s">
        <v>216</v>
      </c>
      <c r="H312" s="270">
        <v>32</v>
      </c>
      <c r="I312" s="271"/>
      <c r="J312" s="272">
        <f>ROUND(I312*H312,2)</f>
        <v>0</v>
      </c>
      <c r="K312" s="268" t="s">
        <v>177</v>
      </c>
      <c r="L312" s="273"/>
      <c r="M312" s="274" t="s">
        <v>35</v>
      </c>
      <c r="N312" s="275" t="s">
        <v>52</v>
      </c>
      <c r="O312" s="88"/>
      <c r="P312" s="225">
        <f>O312*H312</f>
        <v>0</v>
      </c>
      <c r="Q312" s="225">
        <v>0.00742</v>
      </c>
      <c r="R312" s="225">
        <f>Q312*H312</f>
        <v>0.23744</v>
      </c>
      <c r="S312" s="225">
        <v>0</v>
      </c>
      <c r="T312" s="226">
        <f>S312*H312</f>
        <v>0</v>
      </c>
      <c r="U312" s="41"/>
      <c r="V312" s="41"/>
      <c r="W312" s="41"/>
      <c r="X312" s="41"/>
      <c r="Y312" s="41"/>
      <c r="Z312" s="41"/>
      <c r="AA312" s="41"/>
      <c r="AB312" s="41"/>
      <c r="AC312" s="41"/>
      <c r="AD312" s="41"/>
      <c r="AE312" s="41"/>
      <c r="AR312" s="227" t="s">
        <v>226</v>
      </c>
      <c r="AT312" s="227" t="s">
        <v>441</v>
      </c>
      <c r="AU312" s="227" t="s">
        <v>86</v>
      </c>
      <c r="AY312" s="19" t="s">
        <v>170</v>
      </c>
      <c r="BE312" s="228">
        <f>IF(N312="základní",J312,0)</f>
        <v>0</v>
      </c>
      <c r="BF312" s="228">
        <f>IF(N312="snížená",J312,0)</f>
        <v>0</v>
      </c>
      <c r="BG312" s="228">
        <f>IF(N312="zákl. přenesená",J312,0)</f>
        <v>0</v>
      </c>
      <c r="BH312" s="228">
        <f>IF(N312="sníž. přenesená",J312,0)</f>
        <v>0</v>
      </c>
      <c r="BI312" s="228">
        <f>IF(N312="nulová",J312,0)</f>
        <v>0</v>
      </c>
      <c r="BJ312" s="19" t="s">
        <v>178</v>
      </c>
      <c r="BK312" s="228">
        <f>ROUND(I312*H312,2)</f>
        <v>0</v>
      </c>
      <c r="BL312" s="19" t="s">
        <v>178</v>
      </c>
      <c r="BM312" s="227" t="s">
        <v>571</v>
      </c>
    </row>
    <row r="313" spans="1:51" s="13" customFormat="1" ht="12">
      <c r="A313" s="13"/>
      <c r="B313" s="234"/>
      <c r="C313" s="235"/>
      <c r="D313" s="229" t="s">
        <v>182</v>
      </c>
      <c r="E313" s="236" t="s">
        <v>35</v>
      </c>
      <c r="F313" s="237" t="s">
        <v>572</v>
      </c>
      <c r="G313" s="235"/>
      <c r="H313" s="236" t="s">
        <v>35</v>
      </c>
      <c r="I313" s="238"/>
      <c r="J313" s="235"/>
      <c r="K313" s="235"/>
      <c r="L313" s="239"/>
      <c r="M313" s="240"/>
      <c r="N313" s="241"/>
      <c r="O313" s="241"/>
      <c r="P313" s="241"/>
      <c r="Q313" s="241"/>
      <c r="R313" s="241"/>
      <c r="S313" s="241"/>
      <c r="T313" s="242"/>
      <c r="U313" s="13"/>
      <c r="V313" s="13"/>
      <c r="W313" s="13"/>
      <c r="X313" s="13"/>
      <c r="Y313" s="13"/>
      <c r="Z313" s="13"/>
      <c r="AA313" s="13"/>
      <c r="AB313" s="13"/>
      <c r="AC313" s="13"/>
      <c r="AD313" s="13"/>
      <c r="AE313" s="13"/>
      <c r="AT313" s="243" t="s">
        <v>182</v>
      </c>
      <c r="AU313" s="243" t="s">
        <v>86</v>
      </c>
      <c r="AV313" s="13" t="s">
        <v>86</v>
      </c>
      <c r="AW313" s="13" t="s">
        <v>40</v>
      </c>
      <c r="AX313" s="13" t="s">
        <v>79</v>
      </c>
      <c r="AY313" s="243" t="s">
        <v>170</v>
      </c>
    </row>
    <row r="314" spans="1:51" s="14" customFormat="1" ht="12">
      <c r="A314" s="14"/>
      <c r="B314" s="244"/>
      <c r="C314" s="245"/>
      <c r="D314" s="229" t="s">
        <v>182</v>
      </c>
      <c r="E314" s="246" t="s">
        <v>35</v>
      </c>
      <c r="F314" s="247" t="s">
        <v>496</v>
      </c>
      <c r="G314" s="245"/>
      <c r="H314" s="248">
        <v>32</v>
      </c>
      <c r="I314" s="249"/>
      <c r="J314" s="245"/>
      <c r="K314" s="245"/>
      <c r="L314" s="250"/>
      <c r="M314" s="251"/>
      <c r="N314" s="252"/>
      <c r="O314" s="252"/>
      <c r="P314" s="252"/>
      <c r="Q314" s="252"/>
      <c r="R314" s="252"/>
      <c r="S314" s="252"/>
      <c r="T314" s="253"/>
      <c r="U314" s="14"/>
      <c r="V314" s="14"/>
      <c r="W314" s="14"/>
      <c r="X314" s="14"/>
      <c r="Y314" s="14"/>
      <c r="Z314" s="14"/>
      <c r="AA314" s="14"/>
      <c r="AB314" s="14"/>
      <c r="AC314" s="14"/>
      <c r="AD314" s="14"/>
      <c r="AE314" s="14"/>
      <c r="AT314" s="254" t="s">
        <v>182</v>
      </c>
      <c r="AU314" s="254" t="s">
        <v>86</v>
      </c>
      <c r="AV314" s="14" t="s">
        <v>88</v>
      </c>
      <c r="AW314" s="14" t="s">
        <v>40</v>
      </c>
      <c r="AX314" s="14" t="s">
        <v>79</v>
      </c>
      <c r="AY314" s="254" t="s">
        <v>170</v>
      </c>
    </row>
    <row r="315" spans="1:51" s="15" customFormat="1" ht="12">
      <c r="A315" s="15"/>
      <c r="B315" s="255"/>
      <c r="C315" s="256"/>
      <c r="D315" s="229" t="s">
        <v>182</v>
      </c>
      <c r="E315" s="257" t="s">
        <v>35</v>
      </c>
      <c r="F315" s="258" t="s">
        <v>185</v>
      </c>
      <c r="G315" s="256"/>
      <c r="H315" s="259">
        <v>32</v>
      </c>
      <c r="I315" s="260"/>
      <c r="J315" s="256"/>
      <c r="K315" s="256"/>
      <c r="L315" s="261"/>
      <c r="M315" s="262"/>
      <c r="N315" s="263"/>
      <c r="O315" s="263"/>
      <c r="P315" s="263"/>
      <c r="Q315" s="263"/>
      <c r="R315" s="263"/>
      <c r="S315" s="263"/>
      <c r="T315" s="264"/>
      <c r="U315" s="15"/>
      <c r="V315" s="15"/>
      <c r="W315" s="15"/>
      <c r="X315" s="15"/>
      <c r="Y315" s="15"/>
      <c r="Z315" s="15"/>
      <c r="AA315" s="15"/>
      <c r="AB315" s="15"/>
      <c r="AC315" s="15"/>
      <c r="AD315" s="15"/>
      <c r="AE315" s="15"/>
      <c r="AT315" s="265" t="s">
        <v>182</v>
      </c>
      <c r="AU315" s="265" t="s">
        <v>86</v>
      </c>
      <c r="AV315" s="15" t="s">
        <v>178</v>
      </c>
      <c r="AW315" s="15" t="s">
        <v>40</v>
      </c>
      <c r="AX315" s="15" t="s">
        <v>86</v>
      </c>
      <c r="AY315" s="265" t="s">
        <v>170</v>
      </c>
    </row>
    <row r="316" spans="1:65" s="2" customFormat="1" ht="16.5" customHeight="1">
      <c r="A316" s="41"/>
      <c r="B316" s="42"/>
      <c r="C316" s="266" t="s">
        <v>573</v>
      </c>
      <c r="D316" s="266" t="s">
        <v>441</v>
      </c>
      <c r="E316" s="267" t="s">
        <v>574</v>
      </c>
      <c r="F316" s="268" t="s">
        <v>575</v>
      </c>
      <c r="G316" s="269" t="s">
        <v>216</v>
      </c>
      <c r="H316" s="270">
        <v>160</v>
      </c>
      <c r="I316" s="271"/>
      <c r="J316" s="272">
        <f>ROUND(I316*H316,2)</f>
        <v>0</v>
      </c>
      <c r="K316" s="268" t="s">
        <v>177</v>
      </c>
      <c r="L316" s="273"/>
      <c r="M316" s="274" t="s">
        <v>35</v>
      </c>
      <c r="N316" s="275" t="s">
        <v>52</v>
      </c>
      <c r="O316" s="88"/>
      <c r="P316" s="225">
        <f>O316*H316</f>
        <v>0</v>
      </c>
      <c r="Q316" s="225">
        <v>0.00052</v>
      </c>
      <c r="R316" s="225">
        <f>Q316*H316</f>
        <v>0.0832</v>
      </c>
      <c r="S316" s="225">
        <v>0</v>
      </c>
      <c r="T316" s="226">
        <f>S316*H316</f>
        <v>0</v>
      </c>
      <c r="U316" s="41"/>
      <c r="V316" s="41"/>
      <c r="W316" s="41"/>
      <c r="X316" s="41"/>
      <c r="Y316" s="41"/>
      <c r="Z316" s="41"/>
      <c r="AA316" s="41"/>
      <c r="AB316" s="41"/>
      <c r="AC316" s="41"/>
      <c r="AD316" s="41"/>
      <c r="AE316" s="41"/>
      <c r="AR316" s="227" t="s">
        <v>226</v>
      </c>
      <c r="AT316" s="227" t="s">
        <v>441</v>
      </c>
      <c r="AU316" s="227" t="s">
        <v>86</v>
      </c>
      <c r="AY316" s="19" t="s">
        <v>170</v>
      </c>
      <c r="BE316" s="228">
        <f>IF(N316="základní",J316,0)</f>
        <v>0</v>
      </c>
      <c r="BF316" s="228">
        <f>IF(N316="snížená",J316,0)</f>
        <v>0</v>
      </c>
      <c r="BG316" s="228">
        <f>IF(N316="zákl. přenesená",J316,0)</f>
        <v>0</v>
      </c>
      <c r="BH316" s="228">
        <f>IF(N316="sníž. přenesená",J316,0)</f>
        <v>0</v>
      </c>
      <c r="BI316" s="228">
        <f>IF(N316="nulová",J316,0)</f>
        <v>0</v>
      </c>
      <c r="BJ316" s="19" t="s">
        <v>178</v>
      </c>
      <c r="BK316" s="228">
        <f>ROUND(I316*H316,2)</f>
        <v>0</v>
      </c>
      <c r="BL316" s="19" t="s">
        <v>178</v>
      </c>
      <c r="BM316" s="227" t="s">
        <v>576</v>
      </c>
    </row>
    <row r="317" spans="1:51" s="14" customFormat="1" ht="12">
      <c r="A317" s="14"/>
      <c r="B317" s="244"/>
      <c r="C317" s="245"/>
      <c r="D317" s="229" t="s">
        <v>182</v>
      </c>
      <c r="E317" s="246" t="s">
        <v>35</v>
      </c>
      <c r="F317" s="247" t="s">
        <v>577</v>
      </c>
      <c r="G317" s="245"/>
      <c r="H317" s="248">
        <v>128</v>
      </c>
      <c r="I317" s="249"/>
      <c r="J317" s="245"/>
      <c r="K317" s="245"/>
      <c r="L317" s="250"/>
      <c r="M317" s="251"/>
      <c r="N317" s="252"/>
      <c r="O317" s="252"/>
      <c r="P317" s="252"/>
      <c r="Q317" s="252"/>
      <c r="R317" s="252"/>
      <c r="S317" s="252"/>
      <c r="T317" s="253"/>
      <c r="U317" s="14"/>
      <c r="V317" s="14"/>
      <c r="W317" s="14"/>
      <c r="X317" s="14"/>
      <c r="Y317" s="14"/>
      <c r="Z317" s="14"/>
      <c r="AA317" s="14"/>
      <c r="AB317" s="14"/>
      <c r="AC317" s="14"/>
      <c r="AD317" s="14"/>
      <c r="AE317" s="14"/>
      <c r="AT317" s="254" t="s">
        <v>182</v>
      </c>
      <c r="AU317" s="254" t="s">
        <v>86</v>
      </c>
      <c r="AV317" s="14" t="s">
        <v>88</v>
      </c>
      <c r="AW317" s="14" t="s">
        <v>40</v>
      </c>
      <c r="AX317" s="14" t="s">
        <v>79</v>
      </c>
      <c r="AY317" s="254" t="s">
        <v>170</v>
      </c>
    </row>
    <row r="318" spans="1:51" s="14" customFormat="1" ht="12">
      <c r="A318" s="14"/>
      <c r="B318" s="244"/>
      <c r="C318" s="245"/>
      <c r="D318" s="229" t="s">
        <v>182</v>
      </c>
      <c r="E318" s="246" t="s">
        <v>35</v>
      </c>
      <c r="F318" s="247" t="s">
        <v>578</v>
      </c>
      <c r="G318" s="245"/>
      <c r="H318" s="248">
        <v>32</v>
      </c>
      <c r="I318" s="249"/>
      <c r="J318" s="245"/>
      <c r="K318" s="245"/>
      <c r="L318" s="250"/>
      <c r="M318" s="251"/>
      <c r="N318" s="252"/>
      <c r="O318" s="252"/>
      <c r="P318" s="252"/>
      <c r="Q318" s="252"/>
      <c r="R318" s="252"/>
      <c r="S318" s="252"/>
      <c r="T318" s="253"/>
      <c r="U318" s="14"/>
      <c r="V318" s="14"/>
      <c r="W318" s="14"/>
      <c r="X318" s="14"/>
      <c r="Y318" s="14"/>
      <c r="Z318" s="14"/>
      <c r="AA318" s="14"/>
      <c r="AB318" s="14"/>
      <c r="AC318" s="14"/>
      <c r="AD318" s="14"/>
      <c r="AE318" s="14"/>
      <c r="AT318" s="254" t="s">
        <v>182</v>
      </c>
      <c r="AU318" s="254" t="s">
        <v>86</v>
      </c>
      <c r="AV318" s="14" t="s">
        <v>88</v>
      </c>
      <c r="AW318" s="14" t="s">
        <v>40</v>
      </c>
      <c r="AX318" s="14" t="s">
        <v>79</v>
      </c>
      <c r="AY318" s="254" t="s">
        <v>170</v>
      </c>
    </row>
    <row r="319" spans="1:51" s="15" customFormat="1" ht="12">
      <c r="A319" s="15"/>
      <c r="B319" s="255"/>
      <c r="C319" s="256"/>
      <c r="D319" s="229" t="s">
        <v>182</v>
      </c>
      <c r="E319" s="257" t="s">
        <v>35</v>
      </c>
      <c r="F319" s="258" t="s">
        <v>185</v>
      </c>
      <c r="G319" s="256"/>
      <c r="H319" s="259">
        <v>160</v>
      </c>
      <c r="I319" s="260"/>
      <c r="J319" s="256"/>
      <c r="K319" s="256"/>
      <c r="L319" s="261"/>
      <c r="M319" s="262"/>
      <c r="N319" s="263"/>
      <c r="O319" s="263"/>
      <c r="P319" s="263"/>
      <c r="Q319" s="263"/>
      <c r="R319" s="263"/>
      <c r="S319" s="263"/>
      <c r="T319" s="264"/>
      <c r="U319" s="15"/>
      <c r="V319" s="15"/>
      <c r="W319" s="15"/>
      <c r="X319" s="15"/>
      <c r="Y319" s="15"/>
      <c r="Z319" s="15"/>
      <c r="AA319" s="15"/>
      <c r="AB319" s="15"/>
      <c r="AC319" s="15"/>
      <c r="AD319" s="15"/>
      <c r="AE319" s="15"/>
      <c r="AT319" s="265" t="s">
        <v>182</v>
      </c>
      <c r="AU319" s="265" t="s">
        <v>86</v>
      </c>
      <c r="AV319" s="15" t="s">
        <v>178</v>
      </c>
      <c r="AW319" s="15" t="s">
        <v>40</v>
      </c>
      <c r="AX319" s="15" t="s">
        <v>86</v>
      </c>
      <c r="AY319" s="265" t="s">
        <v>170</v>
      </c>
    </row>
    <row r="320" spans="1:65" s="2" customFormat="1" ht="16.5" customHeight="1">
      <c r="A320" s="41"/>
      <c r="B320" s="42"/>
      <c r="C320" s="266" t="s">
        <v>579</v>
      </c>
      <c r="D320" s="266" t="s">
        <v>441</v>
      </c>
      <c r="E320" s="267" t="s">
        <v>580</v>
      </c>
      <c r="F320" s="268" t="s">
        <v>581</v>
      </c>
      <c r="G320" s="269" t="s">
        <v>216</v>
      </c>
      <c r="H320" s="270">
        <v>160</v>
      </c>
      <c r="I320" s="271"/>
      <c r="J320" s="272">
        <f>ROUND(I320*H320,2)</f>
        <v>0</v>
      </c>
      <c r="K320" s="268" t="s">
        <v>177</v>
      </c>
      <c r="L320" s="273"/>
      <c r="M320" s="274" t="s">
        <v>35</v>
      </c>
      <c r="N320" s="275" t="s">
        <v>52</v>
      </c>
      <c r="O320" s="88"/>
      <c r="P320" s="225">
        <f>O320*H320</f>
        <v>0</v>
      </c>
      <c r="Q320" s="225">
        <v>9E-05</v>
      </c>
      <c r="R320" s="225">
        <f>Q320*H320</f>
        <v>0.014400000000000001</v>
      </c>
      <c r="S320" s="225">
        <v>0</v>
      </c>
      <c r="T320" s="226">
        <f>S320*H320</f>
        <v>0</v>
      </c>
      <c r="U320" s="41"/>
      <c r="V320" s="41"/>
      <c r="W320" s="41"/>
      <c r="X320" s="41"/>
      <c r="Y320" s="41"/>
      <c r="Z320" s="41"/>
      <c r="AA320" s="41"/>
      <c r="AB320" s="41"/>
      <c r="AC320" s="41"/>
      <c r="AD320" s="41"/>
      <c r="AE320" s="41"/>
      <c r="AR320" s="227" t="s">
        <v>226</v>
      </c>
      <c r="AT320" s="227" t="s">
        <v>441</v>
      </c>
      <c r="AU320" s="227" t="s">
        <v>86</v>
      </c>
      <c r="AY320" s="19" t="s">
        <v>170</v>
      </c>
      <c r="BE320" s="228">
        <f>IF(N320="základní",J320,0)</f>
        <v>0</v>
      </c>
      <c r="BF320" s="228">
        <f>IF(N320="snížená",J320,0)</f>
        <v>0</v>
      </c>
      <c r="BG320" s="228">
        <f>IF(N320="zákl. přenesená",J320,0)</f>
        <v>0</v>
      </c>
      <c r="BH320" s="228">
        <f>IF(N320="sníž. přenesená",J320,0)</f>
        <v>0</v>
      </c>
      <c r="BI320" s="228">
        <f>IF(N320="nulová",J320,0)</f>
        <v>0</v>
      </c>
      <c r="BJ320" s="19" t="s">
        <v>178</v>
      </c>
      <c r="BK320" s="228">
        <f>ROUND(I320*H320,2)</f>
        <v>0</v>
      </c>
      <c r="BL320" s="19" t="s">
        <v>178</v>
      </c>
      <c r="BM320" s="227" t="s">
        <v>582</v>
      </c>
    </row>
    <row r="321" spans="1:51" s="14" customFormat="1" ht="12">
      <c r="A321" s="14"/>
      <c r="B321" s="244"/>
      <c r="C321" s="245"/>
      <c r="D321" s="229" t="s">
        <v>182</v>
      </c>
      <c r="E321" s="246" t="s">
        <v>35</v>
      </c>
      <c r="F321" s="247" t="s">
        <v>577</v>
      </c>
      <c r="G321" s="245"/>
      <c r="H321" s="248">
        <v>128</v>
      </c>
      <c r="I321" s="249"/>
      <c r="J321" s="245"/>
      <c r="K321" s="245"/>
      <c r="L321" s="250"/>
      <c r="M321" s="251"/>
      <c r="N321" s="252"/>
      <c r="O321" s="252"/>
      <c r="P321" s="252"/>
      <c r="Q321" s="252"/>
      <c r="R321" s="252"/>
      <c r="S321" s="252"/>
      <c r="T321" s="253"/>
      <c r="U321" s="14"/>
      <c r="V321" s="14"/>
      <c r="W321" s="14"/>
      <c r="X321" s="14"/>
      <c r="Y321" s="14"/>
      <c r="Z321" s="14"/>
      <c r="AA321" s="14"/>
      <c r="AB321" s="14"/>
      <c r="AC321" s="14"/>
      <c r="AD321" s="14"/>
      <c r="AE321" s="14"/>
      <c r="AT321" s="254" t="s">
        <v>182</v>
      </c>
      <c r="AU321" s="254" t="s">
        <v>86</v>
      </c>
      <c r="AV321" s="14" t="s">
        <v>88</v>
      </c>
      <c r="AW321" s="14" t="s">
        <v>40</v>
      </c>
      <c r="AX321" s="14" t="s">
        <v>79</v>
      </c>
      <c r="AY321" s="254" t="s">
        <v>170</v>
      </c>
    </row>
    <row r="322" spans="1:51" s="14" customFormat="1" ht="12">
      <c r="A322" s="14"/>
      <c r="B322" s="244"/>
      <c r="C322" s="245"/>
      <c r="D322" s="229" t="s">
        <v>182</v>
      </c>
      <c r="E322" s="246" t="s">
        <v>35</v>
      </c>
      <c r="F322" s="247" t="s">
        <v>578</v>
      </c>
      <c r="G322" s="245"/>
      <c r="H322" s="248">
        <v>32</v>
      </c>
      <c r="I322" s="249"/>
      <c r="J322" s="245"/>
      <c r="K322" s="245"/>
      <c r="L322" s="250"/>
      <c r="M322" s="251"/>
      <c r="N322" s="252"/>
      <c r="O322" s="252"/>
      <c r="P322" s="252"/>
      <c r="Q322" s="252"/>
      <c r="R322" s="252"/>
      <c r="S322" s="252"/>
      <c r="T322" s="253"/>
      <c r="U322" s="14"/>
      <c r="V322" s="14"/>
      <c r="W322" s="14"/>
      <c r="X322" s="14"/>
      <c r="Y322" s="14"/>
      <c r="Z322" s="14"/>
      <c r="AA322" s="14"/>
      <c r="AB322" s="14"/>
      <c r="AC322" s="14"/>
      <c r="AD322" s="14"/>
      <c r="AE322" s="14"/>
      <c r="AT322" s="254" t="s">
        <v>182</v>
      </c>
      <c r="AU322" s="254" t="s">
        <v>86</v>
      </c>
      <c r="AV322" s="14" t="s">
        <v>88</v>
      </c>
      <c r="AW322" s="14" t="s">
        <v>40</v>
      </c>
      <c r="AX322" s="14" t="s">
        <v>79</v>
      </c>
      <c r="AY322" s="254" t="s">
        <v>170</v>
      </c>
    </row>
    <row r="323" spans="1:51" s="15" customFormat="1" ht="12">
      <c r="A323" s="15"/>
      <c r="B323" s="255"/>
      <c r="C323" s="256"/>
      <c r="D323" s="229" t="s">
        <v>182</v>
      </c>
      <c r="E323" s="257" t="s">
        <v>35</v>
      </c>
      <c r="F323" s="258" t="s">
        <v>185</v>
      </c>
      <c r="G323" s="256"/>
      <c r="H323" s="259">
        <v>160</v>
      </c>
      <c r="I323" s="260"/>
      <c r="J323" s="256"/>
      <c r="K323" s="256"/>
      <c r="L323" s="261"/>
      <c r="M323" s="262"/>
      <c r="N323" s="263"/>
      <c r="O323" s="263"/>
      <c r="P323" s="263"/>
      <c r="Q323" s="263"/>
      <c r="R323" s="263"/>
      <c r="S323" s="263"/>
      <c r="T323" s="264"/>
      <c r="U323" s="15"/>
      <c r="V323" s="15"/>
      <c r="W323" s="15"/>
      <c r="X323" s="15"/>
      <c r="Y323" s="15"/>
      <c r="Z323" s="15"/>
      <c r="AA323" s="15"/>
      <c r="AB323" s="15"/>
      <c r="AC323" s="15"/>
      <c r="AD323" s="15"/>
      <c r="AE323" s="15"/>
      <c r="AT323" s="265" t="s">
        <v>182</v>
      </c>
      <c r="AU323" s="265" t="s">
        <v>86</v>
      </c>
      <c r="AV323" s="15" t="s">
        <v>178</v>
      </c>
      <c r="AW323" s="15" t="s">
        <v>40</v>
      </c>
      <c r="AX323" s="15" t="s">
        <v>86</v>
      </c>
      <c r="AY323" s="265" t="s">
        <v>170</v>
      </c>
    </row>
    <row r="324" spans="1:65" s="2" customFormat="1" ht="16.5" customHeight="1">
      <c r="A324" s="41"/>
      <c r="B324" s="42"/>
      <c r="C324" s="266" t="s">
        <v>583</v>
      </c>
      <c r="D324" s="266" t="s">
        <v>441</v>
      </c>
      <c r="E324" s="267" t="s">
        <v>468</v>
      </c>
      <c r="F324" s="268" t="s">
        <v>469</v>
      </c>
      <c r="G324" s="269" t="s">
        <v>216</v>
      </c>
      <c r="H324" s="270">
        <v>122</v>
      </c>
      <c r="I324" s="271"/>
      <c r="J324" s="272">
        <f>ROUND(I324*H324,2)</f>
        <v>0</v>
      </c>
      <c r="K324" s="268" t="s">
        <v>177</v>
      </c>
      <c r="L324" s="273"/>
      <c r="M324" s="274" t="s">
        <v>35</v>
      </c>
      <c r="N324" s="275" t="s">
        <v>52</v>
      </c>
      <c r="O324" s="88"/>
      <c r="P324" s="225">
        <f>O324*H324</f>
        <v>0</v>
      </c>
      <c r="Q324" s="225">
        <v>0.00013</v>
      </c>
      <c r="R324" s="225">
        <f>Q324*H324</f>
        <v>0.01586</v>
      </c>
      <c r="S324" s="225">
        <v>0</v>
      </c>
      <c r="T324" s="226">
        <f>S324*H324</f>
        <v>0</v>
      </c>
      <c r="U324" s="41"/>
      <c r="V324" s="41"/>
      <c r="W324" s="41"/>
      <c r="X324" s="41"/>
      <c r="Y324" s="41"/>
      <c r="Z324" s="41"/>
      <c r="AA324" s="41"/>
      <c r="AB324" s="41"/>
      <c r="AC324" s="41"/>
      <c r="AD324" s="41"/>
      <c r="AE324" s="41"/>
      <c r="AR324" s="227" t="s">
        <v>226</v>
      </c>
      <c r="AT324" s="227" t="s">
        <v>441</v>
      </c>
      <c r="AU324" s="227" t="s">
        <v>86</v>
      </c>
      <c r="AY324" s="19" t="s">
        <v>170</v>
      </c>
      <c r="BE324" s="228">
        <f>IF(N324="základní",J324,0)</f>
        <v>0</v>
      </c>
      <c r="BF324" s="228">
        <f>IF(N324="snížená",J324,0)</f>
        <v>0</v>
      </c>
      <c r="BG324" s="228">
        <f>IF(N324="zákl. přenesená",J324,0)</f>
        <v>0</v>
      </c>
      <c r="BH324" s="228">
        <f>IF(N324="sníž. přenesená",J324,0)</f>
        <v>0</v>
      </c>
      <c r="BI324" s="228">
        <f>IF(N324="nulová",J324,0)</f>
        <v>0</v>
      </c>
      <c r="BJ324" s="19" t="s">
        <v>178</v>
      </c>
      <c r="BK324" s="228">
        <f>ROUND(I324*H324,2)</f>
        <v>0</v>
      </c>
      <c r="BL324" s="19" t="s">
        <v>178</v>
      </c>
      <c r="BM324" s="227" t="s">
        <v>584</v>
      </c>
    </row>
    <row r="325" spans="1:51" s="14" customFormat="1" ht="12">
      <c r="A325" s="14"/>
      <c r="B325" s="244"/>
      <c r="C325" s="245"/>
      <c r="D325" s="229" t="s">
        <v>182</v>
      </c>
      <c r="E325" s="246" t="s">
        <v>35</v>
      </c>
      <c r="F325" s="247" t="s">
        <v>585</v>
      </c>
      <c r="G325" s="245"/>
      <c r="H325" s="248">
        <v>122</v>
      </c>
      <c r="I325" s="249"/>
      <c r="J325" s="245"/>
      <c r="K325" s="245"/>
      <c r="L325" s="250"/>
      <c r="M325" s="251"/>
      <c r="N325" s="252"/>
      <c r="O325" s="252"/>
      <c r="P325" s="252"/>
      <c r="Q325" s="252"/>
      <c r="R325" s="252"/>
      <c r="S325" s="252"/>
      <c r="T325" s="253"/>
      <c r="U325" s="14"/>
      <c r="V325" s="14"/>
      <c r="W325" s="14"/>
      <c r="X325" s="14"/>
      <c r="Y325" s="14"/>
      <c r="Z325" s="14"/>
      <c r="AA325" s="14"/>
      <c r="AB325" s="14"/>
      <c r="AC325" s="14"/>
      <c r="AD325" s="14"/>
      <c r="AE325" s="14"/>
      <c r="AT325" s="254" t="s">
        <v>182</v>
      </c>
      <c r="AU325" s="254" t="s">
        <v>86</v>
      </c>
      <c r="AV325" s="14" t="s">
        <v>88</v>
      </c>
      <c r="AW325" s="14" t="s">
        <v>40</v>
      </c>
      <c r="AX325" s="14" t="s">
        <v>79</v>
      </c>
      <c r="AY325" s="254" t="s">
        <v>170</v>
      </c>
    </row>
    <row r="326" spans="1:51" s="15" customFormat="1" ht="12">
      <c r="A326" s="15"/>
      <c r="B326" s="255"/>
      <c r="C326" s="256"/>
      <c r="D326" s="229" t="s">
        <v>182</v>
      </c>
      <c r="E326" s="257" t="s">
        <v>35</v>
      </c>
      <c r="F326" s="258" t="s">
        <v>185</v>
      </c>
      <c r="G326" s="256"/>
      <c r="H326" s="259">
        <v>122</v>
      </c>
      <c r="I326" s="260"/>
      <c r="J326" s="256"/>
      <c r="K326" s="256"/>
      <c r="L326" s="261"/>
      <c r="M326" s="262"/>
      <c r="N326" s="263"/>
      <c r="O326" s="263"/>
      <c r="P326" s="263"/>
      <c r="Q326" s="263"/>
      <c r="R326" s="263"/>
      <c r="S326" s="263"/>
      <c r="T326" s="264"/>
      <c r="U326" s="15"/>
      <c r="V326" s="15"/>
      <c r="W326" s="15"/>
      <c r="X326" s="15"/>
      <c r="Y326" s="15"/>
      <c r="Z326" s="15"/>
      <c r="AA326" s="15"/>
      <c r="AB326" s="15"/>
      <c r="AC326" s="15"/>
      <c r="AD326" s="15"/>
      <c r="AE326" s="15"/>
      <c r="AT326" s="265" t="s">
        <v>182</v>
      </c>
      <c r="AU326" s="265" t="s">
        <v>86</v>
      </c>
      <c r="AV326" s="15" t="s">
        <v>178</v>
      </c>
      <c r="AW326" s="15" t="s">
        <v>40</v>
      </c>
      <c r="AX326" s="15" t="s">
        <v>86</v>
      </c>
      <c r="AY326" s="265" t="s">
        <v>170</v>
      </c>
    </row>
    <row r="327" spans="1:65" s="2" customFormat="1" ht="16.5" customHeight="1">
      <c r="A327" s="41"/>
      <c r="B327" s="42"/>
      <c r="C327" s="266" t="s">
        <v>586</v>
      </c>
      <c r="D327" s="266" t="s">
        <v>441</v>
      </c>
      <c r="E327" s="267" t="s">
        <v>587</v>
      </c>
      <c r="F327" s="268" t="s">
        <v>588</v>
      </c>
      <c r="G327" s="269" t="s">
        <v>216</v>
      </c>
      <c r="H327" s="270">
        <v>33</v>
      </c>
      <c r="I327" s="271"/>
      <c r="J327" s="272">
        <f>ROUND(I327*H327,2)</f>
        <v>0</v>
      </c>
      <c r="K327" s="268" t="s">
        <v>177</v>
      </c>
      <c r="L327" s="273"/>
      <c r="M327" s="274" t="s">
        <v>35</v>
      </c>
      <c r="N327" s="275" t="s">
        <v>52</v>
      </c>
      <c r="O327" s="88"/>
      <c r="P327" s="225">
        <f>O327*H327</f>
        <v>0</v>
      </c>
      <c r="Q327" s="225">
        <v>0.01014</v>
      </c>
      <c r="R327" s="225">
        <f>Q327*H327</f>
        <v>0.33462</v>
      </c>
      <c r="S327" s="225">
        <v>0</v>
      </c>
      <c r="T327" s="226">
        <f>S327*H327</f>
        <v>0</v>
      </c>
      <c r="U327" s="41"/>
      <c r="V327" s="41"/>
      <c r="W327" s="41"/>
      <c r="X327" s="41"/>
      <c r="Y327" s="41"/>
      <c r="Z327" s="41"/>
      <c r="AA327" s="41"/>
      <c r="AB327" s="41"/>
      <c r="AC327" s="41"/>
      <c r="AD327" s="41"/>
      <c r="AE327" s="41"/>
      <c r="AR327" s="227" t="s">
        <v>226</v>
      </c>
      <c r="AT327" s="227" t="s">
        <v>441</v>
      </c>
      <c r="AU327" s="227" t="s">
        <v>86</v>
      </c>
      <c r="AY327" s="19" t="s">
        <v>170</v>
      </c>
      <c r="BE327" s="228">
        <f>IF(N327="základní",J327,0)</f>
        <v>0</v>
      </c>
      <c r="BF327" s="228">
        <f>IF(N327="snížená",J327,0)</f>
        <v>0</v>
      </c>
      <c r="BG327" s="228">
        <f>IF(N327="zákl. přenesená",J327,0)</f>
        <v>0</v>
      </c>
      <c r="BH327" s="228">
        <f>IF(N327="sníž. přenesená",J327,0)</f>
        <v>0</v>
      </c>
      <c r="BI327" s="228">
        <f>IF(N327="nulová",J327,0)</f>
        <v>0</v>
      </c>
      <c r="BJ327" s="19" t="s">
        <v>178</v>
      </c>
      <c r="BK327" s="228">
        <f>ROUND(I327*H327,2)</f>
        <v>0</v>
      </c>
      <c r="BL327" s="19" t="s">
        <v>178</v>
      </c>
      <c r="BM327" s="227" t="s">
        <v>589</v>
      </c>
    </row>
    <row r="328" spans="1:47" s="2" customFormat="1" ht="12">
      <c r="A328" s="41"/>
      <c r="B328" s="42"/>
      <c r="C328" s="43"/>
      <c r="D328" s="229" t="s">
        <v>343</v>
      </c>
      <c r="E328" s="43"/>
      <c r="F328" s="230" t="s">
        <v>466</v>
      </c>
      <c r="G328" s="43"/>
      <c r="H328" s="43"/>
      <c r="I328" s="231"/>
      <c r="J328" s="43"/>
      <c r="K328" s="43"/>
      <c r="L328" s="47"/>
      <c r="M328" s="232"/>
      <c r="N328" s="233"/>
      <c r="O328" s="88"/>
      <c r="P328" s="88"/>
      <c r="Q328" s="88"/>
      <c r="R328" s="88"/>
      <c r="S328" s="88"/>
      <c r="T328" s="89"/>
      <c r="U328" s="41"/>
      <c r="V328" s="41"/>
      <c r="W328" s="41"/>
      <c r="X328" s="41"/>
      <c r="Y328" s="41"/>
      <c r="Z328" s="41"/>
      <c r="AA328" s="41"/>
      <c r="AB328" s="41"/>
      <c r="AC328" s="41"/>
      <c r="AD328" s="41"/>
      <c r="AE328" s="41"/>
      <c r="AT328" s="19" t="s">
        <v>343</v>
      </c>
      <c r="AU328" s="19" t="s">
        <v>86</v>
      </c>
    </row>
    <row r="329" spans="1:51" s="13" customFormat="1" ht="12">
      <c r="A329" s="13"/>
      <c r="B329" s="234"/>
      <c r="C329" s="235"/>
      <c r="D329" s="229" t="s">
        <v>182</v>
      </c>
      <c r="E329" s="236" t="s">
        <v>35</v>
      </c>
      <c r="F329" s="237" t="s">
        <v>507</v>
      </c>
      <c r="G329" s="235"/>
      <c r="H329" s="236" t="s">
        <v>35</v>
      </c>
      <c r="I329" s="238"/>
      <c r="J329" s="235"/>
      <c r="K329" s="235"/>
      <c r="L329" s="239"/>
      <c r="M329" s="240"/>
      <c r="N329" s="241"/>
      <c r="O329" s="241"/>
      <c r="P329" s="241"/>
      <c r="Q329" s="241"/>
      <c r="R329" s="241"/>
      <c r="S329" s="241"/>
      <c r="T329" s="242"/>
      <c r="U329" s="13"/>
      <c r="V329" s="13"/>
      <c r="W329" s="13"/>
      <c r="X329" s="13"/>
      <c r="Y329" s="13"/>
      <c r="Z329" s="13"/>
      <c r="AA329" s="13"/>
      <c r="AB329" s="13"/>
      <c r="AC329" s="13"/>
      <c r="AD329" s="13"/>
      <c r="AE329" s="13"/>
      <c r="AT329" s="243" t="s">
        <v>182</v>
      </c>
      <c r="AU329" s="243" t="s">
        <v>86</v>
      </c>
      <c r="AV329" s="13" t="s">
        <v>86</v>
      </c>
      <c r="AW329" s="13" t="s">
        <v>40</v>
      </c>
      <c r="AX329" s="13" t="s">
        <v>79</v>
      </c>
      <c r="AY329" s="243" t="s">
        <v>170</v>
      </c>
    </row>
    <row r="330" spans="1:51" s="13" customFormat="1" ht="12">
      <c r="A330" s="13"/>
      <c r="B330" s="234"/>
      <c r="C330" s="235"/>
      <c r="D330" s="229" t="s">
        <v>182</v>
      </c>
      <c r="E330" s="236" t="s">
        <v>35</v>
      </c>
      <c r="F330" s="237" t="s">
        <v>508</v>
      </c>
      <c r="G330" s="235"/>
      <c r="H330" s="236" t="s">
        <v>35</v>
      </c>
      <c r="I330" s="238"/>
      <c r="J330" s="235"/>
      <c r="K330" s="235"/>
      <c r="L330" s="239"/>
      <c r="M330" s="240"/>
      <c r="N330" s="241"/>
      <c r="O330" s="241"/>
      <c r="P330" s="241"/>
      <c r="Q330" s="241"/>
      <c r="R330" s="241"/>
      <c r="S330" s="241"/>
      <c r="T330" s="242"/>
      <c r="U330" s="13"/>
      <c r="V330" s="13"/>
      <c r="W330" s="13"/>
      <c r="X330" s="13"/>
      <c r="Y330" s="13"/>
      <c r="Z330" s="13"/>
      <c r="AA330" s="13"/>
      <c r="AB330" s="13"/>
      <c r="AC330" s="13"/>
      <c r="AD330" s="13"/>
      <c r="AE330" s="13"/>
      <c r="AT330" s="243" t="s">
        <v>182</v>
      </c>
      <c r="AU330" s="243" t="s">
        <v>86</v>
      </c>
      <c r="AV330" s="13" t="s">
        <v>86</v>
      </c>
      <c r="AW330" s="13" t="s">
        <v>40</v>
      </c>
      <c r="AX330" s="13" t="s">
        <v>79</v>
      </c>
      <c r="AY330" s="243" t="s">
        <v>170</v>
      </c>
    </row>
    <row r="331" spans="1:51" s="14" customFormat="1" ht="12">
      <c r="A331" s="14"/>
      <c r="B331" s="244"/>
      <c r="C331" s="245"/>
      <c r="D331" s="229" t="s">
        <v>182</v>
      </c>
      <c r="E331" s="246" t="s">
        <v>35</v>
      </c>
      <c r="F331" s="247" t="s">
        <v>376</v>
      </c>
      <c r="G331" s="245"/>
      <c r="H331" s="248">
        <v>33</v>
      </c>
      <c r="I331" s="249"/>
      <c r="J331" s="245"/>
      <c r="K331" s="245"/>
      <c r="L331" s="250"/>
      <c r="M331" s="251"/>
      <c r="N331" s="252"/>
      <c r="O331" s="252"/>
      <c r="P331" s="252"/>
      <c r="Q331" s="252"/>
      <c r="R331" s="252"/>
      <c r="S331" s="252"/>
      <c r="T331" s="253"/>
      <c r="U331" s="14"/>
      <c r="V331" s="14"/>
      <c r="W331" s="14"/>
      <c r="X331" s="14"/>
      <c r="Y331" s="14"/>
      <c r="Z331" s="14"/>
      <c r="AA331" s="14"/>
      <c r="AB331" s="14"/>
      <c r="AC331" s="14"/>
      <c r="AD331" s="14"/>
      <c r="AE331" s="14"/>
      <c r="AT331" s="254" t="s">
        <v>182</v>
      </c>
      <c r="AU331" s="254" t="s">
        <v>86</v>
      </c>
      <c r="AV331" s="14" t="s">
        <v>88</v>
      </c>
      <c r="AW331" s="14" t="s">
        <v>40</v>
      </c>
      <c r="AX331" s="14" t="s">
        <v>79</v>
      </c>
      <c r="AY331" s="254" t="s">
        <v>170</v>
      </c>
    </row>
    <row r="332" spans="1:51" s="15" customFormat="1" ht="12">
      <c r="A332" s="15"/>
      <c r="B332" s="255"/>
      <c r="C332" s="256"/>
      <c r="D332" s="229" t="s">
        <v>182</v>
      </c>
      <c r="E332" s="257" t="s">
        <v>35</v>
      </c>
      <c r="F332" s="258" t="s">
        <v>185</v>
      </c>
      <c r="G332" s="256"/>
      <c r="H332" s="259">
        <v>33</v>
      </c>
      <c r="I332" s="260"/>
      <c r="J332" s="256"/>
      <c r="K332" s="256"/>
      <c r="L332" s="261"/>
      <c r="M332" s="262"/>
      <c r="N332" s="263"/>
      <c r="O332" s="263"/>
      <c r="P332" s="263"/>
      <c r="Q332" s="263"/>
      <c r="R332" s="263"/>
      <c r="S332" s="263"/>
      <c r="T332" s="264"/>
      <c r="U332" s="15"/>
      <c r="V332" s="15"/>
      <c r="W332" s="15"/>
      <c r="X332" s="15"/>
      <c r="Y332" s="15"/>
      <c r="Z332" s="15"/>
      <c r="AA332" s="15"/>
      <c r="AB332" s="15"/>
      <c r="AC332" s="15"/>
      <c r="AD332" s="15"/>
      <c r="AE332" s="15"/>
      <c r="AT332" s="265" t="s">
        <v>182</v>
      </c>
      <c r="AU332" s="265" t="s">
        <v>86</v>
      </c>
      <c r="AV332" s="15" t="s">
        <v>178</v>
      </c>
      <c r="AW332" s="15" t="s">
        <v>40</v>
      </c>
      <c r="AX332" s="15" t="s">
        <v>86</v>
      </c>
      <c r="AY332" s="265" t="s">
        <v>170</v>
      </c>
    </row>
    <row r="333" spans="1:65" s="2" customFormat="1" ht="16.5" customHeight="1">
      <c r="A333" s="41"/>
      <c r="B333" s="42"/>
      <c r="C333" s="266" t="s">
        <v>590</v>
      </c>
      <c r="D333" s="266" t="s">
        <v>441</v>
      </c>
      <c r="E333" s="267" t="s">
        <v>463</v>
      </c>
      <c r="F333" s="268" t="s">
        <v>464</v>
      </c>
      <c r="G333" s="269" t="s">
        <v>216</v>
      </c>
      <c r="H333" s="270">
        <v>28</v>
      </c>
      <c r="I333" s="271"/>
      <c r="J333" s="272">
        <f>ROUND(I333*H333,2)</f>
        <v>0</v>
      </c>
      <c r="K333" s="268" t="s">
        <v>177</v>
      </c>
      <c r="L333" s="273"/>
      <c r="M333" s="274" t="s">
        <v>35</v>
      </c>
      <c r="N333" s="275" t="s">
        <v>52</v>
      </c>
      <c r="O333" s="88"/>
      <c r="P333" s="225">
        <f>O333*H333</f>
        <v>0</v>
      </c>
      <c r="Q333" s="225">
        <v>0.01003</v>
      </c>
      <c r="R333" s="225">
        <f>Q333*H333</f>
        <v>0.28084000000000003</v>
      </c>
      <c r="S333" s="225">
        <v>0</v>
      </c>
      <c r="T333" s="226">
        <f>S333*H333</f>
        <v>0</v>
      </c>
      <c r="U333" s="41"/>
      <c r="V333" s="41"/>
      <c r="W333" s="41"/>
      <c r="X333" s="41"/>
      <c r="Y333" s="41"/>
      <c r="Z333" s="41"/>
      <c r="AA333" s="41"/>
      <c r="AB333" s="41"/>
      <c r="AC333" s="41"/>
      <c r="AD333" s="41"/>
      <c r="AE333" s="41"/>
      <c r="AR333" s="227" t="s">
        <v>226</v>
      </c>
      <c r="AT333" s="227" t="s">
        <v>441</v>
      </c>
      <c r="AU333" s="227" t="s">
        <v>86</v>
      </c>
      <c r="AY333" s="19" t="s">
        <v>170</v>
      </c>
      <c r="BE333" s="228">
        <f>IF(N333="základní",J333,0)</f>
        <v>0</v>
      </c>
      <c r="BF333" s="228">
        <f>IF(N333="snížená",J333,0)</f>
        <v>0</v>
      </c>
      <c r="BG333" s="228">
        <f>IF(N333="zákl. přenesená",J333,0)</f>
        <v>0</v>
      </c>
      <c r="BH333" s="228">
        <f>IF(N333="sníž. přenesená",J333,0)</f>
        <v>0</v>
      </c>
      <c r="BI333" s="228">
        <f>IF(N333="nulová",J333,0)</f>
        <v>0</v>
      </c>
      <c r="BJ333" s="19" t="s">
        <v>178</v>
      </c>
      <c r="BK333" s="228">
        <f>ROUND(I333*H333,2)</f>
        <v>0</v>
      </c>
      <c r="BL333" s="19" t="s">
        <v>178</v>
      </c>
      <c r="BM333" s="227" t="s">
        <v>591</v>
      </c>
    </row>
    <row r="334" spans="1:47" s="2" customFormat="1" ht="12">
      <c r="A334" s="41"/>
      <c r="B334" s="42"/>
      <c r="C334" s="43"/>
      <c r="D334" s="229" t="s">
        <v>343</v>
      </c>
      <c r="E334" s="43"/>
      <c r="F334" s="230" t="s">
        <v>592</v>
      </c>
      <c r="G334" s="43"/>
      <c r="H334" s="43"/>
      <c r="I334" s="231"/>
      <c r="J334" s="43"/>
      <c r="K334" s="43"/>
      <c r="L334" s="47"/>
      <c r="M334" s="232"/>
      <c r="N334" s="233"/>
      <c r="O334" s="88"/>
      <c r="P334" s="88"/>
      <c r="Q334" s="88"/>
      <c r="R334" s="88"/>
      <c r="S334" s="88"/>
      <c r="T334" s="89"/>
      <c r="U334" s="41"/>
      <c r="V334" s="41"/>
      <c r="W334" s="41"/>
      <c r="X334" s="41"/>
      <c r="Y334" s="41"/>
      <c r="Z334" s="41"/>
      <c r="AA334" s="41"/>
      <c r="AB334" s="41"/>
      <c r="AC334" s="41"/>
      <c r="AD334" s="41"/>
      <c r="AE334" s="41"/>
      <c r="AT334" s="19" t="s">
        <v>343</v>
      </c>
      <c r="AU334" s="19" t="s">
        <v>86</v>
      </c>
    </row>
    <row r="335" spans="1:51" s="13" customFormat="1" ht="12">
      <c r="A335" s="13"/>
      <c r="B335" s="234"/>
      <c r="C335" s="235"/>
      <c r="D335" s="229" t="s">
        <v>182</v>
      </c>
      <c r="E335" s="236" t="s">
        <v>35</v>
      </c>
      <c r="F335" s="237" t="s">
        <v>509</v>
      </c>
      <c r="G335" s="235"/>
      <c r="H335" s="236" t="s">
        <v>35</v>
      </c>
      <c r="I335" s="238"/>
      <c r="J335" s="235"/>
      <c r="K335" s="235"/>
      <c r="L335" s="239"/>
      <c r="M335" s="240"/>
      <c r="N335" s="241"/>
      <c r="O335" s="241"/>
      <c r="P335" s="241"/>
      <c r="Q335" s="241"/>
      <c r="R335" s="241"/>
      <c r="S335" s="241"/>
      <c r="T335" s="242"/>
      <c r="U335" s="13"/>
      <c r="V335" s="13"/>
      <c r="W335" s="13"/>
      <c r="X335" s="13"/>
      <c r="Y335" s="13"/>
      <c r="Z335" s="13"/>
      <c r="AA335" s="13"/>
      <c r="AB335" s="13"/>
      <c r="AC335" s="13"/>
      <c r="AD335" s="13"/>
      <c r="AE335" s="13"/>
      <c r="AT335" s="243" t="s">
        <v>182</v>
      </c>
      <c r="AU335" s="243" t="s">
        <v>86</v>
      </c>
      <c r="AV335" s="13" t="s">
        <v>86</v>
      </c>
      <c r="AW335" s="13" t="s">
        <v>40</v>
      </c>
      <c r="AX335" s="13" t="s">
        <v>79</v>
      </c>
      <c r="AY335" s="243" t="s">
        <v>170</v>
      </c>
    </row>
    <row r="336" spans="1:51" s="13" customFormat="1" ht="12">
      <c r="A336" s="13"/>
      <c r="B336" s="234"/>
      <c r="C336" s="235"/>
      <c r="D336" s="229" t="s">
        <v>182</v>
      </c>
      <c r="E336" s="236" t="s">
        <v>35</v>
      </c>
      <c r="F336" s="237" t="s">
        <v>510</v>
      </c>
      <c r="G336" s="235"/>
      <c r="H336" s="236" t="s">
        <v>35</v>
      </c>
      <c r="I336" s="238"/>
      <c r="J336" s="235"/>
      <c r="K336" s="235"/>
      <c r="L336" s="239"/>
      <c r="M336" s="240"/>
      <c r="N336" s="241"/>
      <c r="O336" s="241"/>
      <c r="P336" s="241"/>
      <c r="Q336" s="241"/>
      <c r="R336" s="241"/>
      <c r="S336" s="241"/>
      <c r="T336" s="242"/>
      <c r="U336" s="13"/>
      <c r="V336" s="13"/>
      <c r="W336" s="13"/>
      <c r="X336" s="13"/>
      <c r="Y336" s="13"/>
      <c r="Z336" s="13"/>
      <c r="AA336" s="13"/>
      <c r="AB336" s="13"/>
      <c r="AC336" s="13"/>
      <c r="AD336" s="13"/>
      <c r="AE336" s="13"/>
      <c r="AT336" s="243" t="s">
        <v>182</v>
      </c>
      <c r="AU336" s="243" t="s">
        <v>86</v>
      </c>
      <c r="AV336" s="13" t="s">
        <v>86</v>
      </c>
      <c r="AW336" s="13" t="s">
        <v>40</v>
      </c>
      <c r="AX336" s="13" t="s">
        <v>79</v>
      </c>
      <c r="AY336" s="243" t="s">
        <v>170</v>
      </c>
    </row>
    <row r="337" spans="1:51" s="14" customFormat="1" ht="12">
      <c r="A337" s="14"/>
      <c r="B337" s="244"/>
      <c r="C337" s="245"/>
      <c r="D337" s="229" t="s">
        <v>182</v>
      </c>
      <c r="E337" s="246" t="s">
        <v>35</v>
      </c>
      <c r="F337" s="247" t="s">
        <v>338</v>
      </c>
      <c r="G337" s="245"/>
      <c r="H337" s="248">
        <v>28</v>
      </c>
      <c r="I337" s="249"/>
      <c r="J337" s="245"/>
      <c r="K337" s="245"/>
      <c r="L337" s="250"/>
      <c r="M337" s="251"/>
      <c r="N337" s="252"/>
      <c r="O337" s="252"/>
      <c r="P337" s="252"/>
      <c r="Q337" s="252"/>
      <c r="R337" s="252"/>
      <c r="S337" s="252"/>
      <c r="T337" s="253"/>
      <c r="U337" s="14"/>
      <c r="V337" s="14"/>
      <c r="W337" s="14"/>
      <c r="X337" s="14"/>
      <c r="Y337" s="14"/>
      <c r="Z337" s="14"/>
      <c r="AA337" s="14"/>
      <c r="AB337" s="14"/>
      <c r="AC337" s="14"/>
      <c r="AD337" s="14"/>
      <c r="AE337" s="14"/>
      <c r="AT337" s="254" t="s">
        <v>182</v>
      </c>
      <c r="AU337" s="254" t="s">
        <v>86</v>
      </c>
      <c r="AV337" s="14" t="s">
        <v>88</v>
      </c>
      <c r="AW337" s="14" t="s">
        <v>40</v>
      </c>
      <c r="AX337" s="14" t="s">
        <v>79</v>
      </c>
      <c r="AY337" s="254" t="s">
        <v>170</v>
      </c>
    </row>
    <row r="338" spans="1:51" s="15" customFormat="1" ht="12">
      <c r="A338" s="15"/>
      <c r="B338" s="255"/>
      <c r="C338" s="256"/>
      <c r="D338" s="229" t="s">
        <v>182</v>
      </c>
      <c r="E338" s="257" t="s">
        <v>35</v>
      </c>
      <c r="F338" s="258" t="s">
        <v>185</v>
      </c>
      <c r="G338" s="256"/>
      <c r="H338" s="259">
        <v>28</v>
      </c>
      <c r="I338" s="260"/>
      <c r="J338" s="256"/>
      <c r="K338" s="256"/>
      <c r="L338" s="261"/>
      <c r="M338" s="280"/>
      <c r="N338" s="281"/>
      <c r="O338" s="281"/>
      <c r="P338" s="281"/>
      <c r="Q338" s="281"/>
      <c r="R338" s="281"/>
      <c r="S338" s="281"/>
      <c r="T338" s="282"/>
      <c r="U338" s="15"/>
      <c r="V338" s="15"/>
      <c r="W338" s="15"/>
      <c r="X338" s="15"/>
      <c r="Y338" s="15"/>
      <c r="Z338" s="15"/>
      <c r="AA338" s="15"/>
      <c r="AB338" s="15"/>
      <c r="AC338" s="15"/>
      <c r="AD338" s="15"/>
      <c r="AE338" s="15"/>
      <c r="AT338" s="265" t="s">
        <v>182</v>
      </c>
      <c r="AU338" s="265" t="s">
        <v>86</v>
      </c>
      <c r="AV338" s="15" t="s">
        <v>178</v>
      </c>
      <c r="AW338" s="15" t="s">
        <v>40</v>
      </c>
      <c r="AX338" s="15" t="s">
        <v>86</v>
      </c>
      <c r="AY338" s="265" t="s">
        <v>170</v>
      </c>
    </row>
    <row r="339" spans="1:31" s="2" customFormat="1" ht="6.95" customHeight="1">
      <c r="A339" s="41"/>
      <c r="B339" s="63"/>
      <c r="C339" s="64"/>
      <c r="D339" s="64"/>
      <c r="E339" s="64"/>
      <c r="F339" s="64"/>
      <c r="G339" s="64"/>
      <c r="H339" s="64"/>
      <c r="I339" s="64"/>
      <c r="J339" s="64"/>
      <c r="K339" s="64"/>
      <c r="L339" s="47"/>
      <c r="M339" s="41"/>
      <c r="O339" s="41"/>
      <c r="P339" s="41"/>
      <c r="Q339" s="41"/>
      <c r="R339" s="41"/>
      <c r="S339" s="41"/>
      <c r="T339" s="41"/>
      <c r="U339" s="41"/>
      <c r="V339" s="41"/>
      <c r="W339" s="41"/>
      <c r="X339" s="41"/>
      <c r="Y339" s="41"/>
      <c r="Z339" s="41"/>
      <c r="AA339" s="41"/>
      <c r="AB339" s="41"/>
      <c r="AC339" s="41"/>
      <c r="AD339" s="41"/>
      <c r="AE339" s="41"/>
    </row>
  </sheetData>
  <sheetProtection password="CC35" sheet="1" objects="1" scenarios="1" formatColumns="0" formatRows="0" autoFilter="0"/>
  <autoFilter ref="C87:K338"/>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144</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593</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ROUND((SUM(BE88:BE296)),2)</f>
        <v>0</v>
      </c>
      <c r="G35" s="41"/>
      <c r="H35" s="41"/>
      <c r="I35" s="161">
        <v>0.21</v>
      </c>
      <c r="J35" s="160">
        <f>ROUND(((SUM(BE88:BE296))*I35),2)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ROUND((SUM(BF88:BF296)),2)</f>
        <v>0</v>
      </c>
      <c r="G36" s="41"/>
      <c r="H36" s="41"/>
      <c r="I36" s="161">
        <v>0.15</v>
      </c>
      <c r="J36" s="160">
        <f>ROUND(((SUM(BF88:BF296))*I36),2)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ROUND((SUM(BG88:BG296)),2)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ROUND((SUM(BH88:BH296)),2)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ROUND((SUM(BI88:BI296)),2)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144</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SO 103 - 12C. SK žst. Bílina</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J88</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152</v>
      </c>
      <c r="E64" s="181"/>
      <c r="F64" s="181"/>
      <c r="G64" s="181"/>
      <c r="H64" s="181"/>
      <c r="I64" s="181"/>
      <c r="J64" s="182">
        <f>J89</f>
        <v>0</v>
      </c>
      <c r="K64" s="179"/>
      <c r="L64" s="183"/>
      <c r="S64" s="9"/>
      <c r="T64" s="9"/>
      <c r="U64" s="9"/>
      <c r="V64" s="9"/>
      <c r="W64" s="9"/>
      <c r="X64" s="9"/>
      <c r="Y64" s="9"/>
      <c r="Z64" s="9"/>
      <c r="AA64" s="9"/>
      <c r="AB64" s="9"/>
      <c r="AC64" s="9"/>
      <c r="AD64" s="9"/>
      <c r="AE64" s="9"/>
    </row>
    <row r="65" spans="1:31" s="10" customFormat="1" ht="19.9" customHeight="1">
      <c r="A65" s="10"/>
      <c r="B65" s="184"/>
      <c r="C65" s="129"/>
      <c r="D65" s="185" t="s">
        <v>153</v>
      </c>
      <c r="E65" s="186"/>
      <c r="F65" s="186"/>
      <c r="G65" s="186"/>
      <c r="H65" s="186"/>
      <c r="I65" s="186"/>
      <c r="J65" s="187">
        <f>J90</f>
        <v>0</v>
      </c>
      <c r="K65" s="129"/>
      <c r="L65" s="188"/>
      <c r="S65" s="10"/>
      <c r="T65" s="10"/>
      <c r="U65" s="10"/>
      <c r="V65" s="10"/>
      <c r="W65" s="10"/>
      <c r="X65" s="10"/>
      <c r="Y65" s="10"/>
      <c r="Z65" s="10"/>
      <c r="AA65" s="10"/>
      <c r="AB65" s="10"/>
      <c r="AC65" s="10"/>
      <c r="AD65" s="10"/>
      <c r="AE65" s="10"/>
    </row>
    <row r="66" spans="1:31" s="9" customFormat="1" ht="24.95" customHeight="1">
      <c r="A66" s="9"/>
      <c r="B66" s="178"/>
      <c r="C66" s="179"/>
      <c r="D66" s="180" t="s">
        <v>154</v>
      </c>
      <c r="E66" s="181"/>
      <c r="F66" s="181"/>
      <c r="G66" s="181"/>
      <c r="H66" s="181"/>
      <c r="I66" s="181"/>
      <c r="J66" s="182">
        <f>J210</f>
        <v>0</v>
      </c>
      <c r="K66" s="179"/>
      <c r="L66" s="183"/>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3"/>
      <c r="C68" s="64"/>
      <c r="D68" s="64"/>
      <c r="E68" s="64"/>
      <c r="F68" s="64"/>
      <c r="G68" s="64"/>
      <c r="H68" s="64"/>
      <c r="I68" s="64"/>
      <c r="J68" s="64"/>
      <c r="K68" s="64"/>
      <c r="L68" s="148"/>
      <c r="S68" s="41"/>
      <c r="T68" s="41"/>
      <c r="U68" s="41"/>
      <c r="V68" s="41"/>
      <c r="W68" s="41"/>
      <c r="X68" s="41"/>
      <c r="Y68" s="41"/>
      <c r="Z68" s="41"/>
      <c r="AA68" s="41"/>
      <c r="AB68" s="41"/>
      <c r="AC68" s="41"/>
      <c r="AD68" s="41"/>
      <c r="AE68" s="41"/>
    </row>
    <row r="72" spans="1:31" s="2" customFormat="1" ht="6.95" customHeight="1">
      <c r="A72" s="41"/>
      <c r="B72" s="65"/>
      <c r="C72" s="66"/>
      <c r="D72" s="66"/>
      <c r="E72" s="66"/>
      <c r="F72" s="66"/>
      <c r="G72" s="66"/>
      <c r="H72" s="66"/>
      <c r="I72" s="66"/>
      <c r="J72" s="66"/>
      <c r="K72" s="66"/>
      <c r="L72" s="148"/>
      <c r="S72" s="41"/>
      <c r="T72" s="41"/>
      <c r="U72" s="41"/>
      <c r="V72" s="41"/>
      <c r="W72" s="41"/>
      <c r="X72" s="41"/>
      <c r="Y72" s="41"/>
      <c r="Z72" s="41"/>
      <c r="AA72" s="41"/>
      <c r="AB72" s="41"/>
      <c r="AC72" s="41"/>
      <c r="AD72" s="41"/>
      <c r="AE72" s="41"/>
    </row>
    <row r="73" spans="1:31" s="2" customFormat="1" ht="24.95" customHeight="1">
      <c r="A73" s="41"/>
      <c r="B73" s="42"/>
      <c r="C73" s="25" t="s">
        <v>155</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4"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16.5" customHeight="1">
      <c r="A76" s="41"/>
      <c r="B76" s="42"/>
      <c r="C76" s="43"/>
      <c r="D76" s="43"/>
      <c r="E76" s="173" t="str">
        <f>E7</f>
        <v>Oprava staničních kolejí v žst. Bílina_ZMĚNA Č. 1</v>
      </c>
      <c r="F76" s="34"/>
      <c r="G76" s="34"/>
      <c r="H76" s="34"/>
      <c r="I76" s="43"/>
      <c r="J76" s="43"/>
      <c r="K76" s="43"/>
      <c r="L76" s="148"/>
      <c r="S76" s="41"/>
      <c r="T76" s="41"/>
      <c r="U76" s="41"/>
      <c r="V76" s="41"/>
      <c r="W76" s="41"/>
      <c r="X76" s="41"/>
      <c r="Y76" s="41"/>
      <c r="Z76" s="41"/>
      <c r="AA76" s="41"/>
      <c r="AB76" s="41"/>
      <c r="AC76" s="41"/>
      <c r="AD76" s="41"/>
      <c r="AE76" s="41"/>
    </row>
    <row r="77" spans="2:12" s="1" customFormat="1" ht="12" customHeight="1">
      <c r="B77" s="23"/>
      <c r="C77" s="34" t="s">
        <v>143</v>
      </c>
      <c r="D77" s="24"/>
      <c r="E77" s="24"/>
      <c r="F77" s="24"/>
      <c r="G77" s="24"/>
      <c r="H77" s="24"/>
      <c r="I77" s="24"/>
      <c r="J77" s="24"/>
      <c r="K77" s="24"/>
      <c r="L77" s="22"/>
    </row>
    <row r="78" spans="1:31" s="2" customFormat="1" ht="16.5" customHeight="1">
      <c r="A78" s="41"/>
      <c r="B78" s="42"/>
      <c r="C78" s="43"/>
      <c r="D78" s="43"/>
      <c r="E78" s="173" t="s">
        <v>144</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145</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3" t="str">
        <f>E11</f>
        <v>SO 103 - 12C. SK žst. Bílina</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4" t="s">
        <v>22</v>
      </c>
      <c r="D82" s="43"/>
      <c r="E82" s="43"/>
      <c r="F82" s="29" t="str">
        <f>F14</f>
        <v>žst. Bílina</v>
      </c>
      <c r="G82" s="43"/>
      <c r="H82" s="43"/>
      <c r="I82" s="34" t="s">
        <v>24</v>
      </c>
      <c r="J82" s="76" t="str">
        <f>IF(J14="","",J14)</f>
        <v>19. 3. 2021</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5.15" customHeight="1">
      <c r="A84" s="41"/>
      <c r="B84" s="42"/>
      <c r="C84" s="34" t="s">
        <v>30</v>
      </c>
      <c r="D84" s="43"/>
      <c r="E84" s="43"/>
      <c r="F84" s="29" t="str">
        <f>E17</f>
        <v>SŽ s.o., OŘ UNL, ST Most</v>
      </c>
      <c r="G84" s="43"/>
      <c r="H84" s="43"/>
      <c r="I84" s="34" t="s">
        <v>38</v>
      </c>
      <c r="J84" s="39" t="str">
        <f>E23</f>
        <v xml:space="preserve"> </v>
      </c>
      <c r="K84" s="43"/>
      <c r="L84" s="148"/>
      <c r="S84" s="41"/>
      <c r="T84" s="41"/>
      <c r="U84" s="41"/>
      <c r="V84" s="41"/>
      <c r="W84" s="41"/>
      <c r="X84" s="41"/>
      <c r="Y84" s="41"/>
      <c r="Z84" s="41"/>
      <c r="AA84" s="41"/>
      <c r="AB84" s="41"/>
      <c r="AC84" s="41"/>
      <c r="AD84" s="41"/>
      <c r="AE84" s="41"/>
    </row>
    <row r="85" spans="1:31" s="2" customFormat="1" ht="15.15" customHeight="1">
      <c r="A85" s="41"/>
      <c r="B85" s="42"/>
      <c r="C85" s="34" t="s">
        <v>36</v>
      </c>
      <c r="D85" s="43"/>
      <c r="E85" s="43"/>
      <c r="F85" s="29" t="str">
        <f>IF(E20="","",E20)</f>
        <v>Vyplň údaj</v>
      </c>
      <c r="G85" s="43"/>
      <c r="H85" s="43"/>
      <c r="I85" s="34" t="s">
        <v>41</v>
      </c>
      <c r="J85" s="39" t="str">
        <f>E26</f>
        <v>Ing. Střítezský P.</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89"/>
      <c r="B87" s="190"/>
      <c r="C87" s="191" t="s">
        <v>156</v>
      </c>
      <c r="D87" s="192" t="s">
        <v>64</v>
      </c>
      <c r="E87" s="192" t="s">
        <v>60</v>
      </c>
      <c r="F87" s="192" t="s">
        <v>61</v>
      </c>
      <c r="G87" s="192" t="s">
        <v>157</v>
      </c>
      <c r="H87" s="192" t="s">
        <v>158</v>
      </c>
      <c r="I87" s="192" t="s">
        <v>159</v>
      </c>
      <c r="J87" s="192" t="s">
        <v>150</v>
      </c>
      <c r="K87" s="193" t="s">
        <v>160</v>
      </c>
      <c r="L87" s="194"/>
      <c r="M87" s="96" t="s">
        <v>35</v>
      </c>
      <c r="N87" s="97" t="s">
        <v>49</v>
      </c>
      <c r="O87" s="97" t="s">
        <v>161</v>
      </c>
      <c r="P87" s="97" t="s">
        <v>162</v>
      </c>
      <c r="Q87" s="97" t="s">
        <v>163</v>
      </c>
      <c r="R87" s="97" t="s">
        <v>164</v>
      </c>
      <c r="S87" s="97" t="s">
        <v>165</v>
      </c>
      <c r="T87" s="98" t="s">
        <v>166</v>
      </c>
      <c r="U87" s="189"/>
      <c r="V87" s="189"/>
      <c r="W87" s="189"/>
      <c r="X87" s="189"/>
      <c r="Y87" s="189"/>
      <c r="Z87" s="189"/>
      <c r="AA87" s="189"/>
      <c r="AB87" s="189"/>
      <c r="AC87" s="189"/>
      <c r="AD87" s="189"/>
      <c r="AE87" s="189"/>
    </row>
    <row r="88" spans="1:63" s="2" customFormat="1" ht="22.8" customHeight="1">
      <c r="A88" s="41"/>
      <c r="B88" s="42"/>
      <c r="C88" s="103" t="s">
        <v>167</v>
      </c>
      <c r="D88" s="43"/>
      <c r="E88" s="43"/>
      <c r="F88" s="43"/>
      <c r="G88" s="43"/>
      <c r="H88" s="43"/>
      <c r="I88" s="43"/>
      <c r="J88" s="195">
        <f>BK88</f>
        <v>0</v>
      </c>
      <c r="K88" s="43"/>
      <c r="L88" s="47"/>
      <c r="M88" s="99"/>
      <c r="N88" s="196"/>
      <c r="O88" s="100"/>
      <c r="P88" s="197">
        <f>P89+P210</f>
        <v>0</v>
      </c>
      <c r="Q88" s="100"/>
      <c r="R88" s="197">
        <f>R89+R210</f>
        <v>1012.6747799999999</v>
      </c>
      <c r="S88" s="100"/>
      <c r="T88" s="198">
        <f>T89+T210</f>
        <v>0</v>
      </c>
      <c r="U88" s="41"/>
      <c r="V88" s="41"/>
      <c r="W88" s="41"/>
      <c r="X88" s="41"/>
      <c r="Y88" s="41"/>
      <c r="Z88" s="41"/>
      <c r="AA88" s="41"/>
      <c r="AB88" s="41"/>
      <c r="AC88" s="41"/>
      <c r="AD88" s="41"/>
      <c r="AE88" s="41"/>
      <c r="AT88" s="19" t="s">
        <v>78</v>
      </c>
      <c r="AU88" s="19" t="s">
        <v>151</v>
      </c>
      <c r="BK88" s="199">
        <f>BK89+BK210</f>
        <v>0</v>
      </c>
    </row>
    <row r="89" spans="1:63" s="12" customFormat="1" ht="25.9" customHeight="1">
      <c r="A89" s="12"/>
      <c r="B89" s="200"/>
      <c r="C89" s="201"/>
      <c r="D89" s="202" t="s">
        <v>78</v>
      </c>
      <c r="E89" s="203" t="s">
        <v>168</v>
      </c>
      <c r="F89" s="203" t="s">
        <v>169</v>
      </c>
      <c r="G89" s="201"/>
      <c r="H89" s="201"/>
      <c r="I89" s="204"/>
      <c r="J89" s="205">
        <f>BK89</f>
        <v>0</v>
      </c>
      <c r="K89" s="201"/>
      <c r="L89" s="206"/>
      <c r="M89" s="207"/>
      <c r="N89" s="208"/>
      <c r="O89" s="208"/>
      <c r="P89" s="209">
        <f>P90</f>
        <v>0</v>
      </c>
      <c r="Q89" s="208"/>
      <c r="R89" s="209">
        <f>R90</f>
        <v>0</v>
      </c>
      <c r="S89" s="208"/>
      <c r="T89" s="210">
        <f>T90</f>
        <v>0</v>
      </c>
      <c r="U89" s="12"/>
      <c r="V89" s="12"/>
      <c r="W89" s="12"/>
      <c r="X89" s="12"/>
      <c r="Y89" s="12"/>
      <c r="Z89" s="12"/>
      <c r="AA89" s="12"/>
      <c r="AB89" s="12"/>
      <c r="AC89" s="12"/>
      <c r="AD89" s="12"/>
      <c r="AE89" s="12"/>
      <c r="AR89" s="211" t="s">
        <v>86</v>
      </c>
      <c r="AT89" s="212" t="s">
        <v>78</v>
      </c>
      <c r="AU89" s="212" t="s">
        <v>79</v>
      </c>
      <c r="AY89" s="211" t="s">
        <v>170</v>
      </c>
      <c r="BK89" s="213">
        <f>BK90</f>
        <v>0</v>
      </c>
    </row>
    <row r="90" spans="1:63" s="12" customFormat="1" ht="22.8" customHeight="1">
      <c r="A90" s="12"/>
      <c r="B90" s="200"/>
      <c r="C90" s="201"/>
      <c r="D90" s="202" t="s">
        <v>78</v>
      </c>
      <c r="E90" s="214" t="s">
        <v>171</v>
      </c>
      <c r="F90" s="214" t="s">
        <v>172</v>
      </c>
      <c r="G90" s="201"/>
      <c r="H90" s="201"/>
      <c r="I90" s="204"/>
      <c r="J90" s="215">
        <f>BK90</f>
        <v>0</v>
      </c>
      <c r="K90" s="201"/>
      <c r="L90" s="206"/>
      <c r="M90" s="207"/>
      <c r="N90" s="208"/>
      <c r="O90" s="208"/>
      <c r="P90" s="209">
        <f>SUM(P91:P209)</f>
        <v>0</v>
      </c>
      <c r="Q90" s="208"/>
      <c r="R90" s="209">
        <f>SUM(R91:R209)</f>
        <v>0</v>
      </c>
      <c r="S90" s="208"/>
      <c r="T90" s="210">
        <f>SUM(T91:T209)</f>
        <v>0</v>
      </c>
      <c r="U90" s="12"/>
      <c r="V90" s="12"/>
      <c r="W90" s="12"/>
      <c r="X90" s="12"/>
      <c r="Y90" s="12"/>
      <c r="Z90" s="12"/>
      <c r="AA90" s="12"/>
      <c r="AB90" s="12"/>
      <c r="AC90" s="12"/>
      <c r="AD90" s="12"/>
      <c r="AE90" s="12"/>
      <c r="AR90" s="211" t="s">
        <v>86</v>
      </c>
      <c r="AT90" s="212" t="s">
        <v>78</v>
      </c>
      <c r="AU90" s="212" t="s">
        <v>86</v>
      </c>
      <c r="AY90" s="211" t="s">
        <v>170</v>
      </c>
      <c r="BK90" s="213">
        <f>SUM(BK91:BK209)</f>
        <v>0</v>
      </c>
    </row>
    <row r="91" spans="1:65" s="2" customFormat="1" ht="44.25" customHeight="1">
      <c r="A91" s="41"/>
      <c r="B91" s="42"/>
      <c r="C91" s="216" t="s">
        <v>86</v>
      </c>
      <c r="D91" s="216" t="s">
        <v>173</v>
      </c>
      <c r="E91" s="217" t="s">
        <v>594</v>
      </c>
      <c r="F91" s="218" t="s">
        <v>595</v>
      </c>
      <c r="G91" s="219" t="s">
        <v>176</v>
      </c>
      <c r="H91" s="220">
        <v>750</v>
      </c>
      <c r="I91" s="221"/>
      <c r="J91" s="222">
        <f>ROUND(I91*H91,2)</f>
        <v>0</v>
      </c>
      <c r="K91" s="218" t="s">
        <v>177</v>
      </c>
      <c r="L91" s="47"/>
      <c r="M91" s="223" t="s">
        <v>35</v>
      </c>
      <c r="N91" s="224" t="s">
        <v>52</v>
      </c>
      <c r="O91" s="88"/>
      <c r="P91" s="225">
        <f>O91*H91</f>
        <v>0</v>
      </c>
      <c r="Q91" s="225">
        <v>0</v>
      </c>
      <c r="R91" s="225">
        <f>Q91*H91</f>
        <v>0</v>
      </c>
      <c r="S91" s="225">
        <v>0</v>
      </c>
      <c r="T91" s="226">
        <f>S91*H91</f>
        <v>0</v>
      </c>
      <c r="U91" s="41"/>
      <c r="V91" s="41"/>
      <c r="W91" s="41"/>
      <c r="X91" s="41"/>
      <c r="Y91" s="41"/>
      <c r="Z91" s="41"/>
      <c r="AA91" s="41"/>
      <c r="AB91" s="41"/>
      <c r="AC91" s="41"/>
      <c r="AD91" s="41"/>
      <c r="AE91" s="41"/>
      <c r="AR91" s="227" t="s">
        <v>178</v>
      </c>
      <c r="AT91" s="227" t="s">
        <v>173</v>
      </c>
      <c r="AU91" s="227" t="s">
        <v>88</v>
      </c>
      <c r="AY91" s="19" t="s">
        <v>170</v>
      </c>
      <c r="BE91" s="228">
        <f>IF(N91="základní",J91,0)</f>
        <v>0</v>
      </c>
      <c r="BF91" s="228">
        <f>IF(N91="snížená",J91,0)</f>
        <v>0</v>
      </c>
      <c r="BG91" s="228">
        <f>IF(N91="zákl. přenesená",J91,0)</f>
        <v>0</v>
      </c>
      <c r="BH91" s="228">
        <f>IF(N91="sníž. přenesená",J91,0)</f>
        <v>0</v>
      </c>
      <c r="BI91" s="228">
        <f>IF(N91="nulová",J91,0)</f>
        <v>0</v>
      </c>
      <c r="BJ91" s="19" t="s">
        <v>178</v>
      </c>
      <c r="BK91" s="228">
        <f>ROUND(I91*H91,2)</f>
        <v>0</v>
      </c>
      <c r="BL91" s="19" t="s">
        <v>178</v>
      </c>
      <c r="BM91" s="227" t="s">
        <v>596</v>
      </c>
    </row>
    <row r="92" spans="1:47" s="2" customFormat="1" ht="12">
      <c r="A92" s="41"/>
      <c r="B92" s="42"/>
      <c r="C92" s="43"/>
      <c r="D92" s="229" t="s">
        <v>180</v>
      </c>
      <c r="E92" s="43"/>
      <c r="F92" s="230" t="s">
        <v>597</v>
      </c>
      <c r="G92" s="43"/>
      <c r="H92" s="43"/>
      <c r="I92" s="231"/>
      <c r="J92" s="43"/>
      <c r="K92" s="43"/>
      <c r="L92" s="47"/>
      <c r="M92" s="232"/>
      <c r="N92" s="233"/>
      <c r="O92" s="88"/>
      <c r="P92" s="88"/>
      <c r="Q92" s="88"/>
      <c r="R92" s="88"/>
      <c r="S92" s="88"/>
      <c r="T92" s="89"/>
      <c r="U92" s="41"/>
      <c r="V92" s="41"/>
      <c r="W92" s="41"/>
      <c r="X92" s="41"/>
      <c r="Y92" s="41"/>
      <c r="Z92" s="41"/>
      <c r="AA92" s="41"/>
      <c r="AB92" s="41"/>
      <c r="AC92" s="41"/>
      <c r="AD92" s="41"/>
      <c r="AE92" s="41"/>
      <c r="AT92" s="19" t="s">
        <v>180</v>
      </c>
      <c r="AU92" s="19" t="s">
        <v>88</v>
      </c>
    </row>
    <row r="93" spans="1:51" s="13" customFormat="1" ht="12">
      <c r="A93" s="13"/>
      <c r="B93" s="234"/>
      <c r="C93" s="235"/>
      <c r="D93" s="229" t="s">
        <v>182</v>
      </c>
      <c r="E93" s="236" t="s">
        <v>35</v>
      </c>
      <c r="F93" s="237" t="s">
        <v>598</v>
      </c>
      <c r="G93" s="235"/>
      <c r="H93" s="236" t="s">
        <v>35</v>
      </c>
      <c r="I93" s="238"/>
      <c r="J93" s="235"/>
      <c r="K93" s="235"/>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86</v>
      </c>
      <c r="AW93" s="13" t="s">
        <v>40</v>
      </c>
      <c r="AX93" s="13" t="s">
        <v>79</v>
      </c>
      <c r="AY93" s="243" t="s">
        <v>170</v>
      </c>
    </row>
    <row r="94" spans="1:51" s="14" customFormat="1" ht="12">
      <c r="A94" s="14"/>
      <c r="B94" s="244"/>
      <c r="C94" s="245"/>
      <c r="D94" s="229" t="s">
        <v>182</v>
      </c>
      <c r="E94" s="246" t="s">
        <v>35</v>
      </c>
      <c r="F94" s="247" t="s">
        <v>599</v>
      </c>
      <c r="G94" s="245"/>
      <c r="H94" s="248">
        <v>750</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88</v>
      </c>
      <c r="AW94" s="14" t="s">
        <v>40</v>
      </c>
      <c r="AX94" s="14" t="s">
        <v>79</v>
      </c>
      <c r="AY94" s="254" t="s">
        <v>170</v>
      </c>
    </row>
    <row r="95" spans="1:51" s="15" customFormat="1" ht="12">
      <c r="A95" s="15"/>
      <c r="B95" s="255"/>
      <c r="C95" s="256"/>
      <c r="D95" s="229" t="s">
        <v>182</v>
      </c>
      <c r="E95" s="257" t="s">
        <v>35</v>
      </c>
      <c r="F95" s="258" t="s">
        <v>185</v>
      </c>
      <c r="G95" s="256"/>
      <c r="H95" s="259">
        <v>750</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182</v>
      </c>
      <c r="AU95" s="265" t="s">
        <v>88</v>
      </c>
      <c r="AV95" s="15" t="s">
        <v>178</v>
      </c>
      <c r="AW95" s="15" t="s">
        <v>40</v>
      </c>
      <c r="AX95" s="15" t="s">
        <v>86</v>
      </c>
      <c r="AY95" s="265" t="s">
        <v>170</v>
      </c>
    </row>
    <row r="96" spans="1:65" s="2" customFormat="1" ht="55.5" customHeight="1">
      <c r="A96" s="41"/>
      <c r="B96" s="42"/>
      <c r="C96" s="216" t="s">
        <v>88</v>
      </c>
      <c r="D96" s="216" t="s">
        <v>173</v>
      </c>
      <c r="E96" s="217" t="s">
        <v>600</v>
      </c>
      <c r="F96" s="218" t="s">
        <v>601</v>
      </c>
      <c r="G96" s="219" t="s">
        <v>216</v>
      </c>
      <c r="H96" s="220">
        <v>6</v>
      </c>
      <c r="I96" s="221"/>
      <c r="J96" s="222">
        <f>ROUND(I96*H96,2)</f>
        <v>0</v>
      </c>
      <c r="K96" s="218" t="s">
        <v>177</v>
      </c>
      <c r="L96" s="47"/>
      <c r="M96" s="223" t="s">
        <v>35</v>
      </c>
      <c r="N96" s="224" t="s">
        <v>52</v>
      </c>
      <c r="O96" s="88"/>
      <c r="P96" s="225">
        <f>O96*H96</f>
        <v>0</v>
      </c>
      <c r="Q96" s="225">
        <v>0</v>
      </c>
      <c r="R96" s="225">
        <f>Q96*H96</f>
        <v>0</v>
      </c>
      <c r="S96" s="225">
        <v>0</v>
      </c>
      <c r="T96" s="226">
        <f>S96*H96</f>
        <v>0</v>
      </c>
      <c r="U96" s="41"/>
      <c r="V96" s="41"/>
      <c r="W96" s="41"/>
      <c r="X96" s="41"/>
      <c r="Y96" s="41"/>
      <c r="Z96" s="41"/>
      <c r="AA96" s="41"/>
      <c r="AB96" s="41"/>
      <c r="AC96" s="41"/>
      <c r="AD96" s="41"/>
      <c r="AE96" s="41"/>
      <c r="AR96" s="227" t="s">
        <v>178</v>
      </c>
      <c r="AT96" s="227" t="s">
        <v>173</v>
      </c>
      <c r="AU96" s="227" t="s">
        <v>88</v>
      </c>
      <c r="AY96" s="19" t="s">
        <v>170</v>
      </c>
      <c r="BE96" s="228">
        <f>IF(N96="základní",J96,0)</f>
        <v>0</v>
      </c>
      <c r="BF96" s="228">
        <f>IF(N96="snížená",J96,0)</f>
        <v>0</v>
      </c>
      <c r="BG96" s="228">
        <f>IF(N96="zákl. přenesená",J96,0)</f>
        <v>0</v>
      </c>
      <c r="BH96" s="228">
        <f>IF(N96="sníž. přenesená",J96,0)</f>
        <v>0</v>
      </c>
      <c r="BI96" s="228">
        <f>IF(N96="nulová",J96,0)</f>
        <v>0</v>
      </c>
      <c r="BJ96" s="19" t="s">
        <v>178</v>
      </c>
      <c r="BK96" s="228">
        <f>ROUND(I96*H96,2)</f>
        <v>0</v>
      </c>
      <c r="BL96" s="19" t="s">
        <v>178</v>
      </c>
      <c r="BM96" s="227" t="s">
        <v>602</v>
      </c>
    </row>
    <row r="97" spans="1:47" s="2" customFormat="1" ht="12">
      <c r="A97" s="41"/>
      <c r="B97" s="42"/>
      <c r="C97" s="43"/>
      <c r="D97" s="229" t="s">
        <v>180</v>
      </c>
      <c r="E97" s="43"/>
      <c r="F97" s="230" t="s">
        <v>603</v>
      </c>
      <c r="G97" s="43"/>
      <c r="H97" s="43"/>
      <c r="I97" s="231"/>
      <c r="J97" s="43"/>
      <c r="K97" s="43"/>
      <c r="L97" s="47"/>
      <c r="M97" s="232"/>
      <c r="N97" s="233"/>
      <c r="O97" s="88"/>
      <c r="P97" s="88"/>
      <c r="Q97" s="88"/>
      <c r="R97" s="88"/>
      <c r="S97" s="88"/>
      <c r="T97" s="89"/>
      <c r="U97" s="41"/>
      <c r="V97" s="41"/>
      <c r="W97" s="41"/>
      <c r="X97" s="41"/>
      <c r="Y97" s="41"/>
      <c r="Z97" s="41"/>
      <c r="AA97" s="41"/>
      <c r="AB97" s="41"/>
      <c r="AC97" s="41"/>
      <c r="AD97" s="41"/>
      <c r="AE97" s="41"/>
      <c r="AT97" s="19" t="s">
        <v>180</v>
      </c>
      <c r="AU97" s="19" t="s">
        <v>88</v>
      </c>
    </row>
    <row r="98" spans="1:65" s="2" customFormat="1" ht="12">
      <c r="A98" s="41"/>
      <c r="B98" s="42"/>
      <c r="C98" s="216" t="s">
        <v>192</v>
      </c>
      <c r="D98" s="216" t="s">
        <v>173</v>
      </c>
      <c r="E98" s="217" t="s">
        <v>604</v>
      </c>
      <c r="F98" s="218" t="s">
        <v>605</v>
      </c>
      <c r="G98" s="219" t="s">
        <v>216</v>
      </c>
      <c r="H98" s="220">
        <v>6</v>
      </c>
      <c r="I98" s="221"/>
      <c r="J98" s="222">
        <f>ROUND(I98*H98,2)</f>
        <v>0</v>
      </c>
      <c r="K98" s="218" t="s">
        <v>177</v>
      </c>
      <c r="L98" s="47"/>
      <c r="M98" s="223" t="s">
        <v>35</v>
      </c>
      <c r="N98" s="224" t="s">
        <v>52</v>
      </c>
      <c r="O98" s="88"/>
      <c r="P98" s="225">
        <f>O98*H98</f>
        <v>0</v>
      </c>
      <c r="Q98" s="225">
        <v>0</v>
      </c>
      <c r="R98" s="225">
        <f>Q98*H98</f>
        <v>0</v>
      </c>
      <c r="S98" s="225">
        <v>0</v>
      </c>
      <c r="T98" s="226">
        <f>S98*H98</f>
        <v>0</v>
      </c>
      <c r="U98" s="41"/>
      <c r="V98" s="41"/>
      <c r="W98" s="41"/>
      <c r="X98" s="41"/>
      <c r="Y98" s="41"/>
      <c r="Z98" s="41"/>
      <c r="AA98" s="41"/>
      <c r="AB98" s="41"/>
      <c r="AC98" s="41"/>
      <c r="AD98" s="41"/>
      <c r="AE98" s="41"/>
      <c r="AR98" s="227" t="s">
        <v>178</v>
      </c>
      <c r="AT98" s="227" t="s">
        <v>173</v>
      </c>
      <c r="AU98" s="227" t="s">
        <v>88</v>
      </c>
      <c r="AY98" s="19" t="s">
        <v>170</v>
      </c>
      <c r="BE98" s="228">
        <f>IF(N98="základní",J98,0)</f>
        <v>0</v>
      </c>
      <c r="BF98" s="228">
        <f>IF(N98="snížená",J98,0)</f>
        <v>0</v>
      </c>
      <c r="BG98" s="228">
        <f>IF(N98="zákl. přenesená",J98,0)</f>
        <v>0</v>
      </c>
      <c r="BH98" s="228">
        <f>IF(N98="sníž. přenesená",J98,0)</f>
        <v>0</v>
      </c>
      <c r="BI98" s="228">
        <f>IF(N98="nulová",J98,0)</f>
        <v>0</v>
      </c>
      <c r="BJ98" s="19" t="s">
        <v>178</v>
      </c>
      <c r="BK98" s="228">
        <f>ROUND(I98*H98,2)</f>
        <v>0</v>
      </c>
      <c r="BL98" s="19" t="s">
        <v>178</v>
      </c>
      <c r="BM98" s="227" t="s">
        <v>606</v>
      </c>
    </row>
    <row r="99" spans="1:47" s="2" customFormat="1" ht="12">
      <c r="A99" s="41"/>
      <c r="B99" s="42"/>
      <c r="C99" s="43"/>
      <c r="D99" s="229" t="s">
        <v>180</v>
      </c>
      <c r="E99" s="43"/>
      <c r="F99" s="230" t="s">
        <v>607</v>
      </c>
      <c r="G99" s="43"/>
      <c r="H99" s="43"/>
      <c r="I99" s="231"/>
      <c r="J99" s="43"/>
      <c r="K99" s="43"/>
      <c r="L99" s="47"/>
      <c r="M99" s="232"/>
      <c r="N99" s="233"/>
      <c r="O99" s="88"/>
      <c r="P99" s="88"/>
      <c r="Q99" s="88"/>
      <c r="R99" s="88"/>
      <c r="S99" s="88"/>
      <c r="T99" s="89"/>
      <c r="U99" s="41"/>
      <c r="V99" s="41"/>
      <c r="W99" s="41"/>
      <c r="X99" s="41"/>
      <c r="Y99" s="41"/>
      <c r="Z99" s="41"/>
      <c r="AA99" s="41"/>
      <c r="AB99" s="41"/>
      <c r="AC99" s="41"/>
      <c r="AD99" s="41"/>
      <c r="AE99" s="41"/>
      <c r="AT99" s="19" t="s">
        <v>180</v>
      </c>
      <c r="AU99" s="19" t="s">
        <v>88</v>
      </c>
    </row>
    <row r="100" spans="1:65" s="2" customFormat="1" ht="12">
      <c r="A100" s="41"/>
      <c r="B100" s="42"/>
      <c r="C100" s="216" t="s">
        <v>178</v>
      </c>
      <c r="D100" s="216" t="s">
        <v>173</v>
      </c>
      <c r="E100" s="217" t="s">
        <v>186</v>
      </c>
      <c r="F100" s="218" t="s">
        <v>187</v>
      </c>
      <c r="G100" s="219" t="s">
        <v>176</v>
      </c>
      <c r="H100" s="220">
        <v>678</v>
      </c>
      <c r="I100" s="221"/>
      <c r="J100" s="222">
        <f>ROUND(I100*H100,2)</f>
        <v>0</v>
      </c>
      <c r="K100" s="218" t="s">
        <v>177</v>
      </c>
      <c r="L100" s="47"/>
      <c r="M100" s="223" t="s">
        <v>35</v>
      </c>
      <c r="N100" s="224" t="s">
        <v>52</v>
      </c>
      <c r="O100" s="88"/>
      <c r="P100" s="225">
        <f>O100*H100</f>
        <v>0</v>
      </c>
      <c r="Q100" s="225">
        <v>0</v>
      </c>
      <c r="R100" s="225">
        <f>Q100*H100</f>
        <v>0</v>
      </c>
      <c r="S100" s="225">
        <v>0</v>
      </c>
      <c r="T100" s="226">
        <f>S100*H100</f>
        <v>0</v>
      </c>
      <c r="U100" s="41"/>
      <c r="V100" s="41"/>
      <c r="W100" s="41"/>
      <c r="X100" s="41"/>
      <c r="Y100" s="41"/>
      <c r="Z100" s="41"/>
      <c r="AA100" s="41"/>
      <c r="AB100" s="41"/>
      <c r="AC100" s="41"/>
      <c r="AD100" s="41"/>
      <c r="AE100" s="41"/>
      <c r="AR100" s="227" t="s">
        <v>178</v>
      </c>
      <c r="AT100" s="227" t="s">
        <v>173</v>
      </c>
      <c r="AU100" s="227" t="s">
        <v>88</v>
      </c>
      <c r="AY100" s="19" t="s">
        <v>170</v>
      </c>
      <c r="BE100" s="228">
        <f>IF(N100="základní",J100,0)</f>
        <v>0</v>
      </c>
      <c r="BF100" s="228">
        <f>IF(N100="snížená",J100,0)</f>
        <v>0</v>
      </c>
      <c r="BG100" s="228">
        <f>IF(N100="zákl. přenesená",J100,0)</f>
        <v>0</v>
      </c>
      <c r="BH100" s="228">
        <f>IF(N100="sníž. přenesená",J100,0)</f>
        <v>0</v>
      </c>
      <c r="BI100" s="228">
        <f>IF(N100="nulová",J100,0)</f>
        <v>0</v>
      </c>
      <c r="BJ100" s="19" t="s">
        <v>178</v>
      </c>
      <c r="BK100" s="228">
        <f>ROUND(I100*H100,2)</f>
        <v>0</v>
      </c>
      <c r="BL100" s="19" t="s">
        <v>178</v>
      </c>
      <c r="BM100" s="227" t="s">
        <v>188</v>
      </c>
    </row>
    <row r="101" spans="1:47" s="2" customFormat="1" ht="12">
      <c r="A101" s="41"/>
      <c r="B101" s="42"/>
      <c r="C101" s="43"/>
      <c r="D101" s="229" t="s">
        <v>180</v>
      </c>
      <c r="E101" s="43"/>
      <c r="F101" s="230" t="s">
        <v>189</v>
      </c>
      <c r="G101" s="43"/>
      <c r="H101" s="43"/>
      <c r="I101" s="231"/>
      <c r="J101" s="43"/>
      <c r="K101" s="43"/>
      <c r="L101" s="47"/>
      <c r="M101" s="232"/>
      <c r="N101" s="233"/>
      <c r="O101" s="88"/>
      <c r="P101" s="88"/>
      <c r="Q101" s="88"/>
      <c r="R101" s="88"/>
      <c r="S101" s="88"/>
      <c r="T101" s="89"/>
      <c r="U101" s="41"/>
      <c r="V101" s="41"/>
      <c r="W101" s="41"/>
      <c r="X101" s="41"/>
      <c r="Y101" s="41"/>
      <c r="Z101" s="41"/>
      <c r="AA101" s="41"/>
      <c r="AB101" s="41"/>
      <c r="AC101" s="41"/>
      <c r="AD101" s="41"/>
      <c r="AE101" s="41"/>
      <c r="AT101" s="19" t="s">
        <v>180</v>
      </c>
      <c r="AU101" s="19" t="s">
        <v>88</v>
      </c>
    </row>
    <row r="102" spans="1:51" s="13" customFormat="1" ht="12">
      <c r="A102" s="13"/>
      <c r="B102" s="234"/>
      <c r="C102" s="235"/>
      <c r="D102" s="229" t="s">
        <v>182</v>
      </c>
      <c r="E102" s="236" t="s">
        <v>35</v>
      </c>
      <c r="F102" s="237" t="s">
        <v>608</v>
      </c>
      <c r="G102" s="235"/>
      <c r="H102" s="236" t="s">
        <v>35</v>
      </c>
      <c r="I102" s="238"/>
      <c r="J102" s="235"/>
      <c r="K102" s="235"/>
      <c r="L102" s="239"/>
      <c r="M102" s="240"/>
      <c r="N102" s="241"/>
      <c r="O102" s="241"/>
      <c r="P102" s="241"/>
      <c r="Q102" s="241"/>
      <c r="R102" s="241"/>
      <c r="S102" s="241"/>
      <c r="T102" s="242"/>
      <c r="U102" s="13"/>
      <c r="V102" s="13"/>
      <c r="W102" s="13"/>
      <c r="X102" s="13"/>
      <c r="Y102" s="13"/>
      <c r="Z102" s="13"/>
      <c r="AA102" s="13"/>
      <c r="AB102" s="13"/>
      <c r="AC102" s="13"/>
      <c r="AD102" s="13"/>
      <c r="AE102" s="13"/>
      <c r="AT102" s="243" t="s">
        <v>182</v>
      </c>
      <c r="AU102" s="243" t="s">
        <v>88</v>
      </c>
      <c r="AV102" s="13" t="s">
        <v>86</v>
      </c>
      <c r="AW102" s="13" t="s">
        <v>40</v>
      </c>
      <c r="AX102" s="13" t="s">
        <v>79</v>
      </c>
      <c r="AY102" s="243" t="s">
        <v>170</v>
      </c>
    </row>
    <row r="103" spans="1:51" s="14" customFormat="1" ht="12">
      <c r="A103" s="14"/>
      <c r="B103" s="244"/>
      <c r="C103" s="245"/>
      <c r="D103" s="229" t="s">
        <v>182</v>
      </c>
      <c r="E103" s="246" t="s">
        <v>35</v>
      </c>
      <c r="F103" s="247" t="s">
        <v>609</v>
      </c>
      <c r="G103" s="245"/>
      <c r="H103" s="248">
        <v>678</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182</v>
      </c>
      <c r="AU103" s="254" t="s">
        <v>88</v>
      </c>
      <c r="AV103" s="14" t="s">
        <v>88</v>
      </c>
      <c r="AW103" s="14" t="s">
        <v>40</v>
      </c>
      <c r="AX103" s="14" t="s">
        <v>79</v>
      </c>
      <c r="AY103" s="254" t="s">
        <v>170</v>
      </c>
    </row>
    <row r="104" spans="1:51" s="15" customFormat="1" ht="12">
      <c r="A104" s="15"/>
      <c r="B104" s="255"/>
      <c r="C104" s="256"/>
      <c r="D104" s="229" t="s">
        <v>182</v>
      </c>
      <c r="E104" s="257" t="s">
        <v>35</v>
      </c>
      <c r="F104" s="258" t="s">
        <v>185</v>
      </c>
      <c r="G104" s="256"/>
      <c r="H104" s="259">
        <v>678</v>
      </c>
      <c r="I104" s="260"/>
      <c r="J104" s="256"/>
      <c r="K104" s="256"/>
      <c r="L104" s="261"/>
      <c r="M104" s="262"/>
      <c r="N104" s="263"/>
      <c r="O104" s="263"/>
      <c r="P104" s="263"/>
      <c r="Q104" s="263"/>
      <c r="R104" s="263"/>
      <c r="S104" s="263"/>
      <c r="T104" s="264"/>
      <c r="U104" s="15"/>
      <c r="V104" s="15"/>
      <c r="W104" s="15"/>
      <c r="X104" s="15"/>
      <c r="Y104" s="15"/>
      <c r="Z104" s="15"/>
      <c r="AA104" s="15"/>
      <c r="AB104" s="15"/>
      <c r="AC104" s="15"/>
      <c r="AD104" s="15"/>
      <c r="AE104" s="15"/>
      <c r="AT104" s="265" t="s">
        <v>182</v>
      </c>
      <c r="AU104" s="265" t="s">
        <v>88</v>
      </c>
      <c r="AV104" s="15" t="s">
        <v>178</v>
      </c>
      <c r="AW104" s="15" t="s">
        <v>40</v>
      </c>
      <c r="AX104" s="15" t="s">
        <v>86</v>
      </c>
      <c r="AY104" s="265" t="s">
        <v>170</v>
      </c>
    </row>
    <row r="105" spans="1:65" s="2" customFormat="1" ht="12">
      <c r="A105" s="41"/>
      <c r="B105" s="42"/>
      <c r="C105" s="216" t="s">
        <v>171</v>
      </c>
      <c r="D105" s="216" t="s">
        <v>173</v>
      </c>
      <c r="E105" s="217" t="s">
        <v>193</v>
      </c>
      <c r="F105" s="218" t="s">
        <v>194</v>
      </c>
      <c r="G105" s="219" t="s">
        <v>176</v>
      </c>
      <c r="H105" s="220">
        <v>678</v>
      </c>
      <c r="I105" s="221"/>
      <c r="J105" s="222">
        <f>ROUND(I105*H105,2)</f>
        <v>0</v>
      </c>
      <c r="K105" s="218" t="s">
        <v>177</v>
      </c>
      <c r="L105" s="47"/>
      <c r="M105" s="223" t="s">
        <v>35</v>
      </c>
      <c r="N105" s="224" t="s">
        <v>52</v>
      </c>
      <c r="O105" s="88"/>
      <c r="P105" s="225">
        <f>O105*H105</f>
        <v>0</v>
      </c>
      <c r="Q105" s="225">
        <v>0</v>
      </c>
      <c r="R105" s="225">
        <f>Q105*H105</f>
        <v>0</v>
      </c>
      <c r="S105" s="225">
        <v>0</v>
      </c>
      <c r="T105" s="226">
        <f>S105*H105</f>
        <v>0</v>
      </c>
      <c r="U105" s="41"/>
      <c r="V105" s="41"/>
      <c r="W105" s="41"/>
      <c r="X105" s="41"/>
      <c r="Y105" s="41"/>
      <c r="Z105" s="41"/>
      <c r="AA105" s="41"/>
      <c r="AB105" s="41"/>
      <c r="AC105" s="41"/>
      <c r="AD105" s="41"/>
      <c r="AE105" s="41"/>
      <c r="AR105" s="227" t="s">
        <v>178</v>
      </c>
      <c r="AT105" s="227" t="s">
        <v>173</v>
      </c>
      <c r="AU105" s="227" t="s">
        <v>88</v>
      </c>
      <c r="AY105" s="19" t="s">
        <v>170</v>
      </c>
      <c r="BE105" s="228">
        <f>IF(N105="základní",J105,0)</f>
        <v>0</v>
      </c>
      <c r="BF105" s="228">
        <f>IF(N105="snížená",J105,0)</f>
        <v>0</v>
      </c>
      <c r="BG105" s="228">
        <f>IF(N105="zákl. přenesená",J105,0)</f>
        <v>0</v>
      </c>
      <c r="BH105" s="228">
        <f>IF(N105="sníž. přenesená",J105,0)</f>
        <v>0</v>
      </c>
      <c r="BI105" s="228">
        <f>IF(N105="nulová",J105,0)</f>
        <v>0</v>
      </c>
      <c r="BJ105" s="19" t="s">
        <v>178</v>
      </c>
      <c r="BK105" s="228">
        <f>ROUND(I105*H105,2)</f>
        <v>0</v>
      </c>
      <c r="BL105" s="19" t="s">
        <v>178</v>
      </c>
      <c r="BM105" s="227" t="s">
        <v>195</v>
      </c>
    </row>
    <row r="106" spans="1:47" s="2" customFormat="1" ht="12">
      <c r="A106" s="41"/>
      <c r="B106" s="42"/>
      <c r="C106" s="43"/>
      <c r="D106" s="229" t="s">
        <v>180</v>
      </c>
      <c r="E106" s="43"/>
      <c r="F106" s="230" t="s">
        <v>196</v>
      </c>
      <c r="G106" s="43"/>
      <c r="H106" s="43"/>
      <c r="I106" s="231"/>
      <c r="J106" s="43"/>
      <c r="K106" s="43"/>
      <c r="L106" s="47"/>
      <c r="M106" s="232"/>
      <c r="N106" s="233"/>
      <c r="O106" s="88"/>
      <c r="P106" s="88"/>
      <c r="Q106" s="88"/>
      <c r="R106" s="88"/>
      <c r="S106" s="88"/>
      <c r="T106" s="89"/>
      <c r="U106" s="41"/>
      <c r="V106" s="41"/>
      <c r="W106" s="41"/>
      <c r="X106" s="41"/>
      <c r="Y106" s="41"/>
      <c r="Z106" s="41"/>
      <c r="AA106" s="41"/>
      <c r="AB106" s="41"/>
      <c r="AC106" s="41"/>
      <c r="AD106" s="41"/>
      <c r="AE106" s="41"/>
      <c r="AT106" s="19" t="s">
        <v>180</v>
      </c>
      <c r="AU106" s="19" t="s">
        <v>88</v>
      </c>
    </row>
    <row r="107" spans="1:51" s="13" customFormat="1" ht="12">
      <c r="A107" s="13"/>
      <c r="B107" s="234"/>
      <c r="C107" s="235"/>
      <c r="D107" s="229" t="s">
        <v>182</v>
      </c>
      <c r="E107" s="236" t="s">
        <v>35</v>
      </c>
      <c r="F107" s="237" t="s">
        <v>608</v>
      </c>
      <c r="G107" s="235"/>
      <c r="H107" s="236" t="s">
        <v>35</v>
      </c>
      <c r="I107" s="238"/>
      <c r="J107" s="235"/>
      <c r="K107" s="235"/>
      <c r="L107" s="239"/>
      <c r="M107" s="240"/>
      <c r="N107" s="241"/>
      <c r="O107" s="241"/>
      <c r="P107" s="241"/>
      <c r="Q107" s="241"/>
      <c r="R107" s="241"/>
      <c r="S107" s="241"/>
      <c r="T107" s="242"/>
      <c r="U107" s="13"/>
      <c r="V107" s="13"/>
      <c r="W107" s="13"/>
      <c r="X107" s="13"/>
      <c r="Y107" s="13"/>
      <c r="Z107" s="13"/>
      <c r="AA107" s="13"/>
      <c r="AB107" s="13"/>
      <c r="AC107" s="13"/>
      <c r="AD107" s="13"/>
      <c r="AE107" s="13"/>
      <c r="AT107" s="243" t="s">
        <v>182</v>
      </c>
      <c r="AU107" s="243" t="s">
        <v>88</v>
      </c>
      <c r="AV107" s="13" t="s">
        <v>86</v>
      </c>
      <c r="AW107" s="13" t="s">
        <v>40</v>
      </c>
      <c r="AX107" s="13" t="s">
        <v>79</v>
      </c>
      <c r="AY107" s="243" t="s">
        <v>170</v>
      </c>
    </row>
    <row r="108" spans="1:51" s="14" customFormat="1" ht="12">
      <c r="A108" s="14"/>
      <c r="B108" s="244"/>
      <c r="C108" s="245"/>
      <c r="D108" s="229" t="s">
        <v>182</v>
      </c>
      <c r="E108" s="246" t="s">
        <v>35</v>
      </c>
      <c r="F108" s="247" t="s">
        <v>609</v>
      </c>
      <c r="G108" s="245"/>
      <c r="H108" s="248">
        <v>678</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182</v>
      </c>
      <c r="AU108" s="254" t="s">
        <v>88</v>
      </c>
      <c r="AV108" s="14" t="s">
        <v>88</v>
      </c>
      <c r="AW108" s="14" t="s">
        <v>40</v>
      </c>
      <c r="AX108" s="14" t="s">
        <v>79</v>
      </c>
      <c r="AY108" s="254" t="s">
        <v>170</v>
      </c>
    </row>
    <row r="109" spans="1:51" s="15" customFormat="1" ht="12">
      <c r="A109" s="15"/>
      <c r="B109" s="255"/>
      <c r="C109" s="256"/>
      <c r="D109" s="229" t="s">
        <v>182</v>
      </c>
      <c r="E109" s="257" t="s">
        <v>35</v>
      </c>
      <c r="F109" s="258" t="s">
        <v>185</v>
      </c>
      <c r="G109" s="256"/>
      <c r="H109" s="259">
        <v>678</v>
      </c>
      <c r="I109" s="260"/>
      <c r="J109" s="256"/>
      <c r="K109" s="256"/>
      <c r="L109" s="261"/>
      <c r="M109" s="262"/>
      <c r="N109" s="263"/>
      <c r="O109" s="263"/>
      <c r="P109" s="263"/>
      <c r="Q109" s="263"/>
      <c r="R109" s="263"/>
      <c r="S109" s="263"/>
      <c r="T109" s="264"/>
      <c r="U109" s="15"/>
      <c r="V109" s="15"/>
      <c r="W109" s="15"/>
      <c r="X109" s="15"/>
      <c r="Y109" s="15"/>
      <c r="Z109" s="15"/>
      <c r="AA109" s="15"/>
      <c r="AB109" s="15"/>
      <c r="AC109" s="15"/>
      <c r="AD109" s="15"/>
      <c r="AE109" s="15"/>
      <c r="AT109" s="265" t="s">
        <v>182</v>
      </c>
      <c r="AU109" s="265" t="s">
        <v>88</v>
      </c>
      <c r="AV109" s="15" t="s">
        <v>178</v>
      </c>
      <c r="AW109" s="15" t="s">
        <v>40</v>
      </c>
      <c r="AX109" s="15" t="s">
        <v>86</v>
      </c>
      <c r="AY109" s="265" t="s">
        <v>170</v>
      </c>
    </row>
    <row r="110" spans="1:65" s="2" customFormat="1" ht="90" customHeight="1">
      <c r="A110" s="41"/>
      <c r="B110" s="42"/>
      <c r="C110" s="216" t="s">
        <v>213</v>
      </c>
      <c r="D110" s="216" t="s">
        <v>173</v>
      </c>
      <c r="E110" s="217" t="s">
        <v>197</v>
      </c>
      <c r="F110" s="218" t="s">
        <v>198</v>
      </c>
      <c r="G110" s="219" t="s">
        <v>199</v>
      </c>
      <c r="H110" s="220">
        <v>0.339</v>
      </c>
      <c r="I110" s="221"/>
      <c r="J110" s="222">
        <f>ROUND(I110*H110,2)</f>
        <v>0</v>
      </c>
      <c r="K110" s="218" t="s">
        <v>177</v>
      </c>
      <c r="L110" s="47"/>
      <c r="M110" s="223" t="s">
        <v>35</v>
      </c>
      <c r="N110" s="224" t="s">
        <v>52</v>
      </c>
      <c r="O110" s="88"/>
      <c r="P110" s="225">
        <f>O110*H110</f>
        <v>0</v>
      </c>
      <c r="Q110" s="225">
        <v>0</v>
      </c>
      <c r="R110" s="225">
        <f>Q110*H110</f>
        <v>0</v>
      </c>
      <c r="S110" s="225">
        <v>0</v>
      </c>
      <c r="T110" s="226">
        <f>S110*H110</f>
        <v>0</v>
      </c>
      <c r="U110" s="41"/>
      <c r="V110" s="41"/>
      <c r="W110" s="41"/>
      <c r="X110" s="41"/>
      <c r="Y110" s="41"/>
      <c r="Z110" s="41"/>
      <c r="AA110" s="41"/>
      <c r="AB110" s="41"/>
      <c r="AC110" s="41"/>
      <c r="AD110" s="41"/>
      <c r="AE110" s="41"/>
      <c r="AR110" s="227" t="s">
        <v>178</v>
      </c>
      <c r="AT110" s="227" t="s">
        <v>173</v>
      </c>
      <c r="AU110" s="227" t="s">
        <v>88</v>
      </c>
      <c r="AY110" s="19" t="s">
        <v>170</v>
      </c>
      <c r="BE110" s="228">
        <f>IF(N110="základní",J110,0)</f>
        <v>0</v>
      </c>
      <c r="BF110" s="228">
        <f>IF(N110="snížená",J110,0)</f>
        <v>0</v>
      </c>
      <c r="BG110" s="228">
        <f>IF(N110="zákl. přenesená",J110,0)</f>
        <v>0</v>
      </c>
      <c r="BH110" s="228">
        <f>IF(N110="sníž. přenesená",J110,0)</f>
        <v>0</v>
      </c>
      <c r="BI110" s="228">
        <f>IF(N110="nulová",J110,0)</f>
        <v>0</v>
      </c>
      <c r="BJ110" s="19" t="s">
        <v>178</v>
      </c>
      <c r="BK110" s="228">
        <f>ROUND(I110*H110,2)</f>
        <v>0</v>
      </c>
      <c r="BL110" s="19" t="s">
        <v>178</v>
      </c>
      <c r="BM110" s="227" t="s">
        <v>200</v>
      </c>
    </row>
    <row r="111" spans="1:47" s="2" customFormat="1" ht="12">
      <c r="A111" s="41"/>
      <c r="B111" s="42"/>
      <c r="C111" s="43"/>
      <c r="D111" s="229" t="s">
        <v>180</v>
      </c>
      <c r="E111" s="43"/>
      <c r="F111" s="230" t="s">
        <v>201</v>
      </c>
      <c r="G111" s="43"/>
      <c r="H111" s="43"/>
      <c r="I111" s="231"/>
      <c r="J111" s="43"/>
      <c r="K111" s="43"/>
      <c r="L111" s="47"/>
      <c r="M111" s="232"/>
      <c r="N111" s="233"/>
      <c r="O111" s="88"/>
      <c r="P111" s="88"/>
      <c r="Q111" s="88"/>
      <c r="R111" s="88"/>
      <c r="S111" s="88"/>
      <c r="T111" s="89"/>
      <c r="U111" s="41"/>
      <c r="V111" s="41"/>
      <c r="W111" s="41"/>
      <c r="X111" s="41"/>
      <c r="Y111" s="41"/>
      <c r="Z111" s="41"/>
      <c r="AA111" s="41"/>
      <c r="AB111" s="41"/>
      <c r="AC111" s="41"/>
      <c r="AD111" s="41"/>
      <c r="AE111" s="41"/>
      <c r="AT111" s="19" t="s">
        <v>180</v>
      </c>
      <c r="AU111" s="19" t="s">
        <v>88</v>
      </c>
    </row>
    <row r="112" spans="1:51" s="13" customFormat="1" ht="12">
      <c r="A112" s="13"/>
      <c r="B112" s="234"/>
      <c r="C112" s="235"/>
      <c r="D112" s="229" t="s">
        <v>182</v>
      </c>
      <c r="E112" s="236" t="s">
        <v>35</v>
      </c>
      <c r="F112" s="237" t="s">
        <v>610</v>
      </c>
      <c r="G112" s="235"/>
      <c r="H112" s="236" t="s">
        <v>35</v>
      </c>
      <c r="I112" s="238"/>
      <c r="J112" s="235"/>
      <c r="K112" s="235"/>
      <c r="L112" s="239"/>
      <c r="M112" s="240"/>
      <c r="N112" s="241"/>
      <c r="O112" s="241"/>
      <c r="P112" s="241"/>
      <c r="Q112" s="241"/>
      <c r="R112" s="241"/>
      <c r="S112" s="241"/>
      <c r="T112" s="242"/>
      <c r="U112" s="13"/>
      <c r="V112" s="13"/>
      <c r="W112" s="13"/>
      <c r="X112" s="13"/>
      <c r="Y112" s="13"/>
      <c r="Z112" s="13"/>
      <c r="AA112" s="13"/>
      <c r="AB112" s="13"/>
      <c r="AC112" s="13"/>
      <c r="AD112" s="13"/>
      <c r="AE112" s="13"/>
      <c r="AT112" s="243" t="s">
        <v>182</v>
      </c>
      <c r="AU112" s="243" t="s">
        <v>88</v>
      </c>
      <c r="AV112" s="13" t="s">
        <v>86</v>
      </c>
      <c r="AW112" s="13" t="s">
        <v>40</v>
      </c>
      <c r="AX112" s="13" t="s">
        <v>79</v>
      </c>
      <c r="AY112" s="243" t="s">
        <v>170</v>
      </c>
    </row>
    <row r="113" spans="1:51" s="14" customFormat="1" ht="12">
      <c r="A113" s="14"/>
      <c r="B113" s="244"/>
      <c r="C113" s="245"/>
      <c r="D113" s="229" t="s">
        <v>182</v>
      </c>
      <c r="E113" s="246" t="s">
        <v>35</v>
      </c>
      <c r="F113" s="247" t="s">
        <v>611</v>
      </c>
      <c r="G113" s="245"/>
      <c r="H113" s="248">
        <v>0.339</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182</v>
      </c>
      <c r="AU113" s="254" t="s">
        <v>88</v>
      </c>
      <c r="AV113" s="14" t="s">
        <v>88</v>
      </c>
      <c r="AW113" s="14" t="s">
        <v>40</v>
      </c>
      <c r="AX113" s="14" t="s">
        <v>79</v>
      </c>
      <c r="AY113" s="254" t="s">
        <v>170</v>
      </c>
    </row>
    <row r="114" spans="1:51" s="15" customFormat="1" ht="12">
      <c r="A114" s="15"/>
      <c r="B114" s="255"/>
      <c r="C114" s="256"/>
      <c r="D114" s="229" t="s">
        <v>182</v>
      </c>
      <c r="E114" s="257" t="s">
        <v>35</v>
      </c>
      <c r="F114" s="258" t="s">
        <v>185</v>
      </c>
      <c r="G114" s="256"/>
      <c r="H114" s="259">
        <v>0.339</v>
      </c>
      <c r="I114" s="260"/>
      <c r="J114" s="256"/>
      <c r="K114" s="256"/>
      <c r="L114" s="261"/>
      <c r="M114" s="262"/>
      <c r="N114" s="263"/>
      <c r="O114" s="263"/>
      <c r="P114" s="263"/>
      <c r="Q114" s="263"/>
      <c r="R114" s="263"/>
      <c r="S114" s="263"/>
      <c r="T114" s="264"/>
      <c r="U114" s="15"/>
      <c r="V114" s="15"/>
      <c r="W114" s="15"/>
      <c r="X114" s="15"/>
      <c r="Y114" s="15"/>
      <c r="Z114" s="15"/>
      <c r="AA114" s="15"/>
      <c r="AB114" s="15"/>
      <c r="AC114" s="15"/>
      <c r="AD114" s="15"/>
      <c r="AE114" s="15"/>
      <c r="AT114" s="265" t="s">
        <v>182</v>
      </c>
      <c r="AU114" s="265" t="s">
        <v>88</v>
      </c>
      <c r="AV114" s="15" t="s">
        <v>178</v>
      </c>
      <c r="AW114" s="15" t="s">
        <v>40</v>
      </c>
      <c r="AX114" s="15" t="s">
        <v>86</v>
      </c>
      <c r="AY114" s="265" t="s">
        <v>170</v>
      </c>
    </row>
    <row r="115" spans="1:65" s="2" customFormat="1" ht="12">
      <c r="A115" s="41"/>
      <c r="B115" s="42"/>
      <c r="C115" s="216" t="s">
        <v>220</v>
      </c>
      <c r="D115" s="216" t="s">
        <v>173</v>
      </c>
      <c r="E115" s="217" t="s">
        <v>204</v>
      </c>
      <c r="F115" s="218" t="s">
        <v>205</v>
      </c>
      <c r="G115" s="219" t="s">
        <v>206</v>
      </c>
      <c r="H115" s="220">
        <v>561.384</v>
      </c>
      <c r="I115" s="221"/>
      <c r="J115" s="222">
        <f>ROUND(I115*H115,2)</f>
        <v>0</v>
      </c>
      <c r="K115" s="218" t="s">
        <v>177</v>
      </c>
      <c r="L115" s="47"/>
      <c r="M115" s="223" t="s">
        <v>35</v>
      </c>
      <c r="N115" s="224" t="s">
        <v>52</v>
      </c>
      <c r="O115" s="88"/>
      <c r="P115" s="225">
        <f>O115*H115</f>
        <v>0</v>
      </c>
      <c r="Q115" s="225">
        <v>0</v>
      </c>
      <c r="R115" s="225">
        <f>Q115*H115</f>
        <v>0</v>
      </c>
      <c r="S115" s="225">
        <v>0</v>
      </c>
      <c r="T115" s="226">
        <f>S115*H115</f>
        <v>0</v>
      </c>
      <c r="U115" s="41"/>
      <c r="V115" s="41"/>
      <c r="W115" s="41"/>
      <c r="X115" s="41"/>
      <c r="Y115" s="41"/>
      <c r="Z115" s="41"/>
      <c r="AA115" s="41"/>
      <c r="AB115" s="41"/>
      <c r="AC115" s="41"/>
      <c r="AD115" s="41"/>
      <c r="AE115" s="41"/>
      <c r="AR115" s="227" t="s">
        <v>178</v>
      </c>
      <c r="AT115" s="227" t="s">
        <v>173</v>
      </c>
      <c r="AU115" s="227" t="s">
        <v>88</v>
      </c>
      <c r="AY115" s="19" t="s">
        <v>170</v>
      </c>
      <c r="BE115" s="228">
        <f>IF(N115="základní",J115,0)</f>
        <v>0</v>
      </c>
      <c r="BF115" s="228">
        <f>IF(N115="snížená",J115,0)</f>
        <v>0</v>
      </c>
      <c r="BG115" s="228">
        <f>IF(N115="zákl. přenesená",J115,0)</f>
        <v>0</v>
      </c>
      <c r="BH115" s="228">
        <f>IF(N115="sníž. přenesená",J115,0)</f>
        <v>0</v>
      </c>
      <c r="BI115" s="228">
        <f>IF(N115="nulová",J115,0)</f>
        <v>0</v>
      </c>
      <c r="BJ115" s="19" t="s">
        <v>178</v>
      </c>
      <c r="BK115" s="228">
        <f>ROUND(I115*H115,2)</f>
        <v>0</v>
      </c>
      <c r="BL115" s="19" t="s">
        <v>178</v>
      </c>
      <c r="BM115" s="227" t="s">
        <v>207</v>
      </c>
    </row>
    <row r="116" spans="1:47" s="2" customFormat="1" ht="12">
      <c r="A116" s="41"/>
      <c r="B116" s="42"/>
      <c r="C116" s="43"/>
      <c r="D116" s="229" t="s">
        <v>180</v>
      </c>
      <c r="E116" s="43"/>
      <c r="F116" s="230" t="s">
        <v>208</v>
      </c>
      <c r="G116" s="43"/>
      <c r="H116" s="43"/>
      <c r="I116" s="231"/>
      <c r="J116" s="43"/>
      <c r="K116" s="43"/>
      <c r="L116" s="47"/>
      <c r="M116" s="232"/>
      <c r="N116" s="233"/>
      <c r="O116" s="88"/>
      <c r="P116" s="88"/>
      <c r="Q116" s="88"/>
      <c r="R116" s="88"/>
      <c r="S116" s="88"/>
      <c r="T116" s="89"/>
      <c r="U116" s="41"/>
      <c r="V116" s="41"/>
      <c r="W116" s="41"/>
      <c r="X116" s="41"/>
      <c r="Y116" s="41"/>
      <c r="Z116" s="41"/>
      <c r="AA116" s="41"/>
      <c r="AB116" s="41"/>
      <c r="AC116" s="41"/>
      <c r="AD116" s="41"/>
      <c r="AE116" s="41"/>
      <c r="AT116" s="19" t="s">
        <v>180</v>
      </c>
      <c r="AU116" s="19" t="s">
        <v>88</v>
      </c>
    </row>
    <row r="117" spans="1:51" s="13" customFormat="1" ht="12">
      <c r="A117" s="13"/>
      <c r="B117" s="234"/>
      <c r="C117" s="235"/>
      <c r="D117" s="229" t="s">
        <v>182</v>
      </c>
      <c r="E117" s="236" t="s">
        <v>35</v>
      </c>
      <c r="F117" s="237" t="s">
        <v>481</v>
      </c>
      <c r="G117" s="235"/>
      <c r="H117" s="236" t="s">
        <v>35</v>
      </c>
      <c r="I117" s="238"/>
      <c r="J117" s="235"/>
      <c r="K117" s="235"/>
      <c r="L117" s="239"/>
      <c r="M117" s="240"/>
      <c r="N117" s="241"/>
      <c r="O117" s="241"/>
      <c r="P117" s="241"/>
      <c r="Q117" s="241"/>
      <c r="R117" s="241"/>
      <c r="S117" s="241"/>
      <c r="T117" s="242"/>
      <c r="U117" s="13"/>
      <c r="V117" s="13"/>
      <c r="W117" s="13"/>
      <c r="X117" s="13"/>
      <c r="Y117" s="13"/>
      <c r="Z117" s="13"/>
      <c r="AA117" s="13"/>
      <c r="AB117" s="13"/>
      <c r="AC117" s="13"/>
      <c r="AD117" s="13"/>
      <c r="AE117" s="13"/>
      <c r="AT117" s="243" t="s">
        <v>182</v>
      </c>
      <c r="AU117" s="243" t="s">
        <v>88</v>
      </c>
      <c r="AV117" s="13" t="s">
        <v>86</v>
      </c>
      <c r="AW117" s="13" t="s">
        <v>40</v>
      </c>
      <c r="AX117" s="13" t="s">
        <v>79</v>
      </c>
      <c r="AY117" s="243" t="s">
        <v>170</v>
      </c>
    </row>
    <row r="118" spans="1:51" s="14" customFormat="1" ht="12">
      <c r="A118" s="14"/>
      <c r="B118" s="244"/>
      <c r="C118" s="245"/>
      <c r="D118" s="229" t="s">
        <v>182</v>
      </c>
      <c r="E118" s="246" t="s">
        <v>35</v>
      </c>
      <c r="F118" s="247" t="s">
        <v>612</v>
      </c>
      <c r="G118" s="245"/>
      <c r="H118" s="248">
        <v>561.384</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182</v>
      </c>
      <c r="AU118" s="254" t="s">
        <v>88</v>
      </c>
      <c r="AV118" s="14" t="s">
        <v>88</v>
      </c>
      <c r="AW118" s="14" t="s">
        <v>40</v>
      </c>
      <c r="AX118" s="14" t="s">
        <v>79</v>
      </c>
      <c r="AY118" s="254" t="s">
        <v>170</v>
      </c>
    </row>
    <row r="119" spans="1:51" s="15" customFormat="1" ht="12">
      <c r="A119" s="15"/>
      <c r="B119" s="255"/>
      <c r="C119" s="256"/>
      <c r="D119" s="229" t="s">
        <v>182</v>
      </c>
      <c r="E119" s="257" t="s">
        <v>35</v>
      </c>
      <c r="F119" s="258" t="s">
        <v>185</v>
      </c>
      <c r="G119" s="256"/>
      <c r="H119" s="259">
        <v>561.384</v>
      </c>
      <c r="I119" s="260"/>
      <c r="J119" s="256"/>
      <c r="K119" s="256"/>
      <c r="L119" s="261"/>
      <c r="M119" s="262"/>
      <c r="N119" s="263"/>
      <c r="O119" s="263"/>
      <c r="P119" s="263"/>
      <c r="Q119" s="263"/>
      <c r="R119" s="263"/>
      <c r="S119" s="263"/>
      <c r="T119" s="264"/>
      <c r="U119" s="15"/>
      <c r="V119" s="15"/>
      <c r="W119" s="15"/>
      <c r="X119" s="15"/>
      <c r="Y119" s="15"/>
      <c r="Z119" s="15"/>
      <c r="AA119" s="15"/>
      <c r="AB119" s="15"/>
      <c r="AC119" s="15"/>
      <c r="AD119" s="15"/>
      <c r="AE119" s="15"/>
      <c r="AT119" s="265" t="s">
        <v>182</v>
      </c>
      <c r="AU119" s="265" t="s">
        <v>88</v>
      </c>
      <c r="AV119" s="15" t="s">
        <v>178</v>
      </c>
      <c r="AW119" s="15" t="s">
        <v>40</v>
      </c>
      <c r="AX119" s="15" t="s">
        <v>86</v>
      </c>
      <c r="AY119" s="265" t="s">
        <v>170</v>
      </c>
    </row>
    <row r="120" spans="1:65" s="2" customFormat="1" ht="44.25" customHeight="1">
      <c r="A120" s="41"/>
      <c r="B120" s="42"/>
      <c r="C120" s="216" t="s">
        <v>226</v>
      </c>
      <c r="D120" s="216" t="s">
        <v>173</v>
      </c>
      <c r="E120" s="217" t="s">
        <v>613</v>
      </c>
      <c r="F120" s="218" t="s">
        <v>614</v>
      </c>
      <c r="G120" s="219" t="s">
        <v>199</v>
      </c>
      <c r="H120" s="220">
        <v>0.339</v>
      </c>
      <c r="I120" s="221"/>
      <c r="J120" s="222">
        <f>ROUND(I120*H120,2)</f>
        <v>0</v>
      </c>
      <c r="K120" s="218" t="s">
        <v>177</v>
      </c>
      <c r="L120" s="47"/>
      <c r="M120" s="223" t="s">
        <v>35</v>
      </c>
      <c r="N120" s="224" t="s">
        <v>52</v>
      </c>
      <c r="O120" s="88"/>
      <c r="P120" s="225">
        <f>O120*H120</f>
        <v>0</v>
      </c>
      <c r="Q120" s="225">
        <v>0</v>
      </c>
      <c r="R120" s="225">
        <f>Q120*H120</f>
        <v>0</v>
      </c>
      <c r="S120" s="225">
        <v>0</v>
      </c>
      <c r="T120" s="226">
        <f>S120*H120</f>
        <v>0</v>
      </c>
      <c r="U120" s="41"/>
      <c r="V120" s="41"/>
      <c r="W120" s="41"/>
      <c r="X120" s="41"/>
      <c r="Y120" s="41"/>
      <c r="Z120" s="41"/>
      <c r="AA120" s="41"/>
      <c r="AB120" s="41"/>
      <c r="AC120" s="41"/>
      <c r="AD120" s="41"/>
      <c r="AE120" s="41"/>
      <c r="AR120" s="227" t="s">
        <v>178</v>
      </c>
      <c r="AT120" s="227" t="s">
        <v>173</v>
      </c>
      <c r="AU120" s="227" t="s">
        <v>88</v>
      </c>
      <c r="AY120" s="19" t="s">
        <v>170</v>
      </c>
      <c r="BE120" s="228">
        <f>IF(N120="základní",J120,0)</f>
        <v>0</v>
      </c>
      <c r="BF120" s="228">
        <f>IF(N120="snížená",J120,0)</f>
        <v>0</v>
      </c>
      <c r="BG120" s="228">
        <f>IF(N120="zákl. přenesená",J120,0)</f>
        <v>0</v>
      </c>
      <c r="BH120" s="228">
        <f>IF(N120="sníž. přenesená",J120,0)</f>
        <v>0</v>
      </c>
      <c r="BI120" s="228">
        <f>IF(N120="nulová",J120,0)</f>
        <v>0</v>
      </c>
      <c r="BJ120" s="19" t="s">
        <v>178</v>
      </c>
      <c r="BK120" s="228">
        <f>ROUND(I120*H120,2)</f>
        <v>0</v>
      </c>
      <c r="BL120" s="19" t="s">
        <v>178</v>
      </c>
      <c r="BM120" s="227" t="s">
        <v>615</v>
      </c>
    </row>
    <row r="121" spans="1:47" s="2" customFormat="1" ht="12">
      <c r="A121" s="41"/>
      <c r="B121" s="42"/>
      <c r="C121" s="43"/>
      <c r="D121" s="229" t="s">
        <v>180</v>
      </c>
      <c r="E121" s="43"/>
      <c r="F121" s="230" t="s">
        <v>224</v>
      </c>
      <c r="G121" s="43"/>
      <c r="H121" s="43"/>
      <c r="I121" s="231"/>
      <c r="J121" s="43"/>
      <c r="K121" s="43"/>
      <c r="L121" s="47"/>
      <c r="M121" s="232"/>
      <c r="N121" s="233"/>
      <c r="O121" s="88"/>
      <c r="P121" s="88"/>
      <c r="Q121" s="88"/>
      <c r="R121" s="88"/>
      <c r="S121" s="88"/>
      <c r="T121" s="89"/>
      <c r="U121" s="41"/>
      <c r="V121" s="41"/>
      <c r="W121" s="41"/>
      <c r="X121" s="41"/>
      <c r="Y121" s="41"/>
      <c r="Z121" s="41"/>
      <c r="AA121" s="41"/>
      <c r="AB121" s="41"/>
      <c r="AC121" s="41"/>
      <c r="AD121" s="41"/>
      <c r="AE121" s="41"/>
      <c r="AT121" s="19" t="s">
        <v>180</v>
      </c>
      <c r="AU121" s="19" t="s">
        <v>88</v>
      </c>
    </row>
    <row r="122" spans="1:51" s="13" customFormat="1" ht="12">
      <c r="A122" s="13"/>
      <c r="B122" s="234"/>
      <c r="C122" s="235"/>
      <c r="D122" s="229" t="s">
        <v>182</v>
      </c>
      <c r="E122" s="236" t="s">
        <v>35</v>
      </c>
      <c r="F122" s="237" t="s">
        <v>610</v>
      </c>
      <c r="G122" s="235"/>
      <c r="H122" s="236" t="s">
        <v>35</v>
      </c>
      <c r="I122" s="238"/>
      <c r="J122" s="235"/>
      <c r="K122" s="235"/>
      <c r="L122" s="239"/>
      <c r="M122" s="240"/>
      <c r="N122" s="241"/>
      <c r="O122" s="241"/>
      <c r="P122" s="241"/>
      <c r="Q122" s="241"/>
      <c r="R122" s="241"/>
      <c r="S122" s="241"/>
      <c r="T122" s="242"/>
      <c r="U122" s="13"/>
      <c r="V122" s="13"/>
      <c r="W122" s="13"/>
      <c r="X122" s="13"/>
      <c r="Y122" s="13"/>
      <c r="Z122" s="13"/>
      <c r="AA122" s="13"/>
      <c r="AB122" s="13"/>
      <c r="AC122" s="13"/>
      <c r="AD122" s="13"/>
      <c r="AE122" s="13"/>
      <c r="AT122" s="243" t="s">
        <v>182</v>
      </c>
      <c r="AU122" s="243" t="s">
        <v>88</v>
      </c>
      <c r="AV122" s="13" t="s">
        <v>86</v>
      </c>
      <c r="AW122" s="13" t="s">
        <v>40</v>
      </c>
      <c r="AX122" s="13" t="s">
        <v>79</v>
      </c>
      <c r="AY122" s="243" t="s">
        <v>170</v>
      </c>
    </row>
    <row r="123" spans="1:51" s="14" customFormat="1" ht="12">
      <c r="A123" s="14"/>
      <c r="B123" s="244"/>
      <c r="C123" s="245"/>
      <c r="D123" s="229" t="s">
        <v>182</v>
      </c>
      <c r="E123" s="246" t="s">
        <v>35</v>
      </c>
      <c r="F123" s="247" t="s">
        <v>611</v>
      </c>
      <c r="G123" s="245"/>
      <c r="H123" s="248">
        <v>0.339</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182</v>
      </c>
      <c r="AU123" s="254" t="s">
        <v>88</v>
      </c>
      <c r="AV123" s="14" t="s">
        <v>88</v>
      </c>
      <c r="AW123" s="14" t="s">
        <v>40</v>
      </c>
      <c r="AX123" s="14" t="s">
        <v>79</v>
      </c>
      <c r="AY123" s="254" t="s">
        <v>170</v>
      </c>
    </row>
    <row r="124" spans="1:51" s="15" customFormat="1" ht="12">
      <c r="A124" s="15"/>
      <c r="B124" s="255"/>
      <c r="C124" s="256"/>
      <c r="D124" s="229" t="s">
        <v>182</v>
      </c>
      <c r="E124" s="257" t="s">
        <v>35</v>
      </c>
      <c r="F124" s="258" t="s">
        <v>185</v>
      </c>
      <c r="G124" s="256"/>
      <c r="H124" s="259">
        <v>0.339</v>
      </c>
      <c r="I124" s="260"/>
      <c r="J124" s="256"/>
      <c r="K124" s="256"/>
      <c r="L124" s="261"/>
      <c r="M124" s="262"/>
      <c r="N124" s="263"/>
      <c r="O124" s="263"/>
      <c r="P124" s="263"/>
      <c r="Q124" s="263"/>
      <c r="R124" s="263"/>
      <c r="S124" s="263"/>
      <c r="T124" s="264"/>
      <c r="U124" s="15"/>
      <c r="V124" s="15"/>
      <c r="W124" s="15"/>
      <c r="X124" s="15"/>
      <c r="Y124" s="15"/>
      <c r="Z124" s="15"/>
      <c r="AA124" s="15"/>
      <c r="AB124" s="15"/>
      <c r="AC124" s="15"/>
      <c r="AD124" s="15"/>
      <c r="AE124" s="15"/>
      <c r="AT124" s="265" t="s">
        <v>182</v>
      </c>
      <c r="AU124" s="265" t="s">
        <v>88</v>
      </c>
      <c r="AV124" s="15" t="s">
        <v>178</v>
      </c>
      <c r="AW124" s="15" t="s">
        <v>40</v>
      </c>
      <c r="AX124" s="15" t="s">
        <v>86</v>
      </c>
      <c r="AY124" s="265" t="s">
        <v>170</v>
      </c>
    </row>
    <row r="125" spans="1:65" s="2" customFormat="1" ht="44.25" customHeight="1">
      <c r="A125" s="41"/>
      <c r="B125" s="42"/>
      <c r="C125" s="216" t="s">
        <v>232</v>
      </c>
      <c r="D125" s="216" t="s">
        <v>173</v>
      </c>
      <c r="E125" s="217" t="s">
        <v>227</v>
      </c>
      <c r="F125" s="218" t="s">
        <v>228</v>
      </c>
      <c r="G125" s="219" t="s">
        <v>199</v>
      </c>
      <c r="H125" s="220">
        <v>0.025</v>
      </c>
      <c r="I125" s="221"/>
      <c r="J125" s="222">
        <f>ROUND(I125*H125,2)</f>
        <v>0</v>
      </c>
      <c r="K125" s="218" t="s">
        <v>177</v>
      </c>
      <c r="L125" s="47"/>
      <c r="M125" s="223" t="s">
        <v>35</v>
      </c>
      <c r="N125" s="224" t="s">
        <v>52</v>
      </c>
      <c r="O125" s="88"/>
      <c r="P125" s="225">
        <f>O125*H125</f>
        <v>0</v>
      </c>
      <c r="Q125" s="225">
        <v>0</v>
      </c>
      <c r="R125" s="225">
        <f>Q125*H125</f>
        <v>0</v>
      </c>
      <c r="S125" s="225">
        <v>0</v>
      </c>
      <c r="T125" s="226">
        <f>S125*H125</f>
        <v>0</v>
      </c>
      <c r="U125" s="41"/>
      <c r="V125" s="41"/>
      <c r="W125" s="41"/>
      <c r="X125" s="41"/>
      <c r="Y125" s="41"/>
      <c r="Z125" s="41"/>
      <c r="AA125" s="41"/>
      <c r="AB125" s="41"/>
      <c r="AC125" s="41"/>
      <c r="AD125" s="41"/>
      <c r="AE125" s="41"/>
      <c r="AR125" s="227" t="s">
        <v>178</v>
      </c>
      <c r="AT125" s="227" t="s">
        <v>173</v>
      </c>
      <c r="AU125" s="227" t="s">
        <v>88</v>
      </c>
      <c r="AY125" s="19" t="s">
        <v>170</v>
      </c>
      <c r="BE125" s="228">
        <f>IF(N125="základní",J125,0)</f>
        <v>0</v>
      </c>
      <c r="BF125" s="228">
        <f>IF(N125="snížená",J125,0)</f>
        <v>0</v>
      </c>
      <c r="BG125" s="228">
        <f>IF(N125="zákl. přenesená",J125,0)</f>
        <v>0</v>
      </c>
      <c r="BH125" s="228">
        <f>IF(N125="sníž. přenesená",J125,0)</f>
        <v>0</v>
      </c>
      <c r="BI125" s="228">
        <f>IF(N125="nulová",J125,0)</f>
        <v>0</v>
      </c>
      <c r="BJ125" s="19" t="s">
        <v>178</v>
      </c>
      <c r="BK125" s="228">
        <f>ROUND(I125*H125,2)</f>
        <v>0</v>
      </c>
      <c r="BL125" s="19" t="s">
        <v>178</v>
      </c>
      <c r="BM125" s="227" t="s">
        <v>229</v>
      </c>
    </row>
    <row r="126" spans="1:47" s="2" customFormat="1" ht="12">
      <c r="A126" s="41"/>
      <c r="B126" s="42"/>
      <c r="C126" s="43"/>
      <c r="D126" s="229" t="s">
        <v>180</v>
      </c>
      <c r="E126" s="43"/>
      <c r="F126" s="230" t="s">
        <v>230</v>
      </c>
      <c r="G126" s="43"/>
      <c r="H126" s="43"/>
      <c r="I126" s="231"/>
      <c r="J126" s="43"/>
      <c r="K126" s="43"/>
      <c r="L126" s="47"/>
      <c r="M126" s="232"/>
      <c r="N126" s="233"/>
      <c r="O126" s="88"/>
      <c r="P126" s="88"/>
      <c r="Q126" s="88"/>
      <c r="R126" s="88"/>
      <c r="S126" s="88"/>
      <c r="T126" s="89"/>
      <c r="U126" s="41"/>
      <c r="V126" s="41"/>
      <c r="W126" s="41"/>
      <c r="X126" s="41"/>
      <c r="Y126" s="41"/>
      <c r="Z126" s="41"/>
      <c r="AA126" s="41"/>
      <c r="AB126" s="41"/>
      <c r="AC126" s="41"/>
      <c r="AD126" s="41"/>
      <c r="AE126" s="41"/>
      <c r="AT126" s="19" t="s">
        <v>180</v>
      </c>
      <c r="AU126" s="19" t="s">
        <v>88</v>
      </c>
    </row>
    <row r="127" spans="1:51" s="14" customFormat="1" ht="12">
      <c r="A127" s="14"/>
      <c r="B127" s="244"/>
      <c r="C127" s="245"/>
      <c r="D127" s="229" t="s">
        <v>182</v>
      </c>
      <c r="E127" s="246" t="s">
        <v>35</v>
      </c>
      <c r="F127" s="247" t="s">
        <v>231</v>
      </c>
      <c r="G127" s="245"/>
      <c r="H127" s="248">
        <v>0.025</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182</v>
      </c>
      <c r="AU127" s="254" t="s">
        <v>88</v>
      </c>
      <c r="AV127" s="14" t="s">
        <v>88</v>
      </c>
      <c r="AW127" s="14" t="s">
        <v>40</v>
      </c>
      <c r="AX127" s="14" t="s">
        <v>79</v>
      </c>
      <c r="AY127" s="254" t="s">
        <v>170</v>
      </c>
    </row>
    <row r="128" spans="1:51" s="15" customFormat="1" ht="12">
      <c r="A128" s="15"/>
      <c r="B128" s="255"/>
      <c r="C128" s="256"/>
      <c r="D128" s="229" t="s">
        <v>182</v>
      </c>
      <c r="E128" s="257" t="s">
        <v>35</v>
      </c>
      <c r="F128" s="258" t="s">
        <v>185</v>
      </c>
      <c r="G128" s="256"/>
      <c r="H128" s="259">
        <v>0.025</v>
      </c>
      <c r="I128" s="260"/>
      <c r="J128" s="256"/>
      <c r="K128" s="256"/>
      <c r="L128" s="261"/>
      <c r="M128" s="262"/>
      <c r="N128" s="263"/>
      <c r="O128" s="263"/>
      <c r="P128" s="263"/>
      <c r="Q128" s="263"/>
      <c r="R128" s="263"/>
      <c r="S128" s="263"/>
      <c r="T128" s="264"/>
      <c r="U128" s="15"/>
      <c r="V128" s="15"/>
      <c r="W128" s="15"/>
      <c r="X128" s="15"/>
      <c r="Y128" s="15"/>
      <c r="Z128" s="15"/>
      <c r="AA128" s="15"/>
      <c r="AB128" s="15"/>
      <c r="AC128" s="15"/>
      <c r="AD128" s="15"/>
      <c r="AE128" s="15"/>
      <c r="AT128" s="265" t="s">
        <v>182</v>
      </c>
      <c r="AU128" s="265" t="s">
        <v>88</v>
      </c>
      <c r="AV128" s="15" t="s">
        <v>178</v>
      </c>
      <c r="AW128" s="15" t="s">
        <v>40</v>
      </c>
      <c r="AX128" s="15" t="s">
        <v>86</v>
      </c>
      <c r="AY128" s="265" t="s">
        <v>170</v>
      </c>
    </row>
    <row r="129" spans="1:65" s="2" customFormat="1" ht="12">
      <c r="A129" s="41"/>
      <c r="B129" s="42"/>
      <c r="C129" s="216" t="s">
        <v>237</v>
      </c>
      <c r="D129" s="216" t="s">
        <v>173</v>
      </c>
      <c r="E129" s="217" t="s">
        <v>233</v>
      </c>
      <c r="F129" s="218" t="s">
        <v>234</v>
      </c>
      <c r="G129" s="219" t="s">
        <v>199</v>
      </c>
      <c r="H129" s="220">
        <v>0.314</v>
      </c>
      <c r="I129" s="221"/>
      <c r="J129" s="222">
        <f>ROUND(I129*H129,2)</f>
        <v>0</v>
      </c>
      <c r="K129" s="218" t="s">
        <v>177</v>
      </c>
      <c r="L129" s="47"/>
      <c r="M129" s="223" t="s">
        <v>35</v>
      </c>
      <c r="N129" s="224" t="s">
        <v>52</v>
      </c>
      <c r="O129" s="88"/>
      <c r="P129" s="225">
        <f>O129*H129</f>
        <v>0</v>
      </c>
      <c r="Q129" s="225">
        <v>0</v>
      </c>
      <c r="R129" s="225">
        <f>Q129*H129</f>
        <v>0</v>
      </c>
      <c r="S129" s="225">
        <v>0</v>
      </c>
      <c r="T129" s="226">
        <f>S129*H129</f>
        <v>0</v>
      </c>
      <c r="U129" s="41"/>
      <c r="V129" s="41"/>
      <c r="W129" s="41"/>
      <c r="X129" s="41"/>
      <c r="Y129" s="41"/>
      <c r="Z129" s="41"/>
      <c r="AA129" s="41"/>
      <c r="AB129" s="41"/>
      <c r="AC129" s="41"/>
      <c r="AD129" s="41"/>
      <c r="AE129" s="41"/>
      <c r="AR129" s="227" t="s">
        <v>178</v>
      </c>
      <c r="AT129" s="227" t="s">
        <v>173</v>
      </c>
      <c r="AU129" s="227" t="s">
        <v>88</v>
      </c>
      <c r="AY129" s="19" t="s">
        <v>170</v>
      </c>
      <c r="BE129" s="228">
        <f>IF(N129="základní",J129,0)</f>
        <v>0</v>
      </c>
      <c r="BF129" s="228">
        <f>IF(N129="snížená",J129,0)</f>
        <v>0</v>
      </c>
      <c r="BG129" s="228">
        <f>IF(N129="zákl. přenesená",J129,0)</f>
        <v>0</v>
      </c>
      <c r="BH129" s="228">
        <f>IF(N129="sníž. přenesená",J129,0)</f>
        <v>0</v>
      </c>
      <c r="BI129" s="228">
        <f>IF(N129="nulová",J129,0)</f>
        <v>0</v>
      </c>
      <c r="BJ129" s="19" t="s">
        <v>178</v>
      </c>
      <c r="BK129" s="228">
        <f>ROUND(I129*H129,2)</f>
        <v>0</v>
      </c>
      <c r="BL129" s="19" t="s">
        <v>178</v>
      </c>
      <c r="BM129" s="227" t="s">
        <v>235</v>
      </c>
    </row>
    <row r="130" spans="1:47" s="2" customFormat="1" ht="12">
      <c r="A130" s="41"/>
      <c r="B130" s="42"/>
      <c r="C130" s="43"/>
      <c r="D130" s="229" t="s">
        <v>180</v>
      </c>
      <c r="E130" s="43"/>
      <c r="F130" s="230" t="s">
        <v>230</v>
      </c>
      <c r="G130" s="43"/>
      <c r="H130" s="43"/>
      <c r="I130" s="231"/>
      <c r="J130" s="43"/>
      <c r="K130" s="43"/>
      <c r="L130" s="47"/>
      <c r="M130" s="232"/>
      <c r="N130" s="233"/>
      <c r="O130" s="88"/>
      <c r="P130" s="88"/>
      <c r="Q130" s="88"/>
      <c r="R130" s="88"/>
      <c r="S130" s="88"/>
      <c r="T130" s="89"/>
      <c r="U130" s="41"/>
      <c r="V130" s="41"/>
      <c r="W130" s="41"/>
      <c r="X130" s="41"/>
      <c r="Y130" s="41"/>
      <c r="Z130" s="41"/>
      <c r="AA130" s="41"/>
      <c r="AB130" s="41"/>
      <c r="AC130" s="41"/>
      <c r="AD130" s="41"/>
      <c r="AE130" s="41"/>
      <c r="AT130" s="19" t="s">
        <v>180</v>
      </c>
      <c r="AU130" s="19" t="s">
        <v>88</v>
      </c>
    </row>
    <row r="131" spans="1:51" s="13" customFormat="1" ht="12">
      <c r="A131" s="13"/>
      <c r="B131" s="234"/>
      <c r="C131" s="235"/>
      <c r="D131" s="229" t="s">
        <v>182</v>
      </c>
      <c r="E131" s="236" t="s">
        <v>35</v>
      </c>
      <c r="F131" s="237" t="s">
        <v>610</v>
      </c>
      <c r="G131" s="235"/>
      <c r="H131" s="236" t="s">
        <v>35</v>
      </c>
      <c r="I131" s="238"/>
      <c r="J131" s="235"/>
      <c r="K131" s="235"/>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88</v>
      </c>
      <c r="AV131" s="13" t="s">
        <v>86</v>
      </c>
      <c r="AW131" s="13" t="s">
        <v>40</v>
      </c>
      <c r="AX131" s="13" t="s">
        <v>79</v>
      </c>
      <c r="AY131" s="243" t="s">
        <v>170</v>
      </c>
    </row>
    <row r="132" spans="1:51" s="14" customFormat="1" ht="12">
      <c r="A132" s="14"/>
      <c r="B132" s="244"/>
      <c r="C132" s="245"/>
      <c r="D132" s="229" t="s">
        <v>182</v>
      </c>
      <c r="E132" s="246" t="s">
        <v>35</v>
      </c>
      <c r="F132" s="247" t="s">
        <v>616</v>
      </c>
      <c r="G132" s="245"/>
      <c r="H132" s="248">
        <v>0.314</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182</v>
      </c>
      <c r="AU132" s="254" t="s">
        <v>88</v>
      </c>
      <c r="AV132" s="14" t="s">
        <v>88</v>
      </c>
      <c r="AW132" s="14" t="s">
        <v>40</v>
      </c>
      <c r="AX132" s="14" t="s">
        <v>79</v>
      </c>
      <c r="AY132" s="254" t="s">
        <v>170</v>
      </c>
    </row>
    <row r="133" spans="1:51" s="15" customFormat="1" ht="12">
      <c r="A133" s="15"/>
      <c r="B133" s="255"/>
      <c r="C133" s="256"/>
      <c r="D133" s="229" t="s">
        <v>182</v>
      </c>
      <c r="E133" s="257" t="s">
        <v>35</v>
      </c>
      <c r="F133" s="258" t="s">
        <v>185</v>
      </c>
      <c r="G133" s="256"/>
      <c r="H133" s="259">
        <v>0.314</v>
      </c>
      <c r="I133" s="260"/>
      <c r="J133" s="256"/>
      <c r="K133" s="256"/>
      <c r="L133" s="261"/>
      <c r="M133" s="262"/>
      <c r="N133" s="263"/>
      <c r="O133" s="263"/>
      <c r="P133" s="263"/>
      <c r="Q133" s="263"/>
      <c r="R133" s="263"/>
      <c r="S133" s="263"/>
      <c r="T133" s="264"/>
      <c r="U133" s="15"/>
      <c r="V133" s="15"/>
      <c r="W133" s="15"/>
      <c r="X133" s="15"/>
      <c r="Y133" s="15"/>
      <c r="Z133" s="15"/>
      <c r="AA133" s="15"/>
      <c r="AB133" s="15"/>
      <c r="AC133" s="15"/>
      <c r="AD133" s="15"/>
      <c r="AE133" s="15"/>
      <c r="AT133" s="265" t="s">
        <v>182</v>
      </c>
      <c r="AU133" s="265" t="s">
        <v>88</v>
      </c>
      <c r="AV133" s="15" t="s">
        <v>178</v>
      </c>
      <c r="AW133" s="15" t="s">
        <v>40</v>
      </c>
      <c r="AX133" s="15" t="s">
        <v>86</v>
      </c>
      <c r="AY133" s="265" t="s">
        <v>170</v>
      </c>
    </row>
    <row r="134" spans="1:65" s="2" customFormat="1" ht="12">
      <c r="A134" s="41"/>
      <c r="B134" s="42"/>
      <c r="C134" s="216" t="s">
        <v>245</v>
      </c>
      <c r="D134" s="216" t="s">
        <v>173</v>
      </c>
      <c r="E134" s="217" t="s">
        <v>617</v>
      </c>
      <c r="F134" s="218" t="s">
        <v>618</v>
      </c>
      <c r="G134" s="219" t="s">
        <v>240</v>
      </c>
      <c r="H134" s="220">
        <v>8</v>
      </c>
      <c r="I134" s="221"/>
      <c r="J134" s="222">
        <f>ROUND(I134*H134,2)</f>
        <v>0</v>
      </c>
      <c r="K134" s="218" t="s">
        <v>177</v>
      </c>
      <c r="L134" s="47"/>
      <c r="M134" s="223" t="s">
        <v>35</v>
      </c>
      <c r="N134" s="224" t="s">
        <v>52</v>
      </c>
      <c r="O134" s="88"/>
      <c r="P134" s="225">
        <f>O134*H134</f>
        <v>0</v>
      </c>
      <c r="Q134" s="225">
        <v>0</v>
      </c>
      <c r="R134" s="225">
        <f>Q134*H134</f>
        <v>0</v>
      </c>
      <c r="S134" s="225">
        <v>0</v>
      </c>
      <c r="T134" s="226">
        <f>S134*H134</f>
        <v>0</v>
      </c>
      <c r="U134" s="41"/>
      <c r="V134" s="41"/>
      <c r="W134" s="41"/>
      <c r="X134" s="41"/>
      <c r="Y134" s="41"/>
      <c r="Z134" s="41"/>
      <c r="AA134" s="41"/>
      <c r="AB134" s="41"/>
      <c r="AC134" s="41"/>
      <c r="AD134" s="41"/>
      <c r="AE134" s="41"/>
      <c r="AR134" s="227" t="s">
        <v>178</v>
      </c>
      <c r="AT134" s="227" t="s">
        <v>173</v>
      </c>
      <c r="AU134" s="227" t="s">
        <v>88</v>
      </c>
      <c r="AY134" s="19" t="s">
        <v>170</v>
      </c>
      <c r="BE134" s="228">
        <f>IF(N134="základní",J134,0)</f>
        <v>0</v>
      </c>
      <c r="BF134" s="228">
        <f>IF(N134="snížená",J134,0)</f>
        <v>0</v>
      </c>
      <c r="BG134" s="228">
        <f>IF(N134="zákl. přenesená",J134,0)</f>
        <v>0</v>
      </c>
      <c r="BH134" s="228">
        <f>IF(N134="sníž. přenesená",J134,0)</f>
        <v>0</v>
      </c>
      <c r="BI134" s="228">
        <f>IF(N134="nulová",J134,0)</f>
        <v>0</v>
      </c>
      <c r="BJ134" s="19" t="s">
        <v>178</v>
      </c>
      <c r="BK134" s="228">
        <f>ROUND(I134*H134,2)</f>
        <v>0</v>
      </c>
      <c r="BL134" s="19" t="s">
        <v>178</v>
      </c>
      <c r="BM134" s="227" t="s">
        <v>619</v>
      </c>
    </row>
    <row r="135" spans="1:47" s="2" customFormat="1" ht="12">
      <c r="A135" s="41"/>
      <c r="B135" s="42"/>
      <c r="C135" s="43"/>
      <c r="D135" s="229" t="s">
        <v>180</v>
      </c>
      <c r="E135" s="43"/>
      <c r="F135" s="230" t="s">
        <v>242</v>
      </c>
      <c r="G135" s="43"/>
      <c r="H135" s="43"/>
      <c r="I135" s="231"/>
      <c r="J135" s="43"/>
      <c r="K135" s="43"/>
      <c r="L135" s="47"/>
      <c r="M135" s="232"/>
      <c r="N135" s="233"/>
      <c r="O135" s="88"/>
      <c r="P135" s="88"/>
      <c r="Q135" s="88"/>
      <c r="R135" s="88"/>
      <c r="S135" s="88"/>
      <c r="T135" s="89"/>
      <c r="U135" s="41"/>
      <c r="V135" s="41"/>
      <c r="W135" s="41"/>
      <c r="X135" s="41"/>
      <c r="Y135" s="41"/>
      <c r="Z135" s="41"/>
      <c r="AA135" s="41"/>
      <c r="AB135" s="41"/>
      <c r="AC135" s="41"/>
      <c r="AD135" s="41"/>
      <c r="AE135" s="41"/>
      <c r="AT135" s="19" t="s">
        <v>180</v>
      </c>
      <c r="AU135" s="19" t="s">
        <v>88</v>
      </c>
    </row>
    <row r="136" spans="1:51" s="13" customFormat="1" ht="12">
      <c r="A136" s="13"/>
      <c r="B136" s="234"/>
      <c r="C136" s="235"/>
      <c r="D136" s="229" t="s">
        <v>182</v>
      </c>
      <c r="E136" s="236" t="s">
        <v>35</v>
      </c>
      <c r="F136" s="237" t="s">
        <v>620</v>
      </c>
      <c r="G136" s="235"/>
      <c r="H136" s="236" t="s">
        <v>35</v>
      </c>
      <c r="I136" s="238"/>
      <c r="J136" s="235"/>
      <c r="K136" s="235"/>
      <c r="L136" s="239"/>
      <c r="M136" s="240"/>
      <c r="N136" s="241"/>
      <c r="O136" s="241"/>
      <c r="P136" s="241"/>
      <c r="Q136" s="241"/>
      <c r="R136" s="241"/>
      <c r="S136" s="241"/>
      <c r="T136" s="242"/>
      <c r="U136" s="13"/>
      <c r="V136" s="13"/>
      <c r="W136" s="13"/>
      <c r="X136" s="13"/>
      <c r="Y136" s="13"/>
      <c r="Z136" s="13"/>
      <c r="AA136" s="13"/>
      <c r="AB136" s="13"/>
      <c r="AC136" s="13"/>
      <c r="AD136" s="13"/>
      <c r="AE136" s="13"/>
      <c r="AT136" s="243" t="s">
        <v>182</v>
      </c>
      <c r="AU136" s="243" t="s">
        <v>88</v>
      </c>
      <c r="AV136" s="13" t="s">
        <v>86</v>
      </c>
      <c r="AW136" s="13" t="s">
        <v>40</v>
      </c>
      <c r="AX136" s="13" t="s">
        <v>79</v>
      </c>
      <c r="AY136" s="243" t="s">
        <v>170</v>
      </c>
    </row>
    <row r="137" spans="1:51" s="14" customFormat="1" ht="12">
      <c r="A137" s="14"/>
      <c r="B137" s="244"/>
      <c r="C137" s="245"/>
      <c r="D137" s="229" t="s">
        <v>182</v>
      </c>
      <c r="E137" s="246" t="s">
        <v>35</v>
      </c>
      <c r="F137" s="247" t="s">
        <v>621</v>
      </c>
      <c r="G137" s="245"/>
      <c r="H137" s="248">
        <v>8</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182</v>
      </c>
      <c r="AU137" s="254" t="s">
        <v>88</v>
      </c>
      <c r="AV137" s="14" t="s">
        <v>88</v>
      </c>
      <c r="AW137" s="14" t="s">
        <v>40</v>
      </c>
      <c r="AX137" s="14" t="s">
        <v>79</v>
      </c>
      <c r="AY137" s="254" t="s">
        <v>170</v>
      </c>
    </row>
    <row r="138" spans="1:51" s="15" customFormat="1" ht="12">
      <c r="A138" s="15"/>
      <c r="B138" s="255"/>
      <c r="C138" s="256"/>
      <c r="D138" s="229" t="s">
        <v>182</v>
      </c>
      <c r="E138" s="257" t="s">
        <v>35</v>
      </c>
      <c r="F138" s="258" t="s">
        <v>185</v>
      </c>
      <c r="G138" s="256"/>
      <c r="H138" s="259">
        <v>8</v>
      </c>
      <c r="I138" s="260"/>
      <c r="J138" s="256"/>
      <c r="K138" s="256"/>
      <c r="L138" s="261"/>
      <c r="M138" s="262"/>
      <c r="N138" s="263"/>
      <c r="O138" s="263"/>
      <c r="P138" s="263"/>
      <c r="Q138" s="263"/>
      <c r="R138" s="263"/>
      <c r="S138" s="263"/>
      <c r="T138" s="264"/>
      <c r="U138" s="15"/>
      <c r="V138" s="15"/>
      <c r="W138" s="15"/>
      <c r="X138" s="15"/>
      <c r="Y138" s="15"/>
      <c r="Z138" s="15"/>
      <c r="AA138" s="15"/>
      <c r="AB138" s="15"/>
      <c r="AC138" s="15"/>
      <c r="AD138" s="15"/>
      <c r="AE138" s="15"/>
      <c r="AT138" s="265" t="s">
        <v>182</v>
      </c>
      <c r="AU138" s="265" t="s">
        <v>88</v>
      </c>
      <c r="AV138" s="15" t="s">
        <v>178</v>
      </c>
      <c r="AW138" s="15" t="s">
        <v>40</v>
      </c>
      <c r="AX138" s="15" t="s">
        <v>86</v>
      </c>
      <c r="AY138" s="265" t="s">
        <v>170</v>
      </c>
    </row>
    <row r="139" spans="1:65" s="2" customFormat="1" ht="12">
      <c r="A139" s="41"/>
      <c r="B139" s="42"/>
      <c r="C139" s="216" t="s">
        <v>252</v>
      </c>
      <c r="D139" s="216" t="s">
        <v>173</v>
      </c>
      <c r="E139" s="217" t="s">
        <v>622</v>
      </c>
      <c r="F139" s="218" t="s">
        <v>623</v>
      </c>
      <c r="G139" s="219" t="s">
        <v>240</v>
      </c>
      <c r="H139" s="220">
        <v>678</v>
      </c>
      <c r="I139" s="221"/>
      <c r="J139" s="222">
        <f>ROUND(I139*H139,2)</f>
        <v>0</v>
      </c>
      <c r="K139" s="218" t="s">
        <v>177</v>
      </c>
      <c r="L139" s="47"/>
      <c r="M139" s="223" t="s">
        <v>35</v>
      </c>
      <c r="N139" s="224" t="s">
        <v>52</v>
      </c>
      <c r="O139" s="88"/>
      <c r="P139" s="225">
        <f>O139*H139</f>
        <v>0</v>
      </c>
      <c r="Q139" s="225">
        <v>0</v>
      </c>
      <c r="R139" s="225">
        <f>Q139*H139</f>
        <v>0</v>
      </c>
      <c r="S139" s="225">
        <v>0</v>
      </c>
      <c r="T139" s="226">
        <f>S139*H139</f>
        <v>0</v>
      </c>
      <c r="U139" s="41"/>
      <c r="V139" s="41"/>
      <c r="W139" s="41"/>
      <c r="X139" s="41"/>
      <c r="Y139" s="41"/>
      <c r="Z139" s="41"/>
      <c r="AA139" s="41"/>
      <c r="AB139" s="41"/>
      <c r="AC139" s="41"/>
      <c r="AD139" s="41"/>
      <c r="AE139" s="41"/>
      <c r="AR139" s="227" t="s">
        <v>178</v>
      </c>
      <c r="AT139" s="227" t="s">
        <v>173</v>
      </c>
      <c r="AU139" s="227" t="s">
        <v>88</v>
      </c>
      <c r="AY139" s="19" t="s">
        <v>170</v>
      </c>
      <c r="BE139" s="228">
        <f>IF(N139="základní",J139,0)</f>
        <v>0</v>
      </c>
      <c r="BF139" s="228">
        <f>IF(N139="snížená",J139,0)</f>
        <v>0</v>
      </c>
      <c r="BG139" s="228">
        <f>IF(N139="zákl. přenesená",J139,0)</f>
        <v>0</v>
      </c>
      <c r="BH139" s="228">
        <f>IF(N139="sníž. přenesená",J139,0)</f>
        <v>0</v>
      </c>
      <c r="BI139" s="228">
        <f>IF(N139="nulová",J139,0)</f>
        <v>0</v>
      </c>
      <c r="BJ139" s="19" t="s">
        <v>178</v>
      </c>
      <c r="BK139" s="228">
        <f>ROUND(I139*H139,2)</f>
        <v>0</v>
      </c>
      <c r="BL139" s="19" t="s">
        <v>178</v>
      </c>
      <c r="BM139" s="227" t="s">
        <v>624</v>
      </c>
    </row>
    <row r="140" spans="1:47" s="2" customFormat="1" ht="12">
      <c r="A140" s="41"/>
      <c r="B140" s="42"/>
      <c r="C140" s="43"/>
      <c r="D140" s="229" t="s">
        <v>180</v>
      </c>
      <c r="E140" s="43"/>
      <c r="F140" s="230" t="s">
        <v>256</v>
      </c>
      <c r="G140" s="43"/>
      <c r="H140" s="43"/>
      <c r="I140" s="231"/>
      <c r="J140" s="43"/>
      <c r="K140" s="43"/>
      <c r="L140" s="47"/>
      <c r="M140" s="232"/>
      <c r="N140" s="233"/>
      <c r="O140" s="88"/>
      <c r="P140" s="88"/>
      <c r="Q140" s="88"/>
      <c r="R140" s="88"/>
      <c r="S140" s="88"/>
      <c r="T140" s="89"/>
      <c r="U140" s="41"/>
      <c r="V140" s="41"/>
      <c r="W140" s="41"/>
      <c r="X140" s="41"/>
      <c r="Y140" s="41"/>
      <c r="Z140" s="41"/>
      <c r="AA140" s="41"/>
      <c r="AB140" s="41"/>
      <c r="AC140" s="41"/>
      <c r="AD140" s="41"/>
      <c r="AE140" s="41"/>
      <c r="AT140" s="19" t="s">
        <v>180</v>
      </c>
      <c r="AU140" s="19" t="s">
        <v>88</v>
      </c>
    </row>
    <row r="141" spans="1:51" s="13" customFormat="1" ht="12">
      <c r="A141" s="13"/>
      <c r="B141" s="234"/>
      <c r="C141" s="235"/>
      <c r="D141" s="229" t="s">
        <v>182</v>
      </c>
      <c r="E141" s="236" t="s">
        <v>35</v>
      </c>
      <c r="F141" s="237" t="s">
        <v>610</v>
      </c>
      <c r="G141" s="235"/>
      <c r="H141" s="236" t="s">
        <v>35</v>
      </c>
      <c r="I141" s="238"/>
      <c r="J141" s="235"/>
      <c r="K141" s="235"/>
      <c r="L141" s="239"/>
      <c r="M141" s="240"/>
      <c r="N141" s="241"/>
      <c r="O141" s="241"/>
      <c r="P141" s="241"/>
      <c r="Q141" s="241"/>
      <c r="R141" s="241"/>
      <c r="S141" s="241"/>
      <c r="T141" s="242"/>
      <c r="U141" s="13"/>
      <c r="V141" s="13"/>
      <c r="W141" s="13"/>
      <c r="X141" s="13"/>
      <c r="Y141" s="13"/>
      <c r="Z141" s="13"/>
      <c r="AA141" s="13"/>
      <c r="AB141" s="13"/>
      <c r="AC141" s="13"/>
      <c r="AD141" s="13"/>
      <c r="AE141" s="13"/>
      <c r="AT141" s="243" t="s">
        <v>182</v>
      </c>
      <c r="AU141" s="243" t="s">
        <v>88</v>
      </c>
      <c r="AV141" s="13" t="s">
        <v>86</v>
      </c>
      <c r="AW141" s="13" t="s">
        <v>40</v>
      </c>
      <c r="AX141" s="13" t="s">
        <v>79</v>
      </c>
      <c r="AY141" s="243" t="s">
        <v>170</v>
      </c>
    </row>
    <row r="142" spans="1:51" s="14" customFormat="1" ht="12">
      <c r="A142" s="14"/>
      <c r="B142" s="244"/>
      <c r="C142" s="245"/>
      <c r="D142" s="229" t="s">
        <v>182</v>
      </c>
      <c r="E142" s="246" t="s">
        <v>35</v>
      </c>
      <c r="F142" s="247" t="s">
        <v>609</v>
      </c>
      <c r="G142" s="245"/>
      <c r="H142" s="248">
        <v>678</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182</v>
      </c>
      <c r="AU142" s="254" t="s">
        <v>88</v>
      </c>
      <c r="AV142" s="14" t="s">
        <v>88</v>
      </c>
      <c r="AW142" s="14" t="s">
        <v>40</v>
      </c>
      <c r="AX142" s="14" t="s">
        <v>79</v>
      </c>
      <c r="AY142" s="254" t="s">
        <v>170</v>
      </c>
    </row>
    <row r="143" spans="1:51" s="15" customFormat="1" ht="12">
      <c r="A143" s="15"/>
      <c r="B143" s="255"/>
      <c r="C143" s="256"/>
      <c r="D143" s="229" t="s">
        <v>182</v>
      </c>
      <c r="E143" s="257" t="s">
        <v>35</v>
      </c>
      <c r="F143" s="258" t="s">
        <v>185</v>
      </c>
      <c r="G143" s="256"/>
      <c r="H143" s="259">
        <v>678</v>
      </c>
      <c r="I143" s="260"/>
      <c r="J143" s="256"/>
      <c r="K143" s="256"/>
      <c r="L143" s="261"/>
      <c r="M143" s="262"/>
      <c r="N143" s="263"/>
      <c r="O143" s="263"/>
      <c r="P143" s="263"/>
      <c r="Q143" s="263"/>
      <c r="R143" s="263"/>
      <c r="S143" s="263"/>
      <c r="T143" s="264"/>
      <c r="U143" s="15"/>
      <c r="V143" s="15"/>
      <c r="W143" s="15"/>
      <c r="X143" s="15"/>
      <c r="Y143" s="15"/>
      <c r="Z143" s="15"/>
      <c r="AA143" s="15"/>
      <c r="AB143" s="15"/>
      <c r="AC143" s="15"/>
      <c r="AD143" s="15"/>
      <c r="AE143" s="15"/>
      <c r="AT143" s="265" t="s">
        <v>182</v>
      </c>
      <c r="AU143" s="265" t="s">
        <v>88</v>
      </c>
      <c r="AV143" s="15" t="s">
        <v>178</v>
      </c>
      <c r="AW143" s="15" t="s">
        <v>40</v>
      </c>
      <c r="AX143" s="15" t="s">
        <v>86</v>
      </c>
      <c r="AY143" s="265" t="s">
        <v>170</v>
      </c>
    </row>
    <row r="144" spans="1:65" s="2" customFormat="1" ht="44.25" customHeight="1">
      <c r="A144" s="41"/>
      <c r="B144" s="42"/>
      <c r="C144" s="216" t="s">
        <v>257</v>
      </c>
      <c r="D144" s="216" t="s">
        <v>173</v>
      </c>
      <c r="E144" s="217" t="s">
        <v>625</v>
      </c>
      <c r="F144" s="218" t="s">
        <v>626</v>
      </c>
      <c r="G144" s="219" t="s">
        <v>265</v>
      </c>
      <c r="H144" s="220">
        <v>28</v>
      </c>
      <c r="I144" s="221"/>
      <c r="J144" s="222">
        <f>ROUND(I144*H144,2)</f>
        <v>0</v>
      </c>
      <c r="K144" s="218" t="s">
        <v>177</v>
      </c>
      <c r="L144" s="47"/>
      <c r="M144" s="223" t="s">
        <v>35</v>
      </c>
      <c r="N144" s="224" t="s">
        <v>52</v>
      </c>
      <c r="O144" s="88"/>
      <c r="P144" s="225">
        <f>O144*H144</f>
        <v>0</v>
      </c>
      <c r="Q144" s="225">
        <v>0</v>
      </c>
      <c r="R144" s="225">
        <f>Q144*H144</f>
        <v>0</v>
      </c>
      <c r="S144" s="225">
        <v>0</v>
      </c>
      <c r="T144" s="226">
        <f>S144*H144</f>
        <v>0</v>
      </c>
      <c r="U144" s="41"/>
      <c r="V144" s="41"/>
      <c r="W144" s="41"/>
      <c r="X144" s="41"/>
      <c r="Y144" s="41"/>
      <c r="Z144" s="41"/>
      <c r="AA144" s="41"/>
      <c r="AB144" s="41"/>
      <c r="AC144" s="41"/>
      <c r="AD144" s="41"/>
      <c r="AE144" s="41"/>
      <c r="AR144" s="227" t="s">
        <v>178</v>
      </c>
      <c r="AT144" s="227" t="s">
        <v>173</v>
      </c>
      <c r="AU144" s="227" t="s">
        <v>88</v>
      </c>
      <c r="AY144" s="19" t="s">
        <v>170</v>
      </c>
      <c r="BE144" s="228">
        <f>IF(N144="základní",J144,0)</f>
        <v>0</v>
      </c>
      <c r="BF144" s="228">
        <f>IF(N144="snížená",J144,0)</f>
        <v>0</v>
      </c>
      <c r="BG144" s="228">
        <f>IF(N144="zákl. přenesená",J144,0)</f>
        <v>0</v>
      </c>
      <c r="BH144" s="228">
        <f>IF(N144="sníž. přenesená",J144,0)</f>
        <v>0</v>
      </c>
      <c r="BI144" s="228">
        <f>IF(N144="nulová",J144,0)</f>
        <v>0</v>
      </c>
      <c r="BJ144" s="19" t="s">
        <v>178</v>
      </c>
      <c r="BK144" s="228">
        <f>ROUND(I144*H144,2)</f>
        <v>0</v>
      </c>
      <c r="BL144" s="19" t="s">
        <v>178</v>
      </c>
      <c r="BM144" s="227" t="s">
        <v>627</v>
      </c>
    </row>
    <row r="145" spans="1:47" s="2" customFormat="1" ht="12">
      <c r="A145" s="41"/>
      <c r="B145" s="42"/>
      <c r="C145" s="43"/>
      <c r="D145" s="229" t="s">
        <v>180</v>
      </c>
      <c r="E145" s="43"/>
      <c r="F145" s="230" t="s">
        <v>628</v>
      </c>
      <c r="G145" s="43"/>
      <c r="H145" s="43"/>
      <c r="I145" s="231"/>
      <c r="J145" s="43"/>
      <c r="K145" s="43"/>
      <c r="L145" s="47"/>
      <c r="M145" s="232"/>
      <c r="N145" s="233"/>
      <c r="O145" s="88"/>
      <c r="P145" s="88"/>
      <c r="Q145" s="88"/>
      <c r="R145" s="88"/>
      <c r="S145" s="88"/>
      <c r="T145" s="89"/>
      <c r="U145" s="41"/>
      <c r="V145" s="41"/>
      <c r="W145" s="41"/>
      <c r="X145" s="41"/>
      <c r="Y145" s="41"/>
      <c r="Z145" s="41"/>
      <c r="AA145" s="41"/>
      <c r="AB145" s="41"/>
      <c r="AC145" s="41"/>
      <c r="AD145" s="41"/>
      <c r="AE145" s="41"/>
      <c r="AT145" s="19" t="s">
        <v>180</v>
      </c>
      <c r="AU145" s="19" t="s">
        <v>88</v>
      </c>
    </row>
    <row r="146" spans="1:65" s="2" customFormat="1" ht="44.25" customHeight="1">
      <c r="A146" s="41"/>
      <c r="B146" s="42"/>
      <c r="C146" s="216" t="s">
        <v>262</v>
      </c>
      <c r="D146" s="216" t="s">
        <v>173</v>
      </c>
      <c r="E146" s="217" t="s">
        <v>263</v>
      </c>
      <c r="F146" s="218" t="s">
        <v>264</v>
      </c>
      <c r="G146" s="219" t="s">
        <v>265</v>
      </c>
      <c r="H146" s="220">
        <v>4</v>
      </c>
      <c r="I146" s="221"/>
      <c r="J146" s="222">
        <f>ROUND(I146*H146,2)</f>
        <v>0</v>
      </c>
      <c r="K146" s="218" t="s">
        <v>177</v>
      </c>
      <c r="L146" s="47"/>
      <c r="M146" s="223" t="s">
        <v>35</v>
      </c>
      <c r="N146" s="224" t="s">
        <v>52</v>
      </c>
      <c r="O146" s="88"/>
      <c r="P146" s="225">
        <f>O146*H146</f>
        <v>0</v>
      </c>
      <c r="Q146" s="225">
        <v>0</v>
      </c>
      <c r="R146" s="225">
        <f>Q146*H146</f>
        <v>0</v>
      </c>
      <c r="S146" s="225">
        <v>0</v>
      </c>
      <c r="T146" s="226">
        <f>S146*H146</f>
        <v>0</v>
      </c>
      <c r="U146" s="41"/>
      <c r="V146" s="41"/>
      <c r="W146" s="41"/>
      <c r="X146" s="41"/>
      <c r="Y146" s="41"/>
      <c r="Z146" s="41"/>
      <c r="AA146" s="41"/>
      <c r="AB146" s="41"/>
      <c r="AC146" s="41"/>
      <c r="AD146" s="41"/>
      <c r="AE146" s="41"/>
      <c r="AR146" s="227" t="s">
        <v>178</v>
      </c>
      <c r="AT146" s="227" t="s">
        <v>173</v>
      </c>
      <c r="AU146" s="227" t="s">
        <v>88</v>
      </c>
      <c r="AY146" s="19" t="s">
        <v>170</v>
      </c>
      <c r="BE146" s="228">
        <f>IF(N146="základní",J146,0)</f>
        <v>0</v>
      </c>
      <c r="BF146" s="228">
        <f>IF(N146="snížená",J146,0)</f>
        <v>0</v>
      </c>
      <c r="BG146" s="228">
        <f>IF(N146="zákl. přenesená",J146,0)</f>
        <v>0</v>
      </c>
      <c r="BH146" s="228">
        <f>IF(N146="sníž. přenesená",J146,0)</f>
        <v>0</v>
      </c>
      <c r="BI146" s="228">
        <f>IF(N146="nulová",J146,0)</f>
        <v>0</v>
      </c>
      <c r="BJ146" s="19" t="s">
        <v>178</v>
      </c>
      <c r="BK146" s="228">
        <f>ROUND(I146*H146,2)</f>
        <v>0</v>
      </c>
      <c r="BL146" s="19" t="s">
        <v>178</v>
      </c>
      <c r="BM146" s="227" t="s">
        <v>266</v>
      </c>
    </row>
    <row r="147" spans="1:47" s="2" customFormat="1" ht="12">
      <c r="A147" s="41"/>
      <c r="B147" s="42"/>
      <c r="C147" s="43"/>
      <c r="D147" s="229" t="s">
        <v>180</v>
      </c>
      <c r="E147" s="43"/>
      <c r="F147" s="230" t="s">
        <v>267</v>
      </c>
      <c r="G147" s="43"/>
      <c r="H147" s="43"/>
      <c r="I147" s="231"/>
      <c r="J147" s="43"/>
      <c r="K147" s="43"/>
      <c r="L147" s="47"/>
      <c r="M147" s="232"/>
      <c r="N147" s="233"/>
      <c r="O147" s="88"/>
      <c r="P147" s="88"/>
      <c r="Q147" s="88"/>
      <c r="R147" s="88"/>
      <c r="S147" s="88"/>
      <c r="T147" s="89"/>
      <c r="U147" s="41"/>
      <c r="V147" s="41"/>
      <c r="W147" s="41"/>
      <c r="X147" s="41"/>
      <c r="Y147" s="41"/>
      <c r="Z147" s="41"/>
      <c r="AA147" s="41"/>
      <c r="AB147" s="41"/>
      <c r="AC147" s="41"/>
      <c r="AD147" s="41"/>
      <c r="AE147" s="41"/>
      <c r="AT147" s="19" t="s">
        <v>180</v>
      </c>
      <c r="AU147" s="19" t="s">
        <v>88</v>
      </c>
    </row>
    <row r="148" spans="1:51" s="13" customFormat="1" ht="12">
      <c r="A148" s="13"/>
      <c r="B148" s="234"/>
      <c r="C148" s="235"/>
      <c r="D148" s="229" t="s">
        <v>182</v>
      </c>
      <c r="E148" s="236" t="s">
        <v>35</v>
      </c>
      <c r="F148" s="237" t="s">
        <v>629</v>
      </c>
      <c r="G148" s="235"/>
      <c r="H148" s="236" t="s">
        <v>35</v>
      </c>
      <c r="I148" s="238"/>
      <c r="J148" s="235"/>
      <c r="K148" s="235"/>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86</v>
      </c>
      <c r="AW148" s="13" t="s">
        <v>40</v>
      </c>
      <c r="AX148" s="13" t="s">
        <v>79</v>
      </c>
      <c r="AY148" s="243" t="s">
        <v>170</v>
      </c>
    </row>
    <row r="149" spans="1:51" s="14" customFormat="1" ht="12">
      <c r="A149" s="14"/>
      <c r="B149" s="244"/>
      <c r="C149" s="245"/>
      <c r="D149" s="229" t="s">
        <v>182</v>
      </c>
      <c r="E149" s="246" t="s">
        <v>35</v>
      </c>
      <c r="F149" s="247" t="s">
        <v>178</v>
      </c>
      <c r="G149" s="245"/>
      <c r="H149" s="248">
        <v>4</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182</v>
      </c>
      <c r="AU149" s="254" t="s">
        <v>88</v>
      </c>
      <c r="AV149" s="14" t="s">
        <v>88</v>
      </c>
      <c r="AW149" s="14" t="s">
        <v>40</v>
      </c>
      <c r="AX149" s="14" t="s">
        <v>79</v>
      </c>
      <c r="AY149" s="254" t="s">
        <v>170</v>
      </c>
    </row>
    <row r="150" spans="1:51" s="15" customFormat="1" ht="12">
      <c r="A150" s="15"/>
      <c r="B150" s="255"/>
      <c r="C150" s="256"/>
      <c r="D150" s="229" t="s">
        <v>182</v>
      </c>
      <c r="E150" s="257" t="s">
        <v>35</v>
      </c>
      <c r="F150" s="258" t="s">
        <v>185</v>
      </c>
      <c r="G150" s="256"/>
      <c r="H150" s="259">
        <v>4</v>
      </c>
      <c r="I150" s="260"/>
      <c r="J150" s="256"/>
      <c r="K150" s="256"/>
      <c r="L150" s="261"/>
      <c r="M150" s="262"/>
      <c r="N150" s="263"/>
      <c r="O150" s="263"/>
      <c r="P150" s="263"/>
      <c r="Q150" s="263"/>
      <c r="R150" s="263"/>
      <c r="S150" s="263"/>
      <c r="T150" s="264"/>
      <c r="U150" s="15"/>
      <c r="V150" s="15"/>
      <c r="W150" s="15"/>
      <c r="X150" s="15"/>
      <c r="Y150" s="15"/>
      <c r="Z150" s="15"/>
      <c r="AA150" s="15"/>
      <c r="AB150" s="15"/>
      <c r="AC150" s="15"/>
      <c r="AD150" s="15"/>
      <c r="AE150" s="15"/>
      <c r="AT150" s="265" t="s">
        <v>182</v>
      </c>
      <c r="AU150" s="265" t="s">
        <v>88</v>
      </c>
      <c r="AV150" s="15" t="s">
        <v>178</v>
      </c>
      <c r="AW150" s="15" t="s">
        <v>40</v>
      </c>
      <c r="AX150" s="15" t="s">
        <v>86</v>
      </c>
      <c r="AY150" s="265" t="s">
        <v>170</v>
      </c>
    </row>
    <row r="151" spans="1:65" s="2" customFormat="1" ht="66.75" customHeight="1">
      <c r="A151" s="41"/>
      <c r="B151" s="42"/>
      <c r="C151" s="216" t="s">
        <v>8</v>
      </c>
      <c r="D151" s="216" t="s">
        <v>173</v>
      </c>
      <c r="E151" s="217" t="s">
        <v>269</v>
      </c>
      <c r="F151" s="218" t="s">
        <v>270</v>
      </c>
      <c r="G151" s="219" t="s">
        <v>199</v>
      </c>
      <c r="H151" s="220">
        <v>0.339</v>
      </c>
      <c r="I151" s="221"/>
      <c r="J151" s="222">
        <f>ROUND(I151*H151,2)</f>
        <v>0</v>
      </c>
      <c r="K151" s="218" t="s">
        <v>177</v>
      </c>
      <c r="L151" s="47"/>
      <c r="M151" s="223" t="s">
        <v>35</v>
      </c>
      <c r="N151" s="224" t="s">
        <v>52</v>
      </c>
      <c r="O151" s="88"/>
      <c r="P151" s="225">
        <f>O151*H151</f>
        <v>0</v>
      </c>
      <c r="Q151" s="225">
        <v>0</v>
      </c>
      <c r="R151" s="225">
        <f>Q151*H151</f>
        <v>0</v>
      </c>
      <c r="S151" s="225">
        <v>0</v>
      </c>
      <c r="T151" s="226">
        <f>S151*H151</f>
        <v>0</v>
      </c>
      <c r="U151" s="41"/>
      <c r="V151" s="41"/>
      <c r="W151" s="41"/>
      <c r="X151" s="41"/>
      <c r="Y151" s="41"/>
      <c r="Z151" s="41"/>
      <c r="AA151" s="41"/>
      <c r="AB151" s="41"/>
      <c r="AC151" s="41"/>
      <c r="AD151" s="41"/>
      <c r="AE151" s="41"/>
      <c r="AR151" s="227" t="s">
        <v>178</v>
      </c>
      <c r="AT151" s="227" t="s">
        <v>173</v>
      </c>
      <c r="AU151" s="227" t="s">
        <v>88</v>
      </c>
      <c r="AY151" s="19" t="s">
        <v>170</v>
      </c>
      <c r="BE151" s="228">
        <f>IF(N151="základní",J151,0)</f>
        <v>0</v>
      </c>
      <c r="BF151" s="228">
        <f>IF(N151="snížená",J151,0)</f>
        <v>0</v>
      </c>
      <c r="BG151" s="228">
        <f>IF(N151="zákl. přenesená",J151,0)</f>
        <v>0</v>
      </c>
      <c r="BH151" s="228">
        <f>IF(N151="sníž. přenesená",J151,0)</f>
        <v>0</v>
      </c>
      <c r="BI151" s="228">
        <f>IF(N151="nulová",J151,0)</f>
        <v>0</v>
      </c>
      <c r="BJ151" s="19" t="s">
        <v>178</v>
      </c>
      <c r="BK151" s="228">
        <f>ROUND(I151*H151,2)</f>
        <v>0</v>
      </c>
      <c r="BL151" s="19" t="s">
        <v>178</v>
      </c>
      <c r="BM151" s="227" t="s">
        <v>277</v>
      </c>
    </row>
    <row r="152" spans="1:47" s="2" customFormat="1" ht="12">
      <c r="A152" s="41"/>
      <c r="B152" s="42"/>
      <c r="C152" s="43"/>
      <c r="D152" s="229" t="s">
        <v>180</v>
      </c>
      <c r="E152" s="43"/>
      <c r="F152" s="230" t="s">
        <v>272</v>
      </c>
      <c r="G152" s="43"/>
      <c r="H152" s="43"/>
      <c r="I152" s="231"/>
      <c r="J152" s="43"/>
      <c r="K152" s="43"/>
      <c r="L152" s="47"/>
      <c r="M152" s="232"/>
      <c r="N152" s="233"/>
      <c r="O152" s="88"/>
      <c r="P152" s="88"/>
      <c r="Q152" s="88"/>
      <c r="R152" s="88"/>
      <c r="S152" s="88"/>
      <c r="T152" s="89"/>
      <c r="U152" s="41"/>
      <c r="V152" s="41"/>
      <c r="W152" s="41"/>
      <c r="X152" s="41"/>
      <c r="Y152" s="41"/>
      <c r="Z152" s="41"/>
      <c r="AA152" s="41"/>
      <c r="AB152" s="41"/>
      <c r="AC152" s="41"/>
      <c r="AD152" s="41"/>
      <c r="AE152" s="41"/>
      <c r="AT152" s="19" t="s">
        <v>180</v>
      </c>
      <c r="AU152" s="19" t="s">
        <v>88</v>
      </c>
    </row>
    <row r="153" spans="1:51" s="13" customFormat="1" ht="12">
      <c r="A153" s="13"/>
      <c r="B153" s="234"/>
      <c r="C153" s="235"/>
      <c r="D153" s="229" t="s">
        <v>182</v>
      </c>
      <c r="E153" s="236" t="s">
        <v>35</v>
      </c>
      <c r="F153" s="237" t="s">
        <v>278</v>
      </c>
      <c r="G153" s="235"/>
      <c r="H153" s="236" t="s">
        <v>35</v>
      </c>
      <c r="I153" s="238"/>
      <c r="J153" s="235"/>
      <c r="K153" s="235"/>
      <c r="L153" s="239"/>
      <c r="M153" s="240"/>
      <c r="N153" s="241"/>
      <c r="O153" s="241"/>
      <c r="P153" s="241"/>
      <c r="Q153" s="241"/>
      <c r="R153" s="241"/>
      <c r="S153" s="241"/>
      <c r="T153" s="242"/>
      <c r="U153" s="13"/>
      <c r="V153" s="13"/>
      <c r="W153" s="13"/>
      <c r="X153" s="13"/>
      <c r="Y153" s="13"/>
      <c r="Z153" s="13"/>
      <c r="AA153" s="13"/>
      <c r="AB153" s="13"/>
      <c r="AC153" s="13"/>
      <c r="AD153" s="13"/>
      <c r="AE153" s="13"/>
      <c r="AT153" s="243" t="s">
        <v>182</v>
      </c>
      <c r="AU153" s="243" t="s">
        <v>88</v>
      </c>
      <c r="AV153" s="13" t="s">
        <v>86</v>
      </c>
      <c r="AW153" s="13" t="s">
        <v>40</v>
      </c>
      <c r="AX153" s="13" t="s">
        <v>79</v>
      </c>
      <c r="AY153" s="243" t="s">
        <v>170</v>
      </c>
    </row>
    <row r="154" spans="1:51" s="13" customFormat="1" ht="12">
      <c r="A154" s="13"/>
      <c r="B154" s="234"/>
      <c r="C154" s="235"/>
      <c r="D154" s="229" t="s">
        <v>182</v>
      </c>
      <c r="E154" s="236" t="s">
        <v>35</v>
      </c>
      <c r="F154" s="237" t="s">
        <v>610</v>
      </c>
      <c r="G154" s="235"/>
      <c r="H154" s="236" t="s">
        <v>35</v>
      </c>
      <c r="I154" s="238"/>
      <c r="J154" s="235"/>
      <c r="K154" s="235"/>
      <c r="L154" s="239"/>
      <c r="M154" s="240"/>
      <c r="N154" s="241"/>
      <c r="O154" s="241"/>
      <c r="P154" s="241"/>
      <c r="Q154" s="241"/>
      <c r="R154" s="241"/>
      <c r="S154" s="241"/>
      <c r="T154" s="242"/>
      <c r="U154" s="13"/>
      <c r="V154" s="13"/>
      <c r="W154" s="13"/>
      <c r="X154" s="13"/>
      <c r="Y154" s="13"/>
      <c r="Z154" s="13"/>
      <c r="AA154" s="13"/>
      <c r="AB154" s="13"/>
      <c r="AC154" s="13"/>
      <c r="AD154" s="13"/>
      <c r="AE154" s="13"/>
      <c r="AT154" s="243" t="s">
        <v>182</v>
      </c>
      <c r="AU154" s="243" t="s">
        <v>88</v>
      </c>
      <c r="AV154" s="13" t="s">
        <v>86</v>
      </c>
      <c r="AW154" s="13" t="s">
        <v>40</v>
      </c>
      <c r="AX154" s="13" t="s">
        <v>79</v>
      </c>
      <c r="AY154" s="243" t="s">
        <v>170</v>
      </c>
    </row>
    <row r="155" spans="1:51" s="14" customFormat="1" ht="12">
      <c r="A155" s="14"/>
      <c r="B155" s="244"/>
      <c r="C155" s="245"/>
      <c r="D155" s="229" t="s">
        <v>182</v>
      </c>
      <c r="E155" s="246" t="s">
        <v>35</v>
      </c>
      <c r="F155" s="247" t="s">
        <v>611</v>
      </c>
      <c r="G155" s="245"/>
      <c r="H155" s="248">
        <v>0.339</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182</v>
      </c>
      <c r="AU155" s="254" t="s">
        <v>88</v>
      </c>
      <c r="AV155" s="14" t="s">
        <v>88</v>
      </c>
      <c r="AW155" s="14" t="s">
        <v>40</v>
      </c>
      <c r="AX155" s="14" t="s">
        <v>79</v>
      </c>
      <c r="AY155" s="254" t="s">
        <v>170</v>
      </c>
    </row>
    <row r="156" spans="1:51" s="15" customFormat="1" ht="12">
      <c r="A156" s="15"/>
      <c r="B156" s="255"/>
      <c r="C156" s="256"/>
      <c r="D156" s="229" t="s">
        <v>182</v>
      </c>
      <c r="E156" s="257" t="s">
        <v>35</v>
      </c>
      <c r="F156" s="258" t="s">
        <v>185</v>
      </c>
      <c r="G156" s="256"/>
      <c r="H156" s="259">
        <v>0.339</v>
      </c>
      <c r="I156" s="260"/>
      <c r="J156" s="256"/>
      <c r="K156" s="256"/>
      <c r="L156" s="261"/>
      <c r="M156" s="262"/>
      <c r="N156" s="263"/>
      <c r="O156" s="263"/>
      <c r="P156" s="263"/>
      <c r="Q156" s="263"/>
      <c r="R156" s="263"/>
      <c r="S156" s="263"/>
      <c r="T156" s="264"/>
      <c r="U156" s="15"/>
      <c r="V156" s="15"/>
      <c r="W156" s="15"/>
      <c r="X156" s="15"/>
      <c r="Y156" s="15"/>
      <c r="Z156" s="15"/>
      <c r="AA156" s="15"/>
      <c r="AB156" s="15"/>
      <c r="AC156" s="15"/>
      <c r="AD156" s="15"/>
      <c r="AE156" s="15"/>
      <c r="AT156" s="265" t="s">
        <v>182</v>
      </c>
      <c r="AU156" s="265" t="s">
        <v>88</v>
      </c>
      <c r="AV156" s="15" t="s">
        <v>178</v>
      </c>
      <c r="AW156" s="15" t="s">
        <v>40</v>
      </c>
      <c r="AX156" s="15" t="s">
        <v>86</v>
      </c>
      <c r="AY156" s="265" t="s">
        <v>170</v>
      </c>
    </row>
    <row r="157" spans="1:65" s="2" customFormat="1" ht="33" customHeight="1">
      <c r="A157" s="41"/>
      <c r="B157" s="42"/>
      <c r="C157" s="216" t="s">
        <v>276</v>
      </c>
      <c r="D157" s="216" t="s">
        <v>173</v>
      </c>
      <c r="E157" s="217" t="s">
        <v>282</v>
      </c>
      <c r="F157" s="218" t="s">
        <v>283</v>
      </c>
      <c r="G157" s="219" t="s">
        <v>199</v>
      </c>
      <c r="H157" s="220">
        <v>0.339</v>
      </c>
      <c r="I157" s="221"/>
      <c r="J157" s="222">
        <f>ROUND(I157*H157,2)</f>
        <v>0</v>
      </c>
      <c r="K157" s="218" t="s">
        <v>177</v>
      </c>
      <c r="L157" s="47"/>
      <c r="M157" s="223" t="s">
        <v>35</v>
      </c>
      <c r="N157" s="224" t="s">
        <v>52</v>
      </c>
      <c r="O157" s="88"/>
      <c r="P157" s="225">
        <f>O157*H157</f>
        <v>0</v>
      </c>
      <c r="Q157" s="225">
        <v>0</v>
      </c>
      <c r="R157" s="225">
        <f>Q157*H157</f>
        <v>0</v>
      </c>
      <c r="S157" s="225">
        <v>0</v>
      </c>
      <c r="T157" s="226">
        <f>S157*H157</f>
        <v>0</v>
      </c>
      <c r="U157" s="41"/>
      <c r="V157" s="41"/>
      <c r="W157" s="41"/>
      <c r="X157" s="41"/>
      <c r="Y157" s="41"/>
      <c r="Z157" s="41"/>
      <c r="AA157" s="41"/>
      <c r="AB157" s="41"/>
      <c r="AC157" s="41"/>
      <c r="AD157" s="41"/>
      <c r="AE157" s="41"/>
      <c r="AR157" s="227" t="s">
        <v>178</v>
      </c>
      <c r="AT157" s="227" t="s">
        <v>173</v>
      </c>
      <c r="AU157" s="227" t="s">
        <v>88</v>
      </c>
      <c r="AY157" s="19" t="s">
        <v>170</v>
      </c>
      <c r="BE157" s="228">
        <f>IF(N157="základní",J157,0)</f>
        <v>0</v>
      </c>
      <c r="BF157" s="228">
        <f>IF(N157="snížená",J157,0)</f>
        <v>0</v>
      </c>
      <c r="BG157" s="228">
        <f>IF(N157="zákl. přenesená",J157,0)</f>
        <v>0</v>
      </c>
      <c r="BH157" s="228">
        <f>IF(N157="sníž. přenesená",J157,0)</f>
        <v>0</v>
      </c>
      <c r="BI157" s="228">
        <f>IF(N157="nulová",J157,0)</f>
        <v>0</v>
      </c>
      <c r="BJ157" s="19" t="s">
        <v>178</v>
      </c>
      <c r="BK157" s="228">
        <f>ROUND(I157*H157,2)</f>
        <v>0</v>
      </c>
      <c r="BL157" s="19" t="s">
        <v>178</v>
      </c>
      <c r="BM157" s="227" t="s">
        <v>284</v>
      </c>
    </row>
    <row r="158" spans="1:47" s="2" customFormat="1" ht="12">
      <c r="A158" s="41"/>
      <c r="B158" s="42"/>
      <c r="C158" s="43"/>
      <c r="D158" s="229" t="s">
        <v>180</v>
      </c>
      <c r="E158" s="43"/>
      <c r="F158" s="230" t="s">
        <v>285</v>
      </c>
      <c r="G158" s="43"/>
      <c r="H158" s="43"/>
      <c r="I158" s="231"/>
      <c r="J158" s="43"/>
      <c r="K158" s="43"/>
      <c r="L158" s="47"/>
      <c r="M158" s="232"/>
      <c r="N158" s="233"/>
      <c r="O158" s="88"/>
      <c r="P158" s="88"/>
      <c r="Q158" s="88"/>
      <c r="R158" s="88"/>
      <c r="S158" s="88"/>
      <c r="T158" s="89"/>
      <c r="U158" s="41"/>
      <c r="V158" s="41"/>
      <c r="W158" s="41"/>
      <c r="X158" s="41"/>
      <c r="Y158" s="41"/>
      <c r="Z158" s="41"/>
      <c r="AA158" s="41"/>
      <c r="AB158" s="41"/>
      <c r="AC158" s="41"/>
      <c r="AD158" s="41"/>
      <c r="AE158" s="41"/>
      <c r="AT158" s="19" t="s">
        <v>180</v>
      </c>
      <c r="AU158" s="19" t="s">
        <v>88</v>
      </c>
    </row>
    <row r="159" spans="1:51" s="13" customFormat="1" ht="12">
      <c r="A159" s="13"/>
      <c r="B159" s="234"/>
      <c r="C159" s="235"/>
      <c r="D159" s="229" t="s">
        <v>182</v>
      </c>
      <c r="E159" s="236" t="s">
        <v>35</v>
      </c>
      <c r="F159" s="237" t="s">
        <v>610</v>
      </c>
      <c r="G159" s="235"/>
      <c r="H159" s="236" t="s">
        <v>35</v>
      </c>
      <c r="I159" s="238"/>
      <c r="J159" s="235"/>
      <c r="K159" s="235"/>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86</v>
      </c>
      <c r="AW159" s="13" t="s">
        <v>40</v>
      </c>
      <c r="AX159" s="13" t="s">
        <v>79</v>
      </c>
      <c r="AY159" s="243" t="s">
        <v>170</v>
      </c>
    </row>
    <row r="160" spans="1:51" s="14" customFormat="1" ht="12">
      <c r="A160" s="14"/>
      <c r="B160" s="244"/>
      <c r="C160" s="245"/>
      <c r="D160" s="229" t="s">
        <v>182</v>
      </c>
      <c r="E160" s="246" t="s">
        <v>35</v>
      </c>
      <c r="F160" s="247" t="s">
        <v>611</v>
      </c>
      <c r="G160" s="245"/>
      <c r="H160" s="248">
        <v>0.339</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182</v>
      </c>
      <c r="AU160" s="254" t="s">
        <v>88</v>
      </c>
      <c r="AV160" s="14" t="s">
        <v>88</v>
      </c>
      <c r="AW160" s="14" t="s">
        <v>40</v>
      </c>
      <c r="AX160" s="14" t="s">
        <v>79</v>
      </c>
      <c r="AY160" s="254" t="s">
        <v>170</v>
      </c>
    </row>
    <row r="161" spans="1:51" s="15" customFormat="1" ht="12">
      <c r="A161" s="15"/>
      <c r="B161" s="255"/>
      <c r="C161" s="256"/>
      <c r="D161" s="229" t="s">
        <v>182</v>
      </c>
      <c r="E161" s="257" t="s">
        <v>35</v>
      </c>
      <c r="F161" s="258" t="s">
        <v>185</v>
      </c>
      <c r="G161" s="256"/>
      <c r="H161" s="259">
        <v>0.339</v>
      </c>
      <c r="I161" s="260"/>
      <c r="J161" s="256"/>
      <c r="K161" s="256"/>
      <c r="L161" s="261"/>
      <c r="M161" s="262"/>
      <c r="N161" s="263"/>
      <c r="O161" s="263"/>
      <c r="P161" s="263"/>
      <c r="Q161" s="263"/>
      <c r="R161" s="263"/>
      <c r="S161" s="263"/>
      <c r="T161" s="264"/>
      <c r="U161" s="15"/>
      <c r="V161" s="15"/>
      <c r="W161" s="15"/>
      <c r="X161" s="15"/>
      <c r="Y161" s="15"/>
      <c r="Z161" s="15"/>
      <c r="AA161" s="15"/>
      <c r="AB161" s="15"/>
      <c r="AC161" s="15"/>
      <c r="AD161" s="15"/>
      <c r="AE161" s="15"/>
      <c r="AT161" s="265" t="s">
        <v>182</v>
      </c>
      <c r="AU161" s="265" t="s">
        <v>88</v>
      </c>
      <c r="AV161" s="15" t="s">
        <v>178</v>
      </c>
      <c r="AW161" s="15" t="s">
        <v>40</v>
      </c>
      <c r="AX161" s="15" t="s">
        <v>86</v>
      </c>
      <c r="AY161" s="265" t="s">
        <v>170</v>
      </c>
    </row>
    <row r="162" spans="1:65" s="2" customFormat="1" ht="12">
      <c r="A162" s="41"/>
      <c r="B162" s="42"/>
      <c r="C162" s="216" t="s">
        <v>281</v>
      </c>
      <c r="D162" s="216" t="s">
        <v>173</v>
      </c>
      <c r="E162" s="217" t="s">
        <v>287</v>
      </c>
      <c r="F162" s="218" t="s">
        <v>288</v>
      </c>
      <c r="G162" s="219" t="s">
        <v>199</v>
      </c>
      <c r="H162" s="220">
        <v>0.339</v>
      </c>
      <c r="I162" s="221"/>
      <c r="J162" s="222">
        <f>ROUND(I162*H162,2)</f>
        <v>0</v>
      </c>
      <c r="K162" s="218" t="s">
        <v>177</v>
      </c>
      <c r="L162" s="47"/>
      <c r="M162" s="223" t="s">
        <v>35</v>
      </c>
      <c r="N162" s="224" t="s">
        <v>52</v>
      </c>
      <c r="O162" s="88"/>
      <c r="P162" s="225">
        <f>O162*H162</f>
        <v>0</v>
      </c>
      <c r="Q162" s="225">
        <v>0</v>
      </c>
      <c r="R162" s="225">
        <f>Q162*H162</f>
        <v>0</v>
      </c>
      <c r="S162" s="225">
        <v>0</v>
      </c>
      <c r="T162" s="226">
        <f>S162*H162</f>
        <v>0</v>
      </c>
      <c r="U162" s="41"/>
      <c r="V162" s="41"/>
      <c r="W162" s="41"/>
      <c r="X162" s="41"/>
      <c r="Y162" s="41"/>
      <c r="Z162" s="41"/>
      <c r="AA162" s="41"/>
      <c r="AB162" s="41"/>
      <c r="AC162" s="41"/>
      <c r="AD162" s="41"/>
      <c r="AE162" s="41"/>
      <c r="AR162" s="227" t="s">
        <v>178</v>
      </c>
      <c r="AT162" s="227" t="s">
        <v>173</v>
      </c>
      <c r="AU162" s="227" t="s">
        <v>88</v>
      </c>
      <c r="AY162" s="19" t="s">
        <v>170</v>
      </c>
      <c r="BE162" s="228">
        <f>IF(N162="základní",J162,0)</f>
        <v>0</v>
      </c>
      <c r="BF162" s="228">
        <f>IF(N162="snížená",J162,0)</f>
        <v>0</v>
      </c>
      <c r="BG162" s="228">
        <f>IF(N162="zákl. přenesená",J162,0)</f>
        <v>0</v>
      </c>
      <c r="BH162" s="228">
        <f>IF(N162="sníž. přenesená",J162,0)</f>
        <v>0</v>
      </c>
      <c r="BI162" s="228">
        <f>IF(N162="nulová",J162,0)</f>
        <v>0</v>
      </c>
      <c r="BJ162" s="19" t="s">
        <v>178</v>
      </c>
      <c r="BK162" s="228">
        <f>ROUND(I162*H162,2)</f>
        <v>0</v>
      </c>
      <c r="BL162" s="19" t="s">
        <v>178</v>
      </c>
      <c r="BM162" s="227" t="s">
        <v>289</v>
      </c>
    </row>
    <row r="163" spans="1:47" s="2" customFormat="1" ht="12">
      <c r="A163" s="41"/>
      <c r="B163" s="42"/>
      <c r="C163" s="43"/>
      <c r="D163" s="229" t="s">
        <v>180</v>
      </c>
      <c r="E163" s="43"/>
      <c r="F163" s="230" t="s">
        <v>285</v>
      </c>
      <c r="G163" s="43"/>
      <c r="H163" s="43"/>
      <c r="I163" s="231"/>
      <c r="J163" s="43"/>
      <c r="K163" s="43"/>
      <c r="L163" s="47"/>
      <c r="M163" s="232"/>
      <c r="N163" s="233"/>
      <c r="O163" s="88"/>
      <c r="P163" s="88"/>
      <c r="Q163" s="88"/>
      <c r="R163" s="88"/>
      <c r="S163" s="88"/>
      <c r="T163" s="89"/>
      <c r="U163" s="41"/>
      <c r="V163" s="41"/>
      <c r="W163" s="41"/>
      <c r="X163" s="41"/>
      <c r="Y163" s="41"/>
      <c r="Z163" s="41"/>
      <c r="AA163" s="41"/>
      <c r="AB163" s="41"/>
      <c r="AC163" s="41"/>
      <c r="AD163" s="41"/>
      <c r="AE163" s="41"/>
      <c r="AT163" s="19" t="s">
        <v>180</v>
      </c>
      <c r="AU163" s="19" t="s">
        <v>88</v>
      </c>
    </row>
    <row r="164" spans="1:51" s="13" customFormat="1" ht="12">
      <c r="A164" s="13"/>
      <c r="B164" s="234"/>
      <c r="C164" s="235"/>
      <c r="D164" s="229" t="s">
        <v>182</v>
      </c>
      <c r="E164" s="236" t="s">
        <v>35</v>
      </c>
      <c r="F164" s="237" t="s">
        <v>278</v>
      </c>
      <c r="G164" s="235"/>
      <c r="H164" s="236" t="s">
        <v>35</v>
      </c>
      <c r="I164" s="238"/>
      <c r="J164" s="235"/>
      <c r="K164" s="235"/>
      <c r="L164" s="239"/>
      <c r="M164" s="240"/>
      <c r="N164" s="241"/>
      <c r="O164" s="241"/>
      <c r="P164" s="241"/>
      <c r="Q164" s="241"/>
      <c r="R164" s="241"/>
      <c r="S164" s="241"/>
      <c r="T164" s="242"/>
      <c r="U164" s="13"/>
      <c r="V164" s="13"/>
      <c r="W164" s="13"/>
      <c r="X164" s="13"/>
      <c r="Y164" s="13"/>
      <c r="Z164" s="13"/>
      <c r="AA164" s="13"/>
      <c r="AB164" s="13"/>
      <c r="AC164" s="13"/>
      <c r="AD164" s="13"/>
      <c r="AE164" s="13"/>
      <c r="AT164" s="243" t="s">
        <v>182</v>
      </c>
      <c r="AU164" s="243" t="s">
        <v>88</v>
      </c>
      <c r="AV164" s="13" t="s">
        <v>86</v>
      </c>
      <c r="AW164" s="13" t="s">
        <v>40</v>
      </c>
      <c r="AX164" s="13" t="s">
        <v>79</v>
      </c>
      <c r="AY164" s="243" t="s">
        <v>170</v>
      </c>
    </row>
    <row r="165" spans="1:51" s="13" customFormat="1" ht="12">
      <c r="A165" s="13"/>
      <c r="B165" s="234"/>
      <c r="C165" s="235"/>
      <c r="D165" s="229" t="s">
        <v>182</v>
      </c>
      <c r="E165" s="236" t="s">
        <v>35</v>
      </c>
      <c r="F165" s="237" t="s">
        <v>610</v>
      </c>
      <c r="G165" s="235"/>
      <c r="H165" s="236" t="s">
        <v>35</v>
      </c>
      <c r="I165" s="238"/>
      <c r="J165" s="235"/>
      <c r="K165" s="235"/>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86</v>
      </c>
      <c r="AW165" s="13" t="s">
        <v>40</v>
      </c>
      <c r="AX165" s="13" t="s">
        <v>79</v>
      </c>
      <c r="AY165" s="243" t="s">
        <v>170</v>
      </c>
    </row>
    <row r="166" spans="1:51" s="14" customFormat="1" ht="12">
      <c r="A166" s="14"/>
      <c r="B166" s="244"/>
      <c r="C166" s="245"/>
      <c r="D166" s="229" t="s">
        <v>182</v>
      </c>
      <c r="E166" s="246" t="s">
        <v>35</v>
      </c>
      <c r="F166" s="247" t="s">
        <v>611</v>
      </c>
      <c r="G166" s="245"/>
      <c r="H166" s="248">
        <v>0.339</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182</v>
      </c>
      <c r="AU166" s="254" t="s">
        <v>88</v>
      </c>
      <c r="AV166" s="14" t="s">
        <v>88</v>
      </c>
      <c r="AW166" s="14" t="s">
        <v>40</v>
      </c>
      <c r="AX166" s="14" t="s">
        <v>79</v>
      </c>
      <c r="AY166" s="254" t="s">
        <v>170</v>
      </c>
    </row>
    <row r="167" spans="1:51" s="15" customFormat="1" ht="12">
      <c r="A167" s="15"/>
      <c r="B167" s="255"/>
      <c r="C167" s="256"/>
      <c r="D167" s="229" t="s">
        <v>182</v>
      </c>
      <c r="E167" s="257" t="s">
        <v>35</v>
      </c>
      <c r="F167" s="258" t="s">
        <v>185</v>
      </c>
      <c r="G167" s="256"/>
      <c r="H167" s="259">
        <v>0.339</v>
      </c>
      <c r="I167" s="260"/>
      <c r="J167" s="256"/>
      <c r="K167" s="256"/>
      <c r="L167" s="261"/>
      <c r="M167" s="262"/>
      <c r="N167" s="263"/>
      <c r="O167" s="263"/>
      <c r="P167" s="263"/>
      <c r="Q167" s="263"/>
      <c r="R167" s="263"/>
      <c r="S167" s="263"/>
      <c r="T167" s="264"/>
      <c r="U167" s="15"/>
      <c r="V167" s="15"/>
      <c r="W167" s="15"/>
      <c r="X167" s="15"/>
      <c r="Y167" s="15"/>
      <c r="Z167" s="15"/>
      <c r="AA167" s="15"/>
      <c r="AB167" s="15"/>
      <c r="AC167" s="15"/>
      <c r="AD167" s="15"/>
      <c r="AE167" s="15"/>
      <c r="AT167" s="265" t="s">
        <v>182</v>
      </c>
      <c r="AU167" s="265" t="s">
        <v>88</v>
      </c>
      <c r="AV167" s="15" t="s">
        <v>178</v>
      </c>
      <c r="AW167" s="15" t="s">
        <v>40</v>
      </c>
      <c r="AX167" s="15" t="s">
        <v>86</v>
      </c>
      <c r="AY167" s="265" t="s">
        <v>170</v>
      </c>
    </row>
    <row r="168" spans="1:65" s="2" customFormat="1" ht="55.5" customHeight="1">
      <c r="A168" s="41"/>
      <c r="B168" s="42"/>
      <c r="C168" s="216" t="s">
        <v>286</v>
      </c>
      <c r="D168" s="216" t="s">
        <v>173</v>
      </c>
      <c r="E168" s="217" t="s">
        <v>298</v>
      </c>
      <c r="F168" s="218" t="s">
        <v>299</v>
      </c>
      <c r="G168" s="219" t="s">
        <v>294</v>
      </c>
      <c r="H168" s="220">
        <v>8</v>
      </c>
      <c r="I168" s="221"/>
      <c r="J168" s="222">
        <f>ROUND(I168*H168,2)</f>
        <v>0</v>
      </c>
      <c r="K168" s="218" t="s">
        <v>177</v>
      </c>
      <c r="L168" s="47"/>
      <c r="M168" s="223" t="s">
        <v>35</v>
      </c>
      <c r="N168" s="224" t="s">
        <v>52</v>
      </c>
      <c r="O168" s="88"/>
      <c r="P168" s="225">
        <f>O168*H168</f>
        <v>0</v>
      </c>
      <c r="Q168" s="225">
        <v>0</v>
      </c>
      <c r="R168" s="225">
        <f>Q168*H168</f>
        <v>0</v>
      </c>
      <c r="S168" s="225">
        <v>0</v>
      </c>
      <c r="T168" s="226">
        <f>S168*H168</f>
        <v>0</v>
      </c>
      <c r="U168" s="41"/>
      <c r="V168" s="41"/>
      <c r="W168" s="41"/>
      <c r="X168" s="41"/>
      <c r="Y168" s="41"/>
      <c r="Z168" s="41"/>
      <c r="AA168" s="41"/>
      <c r="AB168" s="41"/>
      <c r="AC168" s="41"/>
      <c r="AD168" s="41"/>
      <c r="AE168" s="41"/>
      <c r="AR168" s="227" t="s">
        <v>178</v>
      </c>
      <c r="AT168" s="227" t="s">
        <v>173</v>
      </c>
      <c r="AU168" s="227" t="s">
        <v>88</v>
      </c>
      <c r="AY168" s="19" t="s">
        <v>170</v>
      </c>
      <c r="BE168" s="228">
        <f>IF(N168="základní",J168,0)</f>
        <v>0</v>
      </c>
      <c r="BF168" s="228">
        <f>IF(N168="snížená",J168,0)</f>
        <v>0</v>
      </c>
      <c r="BG168" s="228">
        <f>IF(N168="zákl. přenesená",J168,0)</f>
        <v>0</v>
      </c>
      <c r="BH168" s="228">
        <f>IF(N168="sníž. přenesená",J168,0)</f>
        <v>0</v>
      </c>
      <c r="BI168" s="228">
        <f>IF(N168="nulová",J168,0)</f>
        <v>0</v>
      </c>
      <c r="BJ168" s="19" t="s">
        <v>178</v>
      </c>
      <c r="BK168" s="228">
        <f>ROUND(I168*H168,2)</f>
        <v>0</v>
      </c>
      <c r="BL168" s="19" t="s">
        <v>178</v>
      </c>
      <c r="BM168" s="227" t="s">
        <v>300</v>
      </c>
    </row>
    <row r="169" spans="1:47" s="2" customFormat="1" ht="12">
      <c r="A169" s="41"/>
      <c r="B169" s="42"/>
      <c r="C169" s="43"/>
      <c r="D169" s="229" t="s">
        <v>180</v>
      </c>
      <c r="E169" s="43"/>
      <c r="F169" s="230" t="s">
        <v>296</v>
      </c>
      <c r="G169" s="43"/>
      <c r="H169" s="43"/>
      <c r="I169" s="231"/>
      <c r="J169" s="43"/>
      <c r="K169" s="43"/>
      <c r="L169" s="47"/>
      <c r="M169" s="232"/>
      <c r="N169" s="233"/>
      <c r="O169" s="88"/>
      <c r="P169" s="88"/>
      <c r="Q169" s="88"/>
      <c r="R169" s="88"/>
      <c r="S169" s="88"/>
      <c r="T169" s="89"/>
      <c r="U169" s="41"/>
      <c r="V169" s="41"/>
      <c r="W169" s="41"/>
      <c r="X169" s="41"/>
      <c r="Y169" s="41"/>
      <c r="Z169" s="41"/>
      <c r="AA169" s="41"/>
      <c r="AB169" s="41"/>
      <c r="AC169" s="41"/>
      <c r="AD169" s="41"/>
      <c r="AE169" s="41"/>
      <c r="AT169" s="19" t="s">
        <v>180</v>
      </c>
      <c r="AU169" s="19" t="s">
        <v>88</v>
      </c>
    </row>
    <row r="170" spans="1:65" s="2" customFormat="1" ht="55.5" customHeight="1">
      <c r="A170" s="41"/>
      <c r="B170" s="42"/>
      <c r="C170" s="216" t="s">
        <v>291</v>
      </c>
      <c r="D170" s="216" t="s">
        <v>173</v>
      </c>
      <c r="E170" s="217" t="s">
        <v>630</v>
      </c>
      <c r="F170" s="218" t="s">
        <v>631</v>
      </c>
      <c r="G170" s="219" t="s">
        <v>294</v>
      </c>
      <c r="H170" s="220">
        <v>2</v>
      </c>
      <c r="I170" s="221"/>
      <c r="J170" s="222">
        <f>ROUND(I170*H170,2)</f>
        <v>0</v>
      </c>
      <c r="K170" s="218" t="s">
        <v>177</v>
      </c>
      <c r="L170" s="47"/>
      <c r="M170" s="223" t="s">
        <v>35</v>
      </c>
      <c r="N170" s="224" t="s">
        <v>52</v>
      </c>
      <c r="O170" s="88"/>
      <c r="P170" s="225">
        <f>O170*H170</f>
        <v>0</v>
      </c>
      <c r="Q170" s="225">
        <v>0</v>
      </c>
      <c r="R170" s="225">
        <f>Q170*H170</f>
        <v>0</v>
      </c>
      <c r="S170" s="225">
        <v>0</v>
      </c>
      <c r="T170" s="226">
        <f>S170*H170</f>
        <v>0</v>
      </c>
      <c r="U170" s="41"/>
      <c r="V170" s="41"/>
      <c r="W170" s="41"/>
      <c r="X170" s="41"/>
      <c r="Y170" s="41"/>
      <c r="Z170" s="41"/>
      <c r="AA170" s="41"/>
      <c r="AB170" s="41"/>
      <c r="AC170" s="41"/>
      <c r="AD170" s="41"/>
      <c r="AE170" s="41"/>
      <c r="AR170" s="227" t="s">
        <v>178</v>
      </c>
      <c r="AT170" s="227" t="s">
        <v>173</v>
      </c>
      <c r="AU170" s="227" t="s">
        <v>88</v>
      </c>
      <c r="AY170" s="19" t="s">
        <v>170</v>
      </c>
      <c r="BE170" s="228">
        <f>IF(N170="základní",J170,0)</f>
        <v>0</v>
      </c>
      <c r="BF170" s="228">
        <f>IF(N170="snížená",J170,0)</f>
        <v>0</v>
      </c>
      <c r="BG170" s="228">
        <f>IF(N170="zákl. přenesená",J170,0)</f>
        <v>0</v>
      </c>
      <c r="BH170" s="228">
        <f>IF(N170="sníž. přenesená",J170,0)</f>
        <v>0</v>
      </c>
      <c r="BI170" s="228">
        <f>IF(N170="nulová",J170,0)</f>
        <v>0</v>
      </c>
      <c r="BJ170" s="19" t="s">
        <v>178</v>
      </c>
      <c r="BK170" s="228">
        <f>ROUND(I170*H170,2)</f>
        <v>0</v>
      </c>
      <c r="BL170" s="19" t="s">
        <v>178</v>
      </c>
      <c r="BM170" s="227" t="s">
        <v>632</v>
      </c>
    </row>
    <row r="171" spans="1:47" s="2" customFormat="1" ht="12">
      <c r="A171" s="41"/>
      <c r="B171" s="42"/>
      <c r="C171" s="43"/>
      <c r="D171" s="229" t="s">
        <v>180</v>
      </c>
      <c r="E171" s="43"/>
      <c r="F171" s="230" t="s">
        <v>296</v>
      </c>
      <c r="G171" s="43"/>
      <c r="H171" s="43"/>
      <c r="I171" s="231"/>
      <c r="J171" s="43"/>
      <c r="K171" s="43"/>
      <c r="L171" s="47"/>
      <c r="M171" s="232"/>
      <c r="N171" s="233"/>
      <c r="O171" s="88"/>
      <c r="P171" s="88"/>
      <c r="Q171" s="88"/>
      <c r="R171" s="88"/>
      <c r="S171" s="88"/>
      <c r="T171" s="89"/>
      <c r="U171" s="41"/>
      <c r="V171" s="41"/>
      <c r="W171" s="41"/>
      <c r="X171" s="41"/>
      <c r="Y171" s="41"/>
      <c r="Z171" s="41"/>
      <c r="AA171" s="41"/>
      <c r="AB171" s="41"/>
      <c r="AC171" s="41"/>
      <c r="AD171" s="41"/>
      <c r="AE171" s="41"/>
      <c r="AT171" s="19" t="s">
        <v>180</v>
      </c>
      <c r="AU171" s="19" t="s">
        <v>88</v>
      </c>
    </row>
    <row r="172" spans="1:65" s="2" customFormat="1" ht="12">
      <c r="A172" s="41"/>
      <c r="B172" s="42"/>
      <c r="C172" s="216" t="s">
        <v>297</v>
      </c>
      <c r="D172" s="216" t="s">
        <v>173</v>
      </c>
      <c r="E172" s="217" t="s">
        <v>633</v>
      </c>
      <c r="F172" s="218" t="s">
        <v>634</v>
      </c>
      <c r="G172" s="219" t="s">
        <v>294</v>
      </c>
      <c r="H172" s="220">
        <v>2</v>
      </c>
      <c r="I172" s="221"/>
      <c r="J172" s="222">
        <f>ROUND(I172*H172,2)</f>
        <v>0</v>
      </c>
      <c r="K172" s="218" t="s">
        <v>177</v>
      </c>
      <c r="L172" s="47"/>
      <c r="M172" s="223" t="s">
        <v>35</v>
      </c>
      <c r="N172" s="224" t="s">
        <v>52</v>
      </c>
      <c r="O172" s="88"/>
      <c r="P172" s="225">
        <f>O172*H172</f>
        <v>0</v>
      </c>
      <c r="Q172" s="225">
        <v>0</v>
      </c>
      <c r="R172" s="225">
        <f>Q172*H172</f>
        <v>0</v>
      </c>
      <c r="S172" s="225">
        <v>0</v>
      </c>
      <c r="T172" s="226">
        <f>S172*H172</f>
        <v>0</v>
      </c>
      <c r="U172" s="41"/>
      <c r="V172" s="41"/>
      <c r="W172" s="41"/>
      <c r="X172" s="41"/>
      <c r="Y172" s="41"/>
      <c r="Z172" s="41"/>
      <c r="AA172" s="41"/>
      <c r="AB172" s="41"/>
      <c r="AC172" s="41"/>
      <c r="AD172" s="41"/>
      <c r="AE172" s="41"/>
      <c r="AR172" s="227" t="s">
        <v>178</v>
      </c>
      <c r="AT172" s="227" t="s">
        <v>173</v>
      </c>
      <c r="AU172" s="227" t="s">
        <v>88</v>
      </c>
      <c r="AY172" s="19" t="s">
        <v>170</v>
      </c>
      <c r="BE172" s="228">
        <f>IF(N172="základní",J172,0)</f>
        <v>0</v>
      </c>
      <c r="BF172" s="228">
        <f>IF(N172="snížená",J172,0)</f>
        <v>0</v>
      </c>
      <c r="BG172" s="228">
        <f>IF(N172="zákl. přenesená",J172,0)</f>
        <v>0</v>
      </c>
      <c r="BH172" s="228">
        <f>IF(N172="sníž. přenesená",J172,0)</f>
        <v>0</v>
      </c>
      <c r="BI172" s="228">
        <f>IF(N172="nulová",J172,0)</f>
        <v>0</v>
      </c>
      <c r="BJ172" s="19" t="s">
        <v>178</v>
      </c>
      <c r="BK172" s="228">
        <f>ROUND(I172*H172,2)</f>
        <v>0</v>
      </c>
      <c r="BL172" s="19" t="s">
        <v>178</v>
      </c>
      <c r="BM172" s="227" t="s">
        <v>635</v>
      </c>
    </row>
    <row r="173" spans="1:47" s="2" customFormat="1" ht="12">
      <c r="A173" s="41"/>
      <c r="B173" s="42"/>
      <c r="C173" s="43"/>
      <c r="D173" s="229" t="s">
        <v>180</v>
      </c>
      <c r="E173" s="43"/>
      <c r="F173" s="230" t="s">
        <v>316</v>
      </c>
      <c r="G173" s="43"/>
      <c r="H173" s="43"/>
      <c r="I173" s="231"/>
      <c r="J173" s="43"/>
      <c r="K173" s="43"/>
      <c r="L173" s="47"/>
      <c r="M173" s="232"/>
      <c r="N173" s="233"/>
      <c r="O173" s="88"/>
      <c r="P173" s="88"/>
      <c r="Q173" s="88"/>
      <c r="R173" s="88"/>
      <c r="S173" s="88"/>
      <c r="T173" s="89"/>
      <c r="U173" s="41"/>
      <c r="V173" s="41"/>
      <c r="W173" s="41"/>
      <c r="X173" s="41"/>
      <c r="Y173" s="41"/>
      <c r="Z173" s="41"/>
      <c r="AA173" s="41"/>
      <c r="AB173" s="41"/>
      <c r="AC173" s="41"/>
      <c r="AD173" s="41"/>
      <c r="AE173" s="41"/>
      <c r="AT173" s="19" t="s">
        <v>180</v>
      </c>
      <c r="AU173" s="19" t="s">
        <v>88</v>
      </c>
    </row>
    <row r="174" spans="1:65" s="2" customFormat="1" ht="55.5" customHeight="1">
      <c r="A174" s="41"/>
      <c r="B174" s="42"/>
      <c r="C174" s="216" t="s">
        <v>7</v>
      </c>
      <c r="D174" s="216" t="s">
        <v>173</v>
      </c>
      <c r="E174" s="217" t="s">
        <v>318</v>
      </c>
      <c r="F174" s="218" t="s">
        <v>319</v>
      </c>
      <c r="G174" s="219" t="s">
        <v>240</v>
      </c>
      <c r="H174" s="220">
        <v>678</v>
      </c>
      <c r="I174" s="221"/>
      <c r="J174" s="222">
        <f>ROUND(I174*H174,2)</f>
        <v>0</v>
      </c>
      <c r="K174" s="218" t="s">
        <v>177</v>
      </c>
      <c r="L174" s="47"/>
      <c r="M174" s="223" t="s">
        <v>35</v>
      </c>
      <c r="N174" s="224" t="s">
        <v>52</v>
      </c>
      <c r="O174" s="88"/>
      <c r="P174" s="225">
        <f>O174*H174</f>
        <v>0</v>
      </c>
      <c r="Q174" s="225">
        <v>0</v>
      </c>
      <c r="R174" s="225">
        <f>Q174*H174</f>
        <v>0</v>
      </c>
      <c r="S174" s="225">
        <v>0</v>
      </c>
      <c r="T174" s="226">
        <f>S174*H174</f>
        <v>0</v>
      </c>
      <c r="U174" s="41"/>
      <c r="V174" s="41"/>
      <c r="W174" s="41"/>
      <c r="X174" s="41"/>
      <c r="Y174" s="41"/>
      <c r="Z174" s="41"/>
      <c r="AA174" s="41"/>
      <c r="AB174" s="41"/>
      <c r="AC174" s="41"/>
      <c r="AD174" s="41"/>
      <c r="AE174" s="41"/>
      <c r="AR174" s="227" t="s">
        <v>178</v>
      </c>
      <c r="AT174" s="227" t="s">
        <v>173</v>
      </c>
      <c r="AU174" s="227" t="s">
        <v>88</v>
      </c>
      <c r="AY174" s="19" t="s">
        <v>170</v>
      </c>
      <c r="BE174" s="228">
        <f>IF(N174="základní",J174,0)</f>
        <v>0</v>
      </c>
      <c r="BF174" s="228">
        <f>IF(N174="snížená",J174,0)</f>
        <v>0</v>
      </c>
      <c r="BG174" s="228">
        <f>IF(N174="zákl. přenesená",J174,0)</f>
        <v>0</v>
      </c>
      <c r="BH174" s="228">
        <f>IF(N174="sníž. přenesená",J174,0)</f>
        <v>0</v>
      </c>
      <c r="BI174" s="228">
        <f>IF(N174="nulová",J174,0)</f>
        <v>0</v>
      </c>
      <c r="BJ174" s="19" t="s">
        <v>178</v>
      </c>
      <c r="BK174" s="228">
        <f>ROUND(I174*H174,2)</f>
        <v>0</v>
      </c>
      <c r="BL174" s="19" t="s">
        <v>178</v>
      </c>
      <c r="BM174" s="227" t="s">
        <v>320</v>
      </c>
    </row>
    <row r="175" spans="1:47" s="2" customFormat="1" ht="12">
      <c r="A175" s="41"/>
      <c r="B175" s="42"/>
      <c r="C175" s="43"/>
      <c r="D175" s="229" t="s">
        <v>180</v>
      </c>
      <c r="E175" s="43"/>
      <c r="F175" s="230" t="s">
        <v>321</v>
      </c>
      <c r="G175" s="43"/>
      <c r="H175" s="43"/>
      <c r="I175" s="231"/>
      <c r="J175" s="43"/>
      <c r="K175" s="43"/>
      <c r="L175" s="47"/>
      <c r="M175" s="232"/>
      <c r="N175" s="233"/>
      <c r="O175" s="88"/>
      <c r="P175" s="88"/>
      <c r="Q175" s="88"/>
      <c r="R175" s="88"/>
      <c r="S175" s="88"/>
      <c r="T175" s="89"/>
      <c r="U175" s="41"/>
      <c r="V175" s="41"/>
      <c r="W175" s="41"/>
      <c r="X175" s="41"/>
      <c r="Y175" s="41"/>
      <c r="Z175" s="41"/>
      <c r="AA175" s="41"/>
      <c r="AB175" s="41"/>
      <c r="AC175" s="41"/>
      <c r="AD175" s="41"/>
      <c r="AE175" s="41"/>
      <c r="AT175" s="19" t="s">
        <v>180</v>
      </c>
      <c r="AU175" s="19" t="s">
        <v>88</v>
      </c>
    </row>
    <row r="176" spans="1:51" s="13" customFormat="1" ht="12">
      <c r="A176" s="13"/>
      <c r="B176" s="234"/>
      <c r="C176" s="235"/>
      <c r="D176" s="229" t="s">
        <v>182</v>
      </c>
      <c r="E176" s="236" t="s">
        <v>35</v>
      </c>
      <c r="F176" s="237" t="s">
        <v>636</v>
      </c>
      <c r="G176" s="235"/>
      <c r="H176" s="236" t="s">
        <v>35</v>
      </c>
      <c r="I176" s="238"/>
      <c r="J176" s="235"/>
      <c r="K176" s="235"/>
      <c r="L176" s="239"/>
      <c r="M176" s="240"/>
      <c r="N176" s="241"/>
      <c r="O176" s="241"/>
      <c r="P176" s="241"/>
      <c r="Q176" s="241"/>
      <c r="R176" s="241"/>
      <c r="S176" s="241"/>
      <c r="T176" s="242"/>
      <c r="U176" s="13"/>
      <c r="V176" s="13"/>
      <c r="W176" s="13"/>
      <c r="X176" s="13"/>
      <c r="Y176" s="13"/>
      <c r="Z176" s="13"/>
      <c r="AA176" s="13"/>
      <c r="AB176" s="13"/>
      <c r="AC176" s="13"/>
      <c r="AD176" s="13"/>
      <c r="AE176" s="13"/>
      <c r="AT176" s="243" t="s">
        <v>182</v>
      </c>
      <c r="AU176" s="243" t="s">
        <v>88</v>
      </c>
      <c r="AV176" s="13" t="s">
        <v>86</v>
      </c>
      <c r="AW176" s="13" t="s">
        <v>40</v>
      </c>
      <c r="AX176" s="13" t="s">
        <v>79</v>
      </c>
      <c r="AY176" s="243" t="s">
        <v>170</v>
      </c>
    </row>
    <row r="177" spans="1:51" s="14" customFormat="1" ht="12">
      <c r="A177" s="14"/>
      <c r="B177" s="244"/>
      <c r="C177" s="245"/>
      <c r="D177" s="229" t="s">
        <v>182</v>
      </c>
      <c r="E177" s="246" t="s">
        <v>35</v>
      </c>
      <c r="F177" s="247" t="s">
        <v>609</v>
      </c>
      <c r="G177" s="245"/>
      <c r="H177" s="248">
        <v>678</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182</v>
      </c>
      <c r="AU177" s="254" t="s">
        <v>88</v>
      </c>
      <c r="AV177" s="14" t="s">
        <v>88</v>
      </c>
      <c r="AW177" s="14" t="s">
        <v>40</v>
      </c>
      <c r="AX177" s="14" t="s">
        <v>79</v>
      </c>
      <c r="AY177" s="254" t="s">
        <v>170</v>
      </c>
    </row>
    <row r="178" spans="1:51" s="15" customFormat="1" ht="12">
      <c r="A178" s="15"/>
      <c r="B178" s="255"/>
      <c r="C178" s="256"/>
      <c r="D178" s="229" t="s">
        <v>182</v>
      </c>
      <c r="E178" s="257" t="s">
        <v>35</v>
      </c>
      <c r="F178" s="258" t="s">
        <v>185</v>
      </c>
      <c r="G178" s="256"/>
      <c r="H178" s="259">
        <v>678</v>
      </c>
      <c r="I178" s="260"/>
      <c r="J178" s="256"/>
      <c r="K178" s="256"/>
      <c r="L178" s="261"/>
      <c r="M178" s="262"/>
      <c r="N178" s="263"/>
      <c r="O178" s="263"/>
      <c r="P178" s="263"/>
      <c r="Q178" s="263"/>
      <c r="R178" s="263"/>
      <c r="S178" s="263"/>
      <c r="T178" s="264"/>
      <c r="U178" s="15"/>
      <c r="V178" s="15"/>
      <c r="W178" s="15"/>
      <c r="X178" s="15"/>
      <c r="Y178" s="15"/>
      <c r="Z178" s="15"/>
      <c r="AA178" s="15"/>
      <c r="AB178" s="15"/>
      <c r="AC178" s="15"/>
      <c r="AD178" s="15"/>
      <c r="AE178" s="15"/>
      <c r="AT178" s="265" t="s">
        <v>182</v>
      </c>
      <c r="AU178" s="265" t="s">
        <v>88</v>
      </c>
      <c r="AV178" s="15" t="s">
        <v>178</v>
      </c>
      <c r="AW178" s="15" t="s">
        <v>40</v>
      </c>
      <c r="AX178" s="15" t="s">
        <v>86</v>
      </c>
      <c r="AY178" s="265" t="s">
        <v>170</v>
      </c>
    </row>
    <row r="179" spans="1:65" s="2" customFormat="1" ht="78" customHeight="1">
      <c r="A179" s="41"/>
      <c r="B179" s="42"/>
      <c r="C179" s="216" t="s">
        <v>304</v>
      </c>
      <c r="D179" s="216" t="s">
        <v>173</v>
      </c>
      <c r="E179" s="217" t="s">
        <v>325</v>
      </c>
      <c r="F179" s="218" t="s">
        <v>326</v>
      </c>
      <c r="G179" s="219" t="s">
        <v>240</v>
      </c>
      <c r="H179" s="220">
        <v>678</v>
      </c>
      <c r="I179" s="221"/>
      <c r="J179" s="222">
        <f>ROUND(I179*H179,2)</f>
        <v>0</v>
      </c>
      <c r="K179" s="218" t="s">
        <v>177</v>
      </c>
      <c r="L179" s="47"/>
      <c r="M179" s="223" t="s">
        <v>35</v>
      </c>
      <c r="N179" s="224" t="s">
        <v>52</v>
      </c>
      <c r="O179" s="88"/>
      <c r="P179" s="225">
        <f>O179*H179</f>
        <v>0</v>
      </c>
      <c r="Q179" s="225">
        <v>0</v>
      </c>
      <c r="R179" s="225">
        <f>Q179*H179</f>
        <v>0</v>
      </c>
      <c r="S179" s="225">
        <v>0</v>
      </c>
      <c r="T179" s="226">
        <f>S179*H179</f>
        <v>0</v>
      </c>
      <c r="U179" s="41"/>
      <c r="V179" s="41"/>
      <c r="W179" s="41"/>
      <c r="X179" s="41"/>
      <c r="Y179" s="41"/>
      <c r="Z179" s="41"/>
      <c r="AA179" s="41"/>
      <c r="AB179" s="41"/>
      <c r="AC179" s="41"/>
      <c r="AD179" s="41"/>
      <c r="AE179" s="41"/>
      <c r="AR179" s="227" t="s">
        <v>178</v>
      </c>
      <c r="AT179" s="227" t="s">
        <v>173</v>
      </c>
      <c r="AU179" s="227" t="s">
        <v>88</v>
      </c>
      <c r="AY179" s="19" t="s">
        <v>170</v>
      </c>
      <c r="BE179" s="228">
        <f>IF(N179="základní",J179,0)</f>
        <v>0</v>
      </c>
      <c r="BF179" s="228">
        <f>IF(N179="snížená",J179,0)</f>
        <v>0</v>
      </c>
      <c r="BG179" s="228">
        <f>IF(N179="zákl. přenesená",J179,0)</f>
        <v>0</v>
      </c>
      <c r="BH179" s="228">
        <f>IF(N179="sníž. přenesená",J179,0)</f>
        <v>0</v>
      </c>
      <c r="BI179" s="228">
        <f>IF(N179="nulová",J179,0)</f>
        <v>0</v>
      </c>
      <c r="BJ179" s="19" t="s">
        <v>178</v>
      </c>
      <c r="BK179" s="228">
        <f>ROUND(I179*H179,2)</f>
        <v>0</v>
      </c>
      <c r="BL179" s="19" t="s">
        <v>178</v>
      </c>
      <c r="BM179" s="227" t="s">
        <v>327</v>
      </c>
    </row>
    <row r="180" spans="1:47" s="2" customFormat="1" ht="12">
      <c r="A180" s="41"/>
      <c r="B180" s="42"/>
      <c r="C180" s="43"/>
      <c r="D180" s="229" t="s">
        <v>180</v>
      </c>
      <c r="E180" s="43"/>
      <c r="F180" s="230" t="s">
        <v>328</v>
      </c>
      <c r="G180" s="43"/>
      <c r="H180" s="43"/>
      <c r="I180" s="231"/>
      <c r="J180" s="43"/>
      <c r="K180" s="43"/>
      <c r="L180" s="47"/>
      <c r="M180" s="232"/>
      <c r="N180" s="233"/>
      <c r="O180" s="88"/>
      <c r="P180" s="88"/>
      <c r="Q180" s="88"/>
      <c r="R180" s="88"/>
      <c r="S180" s="88"/>
      <c r="T180" s="89"/>
      <c r="U180" s="41"/>
      <c r="V180" s="41"/>
      <c r="W180" s="41"/>
      <c r="X180" s="41"/>
      <c r="Y180" s="41"/>
      <c r="Z180" s="41"/>
      <c r="AA180" s="41"/>
      <c r="AB180" s="41"/>
      <c r="AC180" s="41"/>
      <c r="AD180" s="41"/>
      <c r="AE180" s="41"/>
      <c r="AT180" s="19" t="s">
        <v>180</v>
      </c>
      <c r="AU180" s="19" t="s">
        <v>88</v>
      </c>
    </row>
    <row r="181" spans="1:51" s="13" customFormat="1" ht="12">
      <c r="A181" s="13"/>
      <c r="B181" s="234"/>
      <c r="C181" s="235"/>
      <c r="D181" s="229" t="s">
        <v>182</v>
      </c>
      <c r="E181" s="236" t="s">
        <v>35</v>
      </c>
      <c r="F181" s="237" t="s">
        <v>610</v>
      </c>
      <c r="G181" s="235"/>
      <c r="H181" s="236" t="s">
        <v>35</v>
      </c>
      <c r="I181" s="238"/>
      <c r="J181" s="235"/>
      <c r="K181" s="235"/>
      <c r="L181" s="239"/>
      <c r="M181" s="240"/>
      <c r="N181" s="241"/>
      <c r="O181" s="241"/>
      <c r="P181" s="241"/>
      <c r="Q181" s="241"/>
      <c r="R181" s="241"/>
      <c r="S181" s="241"/>
      <c r="T181" s="242"/>
      <c r="U181" s="13"/>
      <c r="V181" s="13"/>
      <c r="W181" s="13"/>
      <c r="X181" s="13"/>
      <c r="Y181" s="13"/>
      <c r="Z181" s="13"/>
      <c r="AA181" s="13"/>
      <c r="AB181" s="13"/>
      <c r="AC181" s="13"/>
      <c r="AD181" s="13"/>
      <c r="AE181" s="13"/>
      <c r="AT181" s="243" t="s">
        <v>182</v>
      </c>
      <c r="AU181" s="243" t="s">
        <v>88</v>
      </c>
      <c r="AV181" s="13" t="s">
        <v>86</v>
      </c>
      <c r="AW181" s="13" t="s">
        <v>40</v>
      </c>
      <c r="AX181" s="13" t="s">
        <v>79</v>
      </c>
      <c r="AY181" s="243" t="s">
        <v>170</v>
      </c>
    </row>
    <row r="182" spans="1:51" s="14" customFormat="1" ht="12">
      <c r="A182" s="14"/>
      <c r="B182" s="244"/>
      <c r="C182" s="245"/>
      <c r="D182" s="229" t="s">
        <v>182</v>
      </c>
      <c r="E182" s="246" t="s">
        <v>35</v>
      </c>
      <c r="F182" s="247" t="s">
        <v>609</v>
      </c>
      <c r="G182" s="245"/>
      <c r="H182" s="248">
        <v>678</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182</v>
      </c>
      <c r="AU182" s="254" t="s">
        <v>88</v>
      </c>
      <c r="AV182" s="14" t="s">
        <v>88</v>
      </c>
      <c r="AW182" s="14" t="s">
        <v>40</v>
      </c>
      <c r="AX182" s="14" t="s">
        <v>79</v>
      </c>
      <c r="AY182" s="254" t="s">
        <v>170</v>
      </c>
    </row>
    <row r="183" spans="1:51" s="15" customFormat="1" ht="12">
      <c r="A183" s="15"/>
      <c r="B183" s="255"/>
      <c r="C183" s="256"/>
      <c r="D183" s="229" t="s">
        <v>182</v>
      </c>
      <c r="E183" s="257" t="s">
        <v>35</v>
      </c>
      <c r="F183" s="258" t="s">
        <v>185</v>
      </c>
      <c r="G183" s="256"/>
      <c r="H183" s="259">
        <v>678</v>
      </c>
      <c r="I183" s="260"/>
      <c r="J183" s="256"/>
      <c r="K183" s="256"/>
      <c r="L183" s="261"/>
      <c r="M183" s="262"/>
      <c r="N183" s="263"/>
      <c r="O183" s="263"/>
      <c r="P183" s="263"/>
      <c r="Q183" s="263"/>
      <c r="R183" s="263"/>
      <c r="S183" s="263"/>
      <c r="T183" s="264"/>
      <c r="U183" s="15"/>
      <c r="V183" s="15"/>
      <c r="W183" s="15"/>
      <c r="X183" s="15"/>
      <c r="Y183" s="15"/>
      <c r="Z183" s="15"/>
      <c r="AA183" s="15"/>
      <c r="AB183" s="15"/>
      <c r="AC183" s="15"/>
      <c r="AD183" s="15"/>
      <c r="AE183" s="15"/>
      <c r="AT183" s="265" t="s">
        <v>182</v>
      </c>
      <c r="AU183" s="265" t="s">
        <v>88</v>
      </c>
      <c r="AV183" s="15" t="s">
        <v>178</v>
      </c>
      <c r="AW183" s="15" t="s">
        <v>40</v>
      </c>
      <c r="AX183" s="15" t="s">
        <v>86</v>
      </c>
      <c r="AY183" s="265" t="s">
        <v>170</v>
      </c>
    </row>
    <row r="184" spans="1:65" s="2" customFormat="1" ht="44.25" customHeight="1">
      <c r="A184" s="41"/>
      <c r="B184" s="42"/>
      <c r="C184" s="216" t="s">
        <v>308</v>
      </c>
      <c r="D184" s="216" t="s">
        <v>173</v>
      </c>
      <c r="E184" s="217" t="s">
        <v>637</v>
      </c>
      <c r="F184" s="218" t="s">
        <v>638</v>
      </c>
      <c r="G184" s="219" t="s">
        <v>176</v>
      </c>
      <c r="H184" s="220">
        <v>65</v>
      </c>
      <c r="I184" s="221"/>
      <c r="J184" s="222">
        <f>ROUND(I184*H184,2)</f>
        <v>0</v>
      </c>
      <c r="K184" s="218" t="s">
        <v>177</v>
      </c>
      <c r="L184" s="47"/>
      <c r="M184" s="223" t="s">
        <v>35</v>
      </c>
      <c r="N184" s="224" t="s">
        <v>52</v>
      </c>
      <c r="O184" s="88"/>
      <c r="P184" s="225">
        <f>O184*H184</f>
        <v>0</v>
      </c>
      <c r="Q184" s="225">
        <v>0</v>
      </c>
      <c r="R184" s="225">
        <f>Q184*H184</f>
        <v>0</v>
      </c>
      <c r="S184" s="225">
        <v>0</v>
      </c>
      <c r="T184" s="226">
        <f>S184*H184</f>
        <v>0</v>
      </c>
      <c r="U184" s="41"/>
      <c r="V184" s="41"/>
      <c r="W184" s="41"/>
      <c r="X184" s="41"/>
      <c r="Y184" s="41"/>
      <c r="Z184" s="41"/>
      <c r="AA184" s="41"/>
      <c r="AB184" s="41"/>
      <c r="AC184" s="41"/>
      <c r="AD184" s="41"/>
      <c r="AE184" s="41"/>
      <c r="AR184" s="227" t="s">
        <v>178</v>
      </c>
      <c r="AT184" s="227" t="s">
        <v>173</v>
      </c>
      <c r="AU184" s="227" t="s">
        <v>88</v>
      </c>
      <c r="AY184" s="19" t="s">
        <v>170</v>
      </c>
      <c r="BE184" s="228">
        <f>IF(N184="základní",J184,0)</f>
        <v>0</v>
      </c>
      <c r="BF184" s="228">
        <f>IF(N184="snížená",J184,0)</f>
        <v>0</v>
      </c>
      <c r="BG184" s="228">
        <f>IF(N184="zákl. přenesená",J184,0)</f>
        <v>0</v>
      </c>
      <c r="BH184" s="228">
        <f>IF(N184="sníž. přenesená",J184,0)</f>
        <v>0</v>
      </c>
      <c r="BI184" s="228">
        <f>IF(N184="nulová",J184,0)</f>
        <v>0</v>
      </c>
      <c r="BJ184" s="19" t="s">
        <v>178</v>
      </c>
      <c r="BK184" s="228">
        <f>ROUND(I184*H184,2)</f>
        <v>0</v>
      </c>
      <c r="BL184" s="19" t="s">
        <v>178</v>
      </c>
      <c r="BM184" s="227" t="s">
        <v>639</v>
      </c>
    </row>
    <row r="185" spans="1:47" s="2" customFormat="1" ht="12">
      <c r="A185" s="41"/>
      <c r="B185" s="42"/>
      <c r="C185" s="43"/>
      <c r="D185" s="229" t="s">
        <v>180</v>
      </c>
      <c r="E185" s="43"/>
      <c r="F185" s="230" t="s">
        <v>640</v>
      </c>
      <c r="G185" s="43"/>
      <c r="H185" s="43"/>
      <c r="I185" s="231"/>
      <c r="J185" s="43"/>
      <c r="K185" s="43"/>
      <c r="L185" s="47"/>
      <c r="M185" s="232"/>
      <c r="N185" s="233"/>
      <c r="O185" s="88"/>
      <c r="P185" s="88"/>
      <c r="Q185" s="88"/>
      <c r="R185" s="88"/>
      <c r="S185" s="88"/>
      <c r="T185" s="89"/>
      <c r="U185" s="41"/>
      <c r="V185" s="41"/>
      <c r="W185" s="41"/>
      <c r="X185" s="41"/>
      <c r="Y185" s="41"/>
      <c r="Z185" s="41"/>
      <c r="AA185" s="41"/>
      <c r="AB185" s="41"/>
      <c r="AC185" s="41"/>
      <c r="AD185" s="41"/>
      <c r="AE185" s="41"/>
      <c r="AT185" s="19" t="s">
        <v>180</v>
      </c>
      <c r="AU185" s="19" t="s">
        <v>88</v>
      </c>
    </row>
    <row r="186" spans="1:51" s="14" customFormat="1" ht="12">
      <c r="A186" s="14"/>
      <c r="B186" s="244"/>
      <c r="C186" s="245"/>
      <c r="D186" s="229" t="s">
        <v>182</v>
      </c>
      <c r="E186" s="246" t="s">
        <v>35</v>
      </c>
      <c r="F186" s="247" t="s">
        <v>641</v>
      </c>
      <c r="G186" s="245"/>
      <c r="H186" s="248">
        <v>65</v>
      </c>
      <c r="I186" s="249"/>
      <c r="J186" s="245"/>
      <c r="K186" s="245"/>
      <c r="L186" s="250"/>
      <c r="M186" s="251"/>
      <c r="N186" s="252"/>
      <c r="O186" s="252"/>
      <c r="P186" s="252"/>
      <c r="Q186" s="252"/>
      <c r="R186" s="252"/>
      <c r="S186" s="252"/>
      <c r="T186" s="253"/>
      <c r="U186" s="14"/>
      <c r="V186" s="14"/>
      <c r="W186" s="14"/>
      <c r="X186" s="14"/>
      <c r="Y186" s="14"/>
      <c r="Z186" s="14"/>
      <c r="AA186" s="14"/>
      <c r="AB186" s="14"/>
      <c r="AC186" s="14"/>
      <c r="AD186" s="14"/>
      <c r="AE186" s="14"/>
      <c r="AT186" s="254" t="s">
        <v>182</v>
      </c>
      <c r="AU186" s="254" t="s">
        <v>88</v>
      </c>
      <c r="AV186" s="14" t="s">
        <v>88</v>
      </c>
      <c r="AW186" s="14" t="s">
        <v>40</v>
      </c>
      <c r="AX186" s="14" t="s">
        <v>79</v>
      </c>
      <c r="AY186" s="254" t="s">
        <v>170</v>
      </c>
    </row>
    <row r="187" spans="1:51" s="15" customFormat="1" ht="12">
      <c r="A187" s="15"/>
      <c r="B187" s="255"/>
      <c r="C187" s="256"/>
      <c r="D187" s="229" t="s">
        <v>182</v>
      </c>
      <c r="E187" s="257" t="s">
        <v>35</v>
      </c>
      <c r="F187" s="258" t="s">
        <v>185</v>
      </c>
      <c r="G187" s="256"/>
      <c r="H187" s="259">
        <v>65</v>
      </c>
      <c r="I187" s="260"/>
      <c r="J187" s="256"/>
      <c r="K187" s="256"/>
      <c r="L187" s="261"/>
      <c r="M187" s="262"/>
      <c r="N187" s="263"/>
      <c r="O187" s="263"/>
      <c r="P187" s="263"/>
      <c r="Q187" s="263"/>
      <c r="R187" s="263"/>
      <c r="S187" s="263"/>
      <c r="T187" s="264"/>
      <c r="U187" s="15"/>
      <c r="V187" s="15"/>
      <c r="W187" s="15"/>
      <c r="X187" s="15"/>
      <c r="Y187" s="15"/>
      <c r="Z187" s="15"/>
      <c r="AA187" s="15"/>
      <c r="AB187" s="15"/>
      <c r="AC187" s="15"/>
      <c r="AD187" s="15"/>
      <c r="AE187" s="15"/>
      <c r="AT187" s="265" t="s">
        <v>182</v>
      </c>
      <c r="AU187" s="265" t="s">
        <v>88</v>
      </c>
      <c r="AV187" s="15" t="s">
        <v>178</v>
      </c>
      <c r="AW187" s="15" t="s">
        <v>40</v>
      </c>
      <c r="AX187" s="15" t="s">
        <v>86</v>
      </c>
      <c r="AY187" s="265" t="s">
        <v>170</v>
      </c>
    </row>
    <row r="188" spans="1:65" s="2" customFormat="1" ht="12">
      <c r="A188" s="41"/>
      <c r="B188" s="42"/>
      <c r="C188" s="216" t="s">
        <v>312</v>
      </c>
      <c r="D188" s="216" t="s">
        <v>173</v>
      </c>
      <c r="E188" s="217" t="s">
        <v>642</v>
      </c>
      <c r="F188" s="218" t="s">
        <v>643</v>
      </c>
      <c r="G188" s="219" t="s">
        <v>206</v>
      </c>
      <c r="H188" s="220">
        <v>562.5</v>
      </c>
      <c r="I188" s="221"/>
      <c r="J188" s="222">
        <f>ROUND(I188*H188,2)</f>
        <v>0</v>
      </c>
      <c r="K188" s="218" t="s">
        <v>177</v>
      </c>
      <c r="L188" s="47"/>
      <c r="M188" s="223" t="s">
        <v>35</v>
      </c>
      <c r="N188" s="224" t="s">
        <v>52</v>
      </c>
      <c r="O188" s="88"/>
      <c r="P188" s="225">
        <f>O188*H188</f>
        <v>0</v>
      </c>
      <c r="Q188" s="225">
        <v>0</v>
      </c>
      <c r="R188" s="225">
        <f>Q188*H188</f>
        <v>0</v>
      </c>
      <c r="S188" s="225">
        <v>0</v>
      </c>
      <c r="T188" s="226">
        <f>S188*H188</f>
        <v>0</v>
      </c>
      <c r="U188" s="41"/>
      <c r="V188" s="41"/>
      <c r="W188" s="41"/>
      <c r="X188" s="41"/>
      <c r="Y188" s="41"/>
      <c r="Z188" s="41"/>
      <c r="AA188" s="41"/>
      <c r="AB188" s="41"/>
      <c r="AC188" s="41"/>
      <c r="AD188" s="41"/>
      <c r="AE188" s="41"/>
      <c r="AR188" s="227" t="s">
        <v>178</v>
      </c>
      <c r="AT188" s="227" t="s">
        <v>173</v>
      </c>
      <c r="AU188" s="227" t="s">
        <v>88</v>
      </c>
      <c r="AY188" s="19" t="s">
        <v>170</v>
      </c>
      <c r="BE188" s="228">
        <f>IF(N188="základní",J188,0)</f>
        <v>0</v>
      </c>
      <c r="BF188" s="228">
        <f>IF(N188="snížená",J188,0)</f>
        <v>0</v>
      </c>
      <c r="BG188" s="228">
        <f>IF(N188="zákl. přenesená",J188,0)</f>
        <v>0</v>
      </c>
      <c r="BH188" s="228">
        <f>IF(N188="sníž. přenesená",J188,0)</f>
        <v>0</v>
      </c>
      <c r="BI188" s="228">
        <f>IF(N188="nulová",J188,0)</f>
        <v>0</v>
      </c>
      <c r="BJ188" s="19" t="s">
        <v>178</v>
      </c>
      <c r="BK188" s="228">
        <f>ROUND(I188*H188,2)</f>
        <v>0</v>
      </c>
      <c r="BL188" s="19" t="s">
        <v>178</v>
      </c>
      <c r="BM188" s="227" t="s">
        <v>644</v>
      </c>
    </row>
    <row r="189" spans="1:47" s="2" customFormat="1" ht="12">
      <c r="A189" s="41"/>
      <c r="B189" s="42"/>
      <c r="C189" s="43"/>
      <c r="D189" s="229" t="s">
        <v>180</v>
      </c>
      <c r="E189" s="43"/>
      <c r="F189" s="230" t="s">
        <v>645</v>
      </c>
      <c r="G189" s="43"/>
      <c r="H189" s="43"/>
      <c r="I189" s="231"/>
      <c r="J189" s="43"/>
      <c r="K189" s="43"/>
      <c r="L189" s="47"/>
      <c r="M189" s="232"/>
      <c r="N189" s="233"/>
      <c r="O189" s="88"/>
      <c r="P189" s="88"/>
      <c r="Q189" s="88"/>
      <c r="R189" s="88"/>
      <c r="S189" s="88"/>
      <c r="T189" s="89"/>
      <c r="U189" s="41"/>
      <c r="V189" s="41"/>
      <c r="W189" s="41"/>
      <c r="X189" s="41"/>
      <c r="Y189" s="41"/>
      <c r="Z189" s="41"/>
      <c r="AA189" s="41"/>
      <c r="AB189" s="41"/>
      <c r="AC189" s="41"/>
      <c r="AD189" s="41"/>
      <c r="AE189" s="41"/>
      <c r="AT189" s="19" t="s">
        <v>180</v>
      </c>
      <c r="AU189" s="19" t="s">
        <v>88</v>
      </c>
    </row>
    <row r="190" spans="1:51" s="13" customFormat="1" ht="12">
      <c r="A190" s="13"/>
      <c r="B190" s="234"/>
      <c r="C190" s="235"/>
      <c r="D190" s="229" t="s">
        <v>182</v>
      </c>
      <c r="E190" s="236" t="s">
        <v>35</v>
      </c>
      <c r="F190" s="237" t="s">
        <v>598</v>
      </c>
      <c r="G190" s="235"/>
      <c r="H190" s="236" t="s">
        <v>35</v>
      </c>
      <c r="I190" s="238"/>
      <c r="J190" s="235"/>
      <c r="K190" s="235"/>
      <c r="L190" s="239"/>
      <c r="M190" s="240"/>
      <c r="N190" s="241"/>
      <c r="O190" s="241"/>
      <c r="P190" s="241"/>
      <c r="Q190" s="241"/>
      <c r="R190" s="241"/>
      <c r="S190" s="241"/>
      <c r="T190" s="242"/>
      <c r="U190" s="13"/>
      <c r="V190" s="13"/>
      <c r="W190" s="13"/>
      <c r="X190" s="13"/>
      <c r="Y190" s="13"/>
      <c r="Z190" s="13"/>
      <c r="AA190" s="13"/>
      <c r="AB190" s="13"/>
      <c r="AC190" s="13"/>
      <c r="AD190" s="13"/>
      <c r="AE190" s="13"/>
      <c r="AT190" s="243" t="s">
        <v>182</v>
      </c>
      <c r="AU190" s="243" t="s">
        <v>88</v>
      </c>
      <c r="AV190" s="13" t="s">
        <v>86</v>
      </c>
      <c r="AW190" s="13" t="s">
        <v>40</v>
      </c>
      <c r="AX190" s="13" t="s">
        <v>79</v>
      </c>
      <c r="AY190" s="243" t="s">
        <v>170</v>
      </c>
    </row>
    <row r="191" spans="1:51" s="14" customFormat="1" ht="12">
      <c r="A191" s="14"/>
      <c r="B191" s="244"/>
      <c r="C191" s="245"/>
      <c r="D191" s="229" t="s">
        <v>182</v>
      </c>
      <c r="E191" s="246" t="s">
        <v>35</v>
      </c>
      <c r="F191" s="247" t="s">
        <v>646</v>
      </c>
      <c r="G191" s="245"/>
      <c r="H191" s="248">
        <v>562.5</v>
      </c>
      <c r="I191" s="249"/>
      <c r="J191" s="245"/>
      <c r="K191" s="245"/>
      <c r="L191" s="250"/>
      <c r="M191" s="251"/>
      <c r="N191" s="252"/>
      <c r="O191" s="252"/>
      <c r="P191" s="252"/>
      <c r="Q191" s="252"/>
      <c r="R191" s="252"/>
      <c r="S191" s="252"/>
      <c r="T191" s="253"/>
      <c r="U191" s="14"/>
      <c r="V191" s="14"/>
      <c r="W191" s="14"/>
      <c r="X191" s="14"/>
      <c r="Y191" s="14"/>
      <c r="Z191" s="14"/>
      <c r="AA191" s="14"/>
      <c r="AB191" s="14"/>
      <c r="AC191" s="14"/>
      <c r="AD191" s="14"/>
      <c r="AE191" s="14"/>
      <c r="AT191" s="254" t="s">
        <v>182</v>
      </c>
      <c r="AU191" s="254" t="s">
        <v>88</v>
      </c>
      <c r="AV191" s="14" t="s">
        <v>88</v>
      </c>
      <c r="AW191" s="14" t="s">
        <v>40</v>
      </c>
      <c r="AX191" s="14" t="s">
        <v>79</v>
      </c>
      <c r="AY191" s="254" t="s">
        <v>170</v>
      </c>
    </row>
    <row r="192" spans="1:51" s="15" customFormat="1" ht="12">
      <c r="A192" s="15"/>
      <c r="B192" s="255"/>
      <c r="C192" s="256"/>
      <c r="D192" s="229" t="s">
        <v>182</v>
      </c>
      <c r="E192" s="257" t="s">
        <v>35</v>
      </c>
      <c r="F192" s="258" t="s">
        <v>185</v>
      </c>
      <c r="G192" s="256"/>
      <c r="H192" s="259">
        <v>562.5</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182</v>
      </c>
      <c r="AU192" s="265" t="s">
        <v>88</v>
      </c>
      <c r="AV192" s="15" t="s">
        <v>178</v>
      </c>
      <c r="AW192" s="15" t="s">
        <v>40</v>
      </c>
      <c r="AX192" s="15" t="s">
        <v>86</v>
      </c>
      <c r="AY192" s="265" t="s">
        <v>170</v>
      </c>
    </row>
    <row r="193" spans="1:65" s="2" customFormat="1" ht="12">
      <c r="A193" s="41"/>
      <c r="B193" s="42"/>
      <c r="C193" s="216" t="s">
        <v>317</v>
      </c>
      <c r="D193" s="216" t="s">
        <v>173</v>
      </c>
      <c r="E193" s="217" t="s">
        <v>346</v>
      </c>
      <c r="F193" s="218" t="s">
        <v>347</v>
      </c>
      <c r="G193" s="219" t="s">
        <v>348</v>
      </c>
      <c r="H193" s="220">
        <v>4.52</v>
      </c>
      <c r="I193" s="221"/>
      <c r="J193" s="222">
        <f>ROUND(I193*H193,2)</f>
        <v>0</v>
      </c>
      <c r="K193" s="218" t="s">
        <v>177</v>
      </c>
      <c r="L193" s="47"/>
      <c r="M193" s="223" t="s">
        <v>35</v>
      </c>
      <c r="N193" s="224" t="s">
        <v>52</v>
      </c>
      <c r="O193" s="88"/>
      <c r="P193" s="225">
        <f>O193*H193</f>
        <v>0</v>
      </c>
      <c r="Q193" s="225">
        <v>0</v>
      </c>
      <c r="R193" s="225">
        <f>Q193*H193</f>
        <v>0</v>
      </c>
      <c r="S193" s="225">
        <v>0</v>
      </c>
      <c r="T193" s="226">
        <f>S193*H193</f>
        <v>0</v>
      </c>
      <c r="U193" s="41"/>
      <c r="V193" s="41"/>
      <c r="W193" s="41"/>
      <c r="X193" s="41"/>
      <c r="Y193" s="41"/>
      <c r="Z193" s="41"/>
      <c r="AA193" s="41"/>
      <c r="AB193" s="41"/>
      <c r="AC193" s="41"/>
      <c r="AD193" s="41"/>
      <c r="AE193" s="41"/>
      <c r="AR193" s="227" t="s">
        <v>178</v>
      </c>
      <c r="AT193" s="227" t="s">
        <v>173</v>
      </c>
      <c r="AU193" s="227" t="s">
        <v>88</v>
      </c>
      <c r="AY193" s="19" t="s">
        <v>170</v>
      </c>
      <c r="BE193" s="228">
        <f>IF(N193="základní",J193,0)</f>
        <v>0</v>
      </c>
      <c r="BF193" s="228">
        <f>IF(N193="snížená",J193,0)</f>
        <v>0</v>
      </c>
      <c r="BG193" s="228">
        <f>IF(N193="zákl. přenesená",J193,0)</f>
        <v>0</v>
      </c>
      <c r="BH193" s="228">
        <f>IF(N193="sníž. přenesená",J193,0)</f>
        <v>0</v>
      </c>
      <c r="BI193" s="228">
        <f>IF(N193="nulová",J193,0)</f>
        <v>0</v>
      </c>
      <c r="BJ193" s="19" t="s">
        <v>178</v>
      </c>
      <c r="BK193" s="228">
        <f>ROUND(I193*H193,2)</f>
        <v>0</v>
      </c>
      <c r="BL193" s="19" t="s">
        <v>178</v>
      </c>
      <c r="BM193" s="227" t="s">
        <v>349</v>
      </c>
    </row>
    <row r="194" spans="1:47" s="2" customFormat="1" ht="12">
      <c r="A194" s="41"/>
      <c r="B194" s="42"/>
      <c r="C194" s="43"/>
      <c r="D194" s="229" t="s">
        <v>180</v>
      </c>
      <c r="E194" s="43"/>
      <c r="F194" s="230" t="s">
        <v>350</v>
      </c>
      <c r="G194" s="43"/>
      <c r="H194" s="43"/>
      <c r="I194" s="231"/>
      <c r="J194" s="43"/>
      <c r="K194" s="43"/>
      <c r="L194" s="47"/>
      <c r="M194" s="232"/>
      <c r="N194" s="233"/>
      <c r="O194" s="88"/>
      <c r="P194" s="88"/>
      <c r="Q194" s="88"/>
      <c r="R194" s="88"/>
      <c r="S194" s="88"/>
      <c r="T194" s="89"/>
      <c r="U194" s="41"/>
      <c r="V194" s="41"/>
      <c r="W194" s="41"/>
      <c r="X194" s="41"/>
      <c r="Y194" s="41"/>
      <c r="Z194" s="41"/>
      <c r="AA194" s="41"/>
      <c r="AB194" s="41"/>
      <c r="AC194" s="41"/>
      <c r="AD194" s="41"/>
      <c r="AE194" s="41"/>
      <c r="AT194" s="19" t="s">
        <v>180</v>
      </c>
      <c r="AU194" s="19" t="s">
        <v>88</v>
      </c>
    </row>
    <row r="195" spans="1:51" s="13" customFormat="1" ht="12">
      <c r="A195" s="13"/>
      <c r="B195" s="234"/>
      <c r="C195" s="235"/>
      <c r="D195" s="229" t="s">
        <v>182</v>
      </c>
      <c r="E195" s="236" t="s">
        <v>35</v>
      </c>
      <c r="F195" s="237" t="s">
        <v>351</v>
      </c>
      <c r="G195" s="235"/>
      <c r="H195" s="236" t="s">
        <v>35</v>
      </c>
      <c r="I195" s="238"/>
      <c r="J195" s="235"/>
      <c r="K195" s="235"/>
      <c r="L195" s="239"/>
      <c r="M195" s="240"/>
      <c r="N195" s="241"/>
      <c r="O195" s="241"/>
      <c r="P195" s="241"/>
      <c r="Q195" s="241"/>
      <c r="R195" s="241"/>
      <c r="S195" s="241"/>
      <c r="T195" s="242"/>
      <c r="U195" s="13"/>
      <c r="V195" s="13"/>
      <c r="W195" s="13"/>
      <c r="X195" s="13"/>
      <c r="Y195" s="13"/>
      <c r="Z195" s="13"/>
      <c r="AA195" s="13"/>
      <c r="AB195" s="13"/>
      <c r="AC195" s="13"/>
      <c r="AD195" s="13"/>
      <c r="AE195" s="13"/>
      <c r="AT195" s="243" t="s">
        <v>182</v>
      </c>
      <c r="AU195" s="243" t="s">
        <v>88</v>
      </c>
      <c r="AV195" s="13" t="s">
        <v>86</v>
      </c>
      <c r="AW195" s="13" t="s">
        <v>40</v>
      </c>
      <c r="AX195" s="13" t="s">
        <v>79</v>
      </c>
      <c r="AY195" s="243" t="s">
        <v>170</v>
      </c>
    </row>
    <row r="196" spans="1:51" s="14" customFormat="1" ht="12">
      <c r="A196" s="14"/>
      <c r="B196" s="244"/>
      <c r="C196" s="245"/>
      <c r="D196" s="229" t="s">
        <v>182</v>
      </c>
      <c r="E196" s="246" t="s">
        <v>35</v>
      </c>
      <c r="F196" s="247" t="s">
        <v>647</v>
      </c>
      <c r="G196" s="245"/>
      <c r="H196" s="248">
        <v>4.52</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182</v>
      </c>
      <c r="AU196" s="254" t="s">
        <v>88</v>
      </c>
      <c r="AV196" s="14" t="s">
        <v>88</v>
      </c>
      <c r="AW196" s="14" t="s">
        <v>40</v>
      </c>
      <c r="AX196" s="14" t="s">
        <v>79</v>
      </c>
      <c r="AY196" s="254" t="s">
        <v>170</v>
      </c>
    </row>
    <row r="197" spans="1:51" s="15" customFormat="1" ht="12">
      <c r="A197" s="15"/>
      <c r="B197" s="255"/>
      <c r="C197" s="256"/>
      <c r="D197" s="229" t="s">
        <v>182</v>
      </c>
      <c r="E197" s="257" t="s">
        <v>35</v>
      </c>
      <c r="F197" s="258" t="s">
        <v>185</v>
      </c>
      <c r="G197" s="256"/>
      <c r="H197" s="259">
        <v>4.52</v>
      </c>
      <c r="I197" s="260"/>
      <c r="J197" s="256"/>
      <c r="K197" s="256"/>
      <c r="L197" s="261"/>
      <c r="M197" s="262"/>
      <c r="N197" s="263"/>
      <c r="O197" s="263"/>
      <c r="P197" s="263"/>
      <c r="Q197" s="263"/>
      <c r="R197" s="263"/>
      <c r="S197" s="263"/>
      <c r="T197" s="264"/>
      <c r="U197" s="15"/>
      <c r="V197" s="15"/>
      <c r="W197" s="15"/>
      <c r="X197" s="15"/>
      <c r="Y197" s="15"/>
      <c r="Z197" s="15"/>
      <c r="AA197" s="15"/>
      <c r="AB197" s="15"/>
      <c r="AC197" s="15"/>
      <c r="AD197" s="15"/>
      <c r="AE197" s="15"/>
      <c r="AT197" s="265" t="s">
        <v>182</v>
      </c>
      <c r="AU197" s="265" t="s">
        <v>88</v>
      </c>
      <c r="AV197" s="15" t="s">
        <v>178</v>
      </c>
      <c r="AW197" s="15" t="s">
        <v>40</v>
      </c>
      <c r="AX197" s="15" t="s">
        <v>86</v>
      </c>
      <c r="AY197" s="265" t="s">
        <v>170</v>
      </c>
    </row>
    <row r="198" spans="1:65" s="2" customFormat="1" ht="12">
      <c r="A198" s="41"/>
      <c r="B198" s="42"/>
      <c r="C198" s="216" t="s">
        <v>324</v>
      </c>
      <c r="D198" s="216" t="s">
        <v>173</v>
      </c>
      <c r="E198" s="217" t="s">
        <v>354</v>
      </c>
      <c r="F198" s="218" t="s">
        <v>355</v>
      </c>
      <c r="G198" s="219" t="s">
        <v>348</v>
      </c>
      <c r="H198" s="220">
        <v>196.425</v>
      </c>
      <c r="I198" s="221"/>
      <c r="J198" s="222">
        <f>ROUND(I198*H198,2)</f>
        <v>0</v>
      </c>
      <c r="K198" s="218" t="s">
        <v>177</v>
      </c>
      <c r="L198" s="47"/>
      <c r="M198" s="223" t="s">
        <v>35</v>
      </c>
      <c r="N198" s="224" t="s">
        <v>52</v>
      </c>
      <c r="O198" s="88"/>
      <c r="P198" s="225">
        <f>O198*H198</f>
        <v>0</v>
      </c>
      <c r="Q198" s="225">
        <v>0</v>
      </c>
      <c r="R198" s="225">
        <f>Q198*H198</f>
        <v>0</v>
      </c>
      <c r="S198" s="225">
        <v>0</v>
      </c>
      <c r="T198" s="226">
        <f>S198*H198</f>
        <v>0</v>
      </c>
      <c r="U198" s="41"/>
      <c r="V198" s="41"/>
      <c r="W198" s="41"/>
      <c r="X198" s="41"/>
      <c r="Y198" s="41"/>
      <c r="Z198" s="41"/>
      <c r="AA198" s="41"/>
      <c r="AB198" s="41"/>
      <c r="AC198" s="41"/>
      <c r="AD198" s="41"/>
      <c r="AE198" s="41"/>
      <c r="AR198" s="227" t="s">
        <v>178</v>
      </c>
      <c r="AT198" s="227" t="s">
        <v>173</v>
      </c>
      <c r="AU198" s="227" t="s">
        <v>88</v>
      </c>
      <c r="AY198" s="19" t="s">
        <v>170</v>
      </c>
      <c r="BE198" s="228">
        <f>IF(N198="základní",J198,0)</f>
        <v>0</v>
      </c>
      <c r="BF198" s="228">
        <f>IF(N198="snížená",J198,0)</f>
        <v>0</v>
      </c>
      <c r="BG198" s="228">
        <f>IF(N198="zákl. přenesená",J198,0)</f>
        <v>0</v>
      </c>
      <c r="BH198" s="228">
        <f>IF(N198="sníž. přenesená",J198,0)</f>
        <v>0</v>
      </c>
      <c r="BI198" s="228">
        <f>IF(N198="nulová",J198,0)</f>
        <v>0</v>
      </c>
      <c r="BJ198" s="19" t="s">
        <v>178</v>
      </c>
      <c r="BK198" s="228">
        <f>ROUND(I198*H198,2)</f>
        <v>0</v>
      </c>
      <c r="BL198" s="19" t="s">
        <v>178</v>
      </c>
      <c r="BM198" s="227" t="s">
        <v>356</v>
      </c>
    </row>
    <row r="199" spans="1:47" s="2" customFormat="1" ht="12">
      <c r="A199" s="41"/>
      <c r="B199" s="42"/>
      <c r="C199" s="43"/>
      <c r="D199" s="229" t="s">
        <v>180</v>
      </c>
      <c r="E199" s="43"/>
      <c r="F199" s="230" t="s">
        <v>350</v>
      </c>
      <c r="G199" s="43"/>
      <c r="H199" s="43"/>
      <c r="I199" s="231"/>
      <c r="J199" s="43"/>
      <c r="K199" s="43"/>
      <c r="L199" s="47"/>
      <c r="M199" s="232"/>
      <c r="N199" s="233"/>
      <c r="O199" s="88"/>
      <c r="P199" s="88"/>
      <c r="Q199" s="88"/>
      <c r="R199" s="88"/>
      <c r="S199" s="88"/>
      <c r="T199" s="89"/>
      <c r="U199" s="41"/>
      <c r="V199" s="41"/>
      <c r="W199" s="41"/>
      <c r="X199" s="41"/>
      <c r="Y199" s="41"/>
      <c r="Z199" s="41"/>
      <c r="AA199" s="41"/>
      <c r="AB199" s="41"/>
      <c r="AC199" s="41"/>
      <c r="AD199" s="41"/>
      <c r="AE199" s="41"/>
      <c r="AT199" s="19" t="s">
        <v>180</v>
      </c>
      <c r="AU199" s="19" t="s">
        <v>88</v>
      </c>
    </row>
    <row r="200" spans="1:51" s="13" customFormat="1" ht="12">
      <c r="A200" s="13"/>
      <c r="B200" s="234"/>
      <c r="C200" s="235"/>
      <c r="D200" s="229" t="s">
        <v>182</v>
      </c>
      <c r="E200" s="236" t="s">
        <v>35</v>
      </c>
      <c r="F200" s="237" t="s">
        <v>512</v>
      </c>
      <c r="G200" s="235"/>
      <c r="H200" s="236" t="s">
        <v>35</v>
      </c>
      <c r="I200" s="238"/>
      <c r="J200" s="235"/>
      <c r="K200" s="235"/>
      <c r="L200" s="239"/>
      <c r="M200" s="240"/>
      <c r="N200" s="241"/>
      <c r="O200" s="241"/>
      <c r="P200" s="241"/>
      <c r="Q200" s="241"/>
      <c r="R200" s="241"/>
      <c r="S200" s="241"/>
      <c r="T200" s="242"/>
      <c r="U200" s="13"/>
      <c r="V200" s="13"/>
      <c r="W200" s="13"/>
      <c r="X200" s="13"/>
      <c r="Y200" s="13"/>
      <c r="Z200" s="13"/>
      <c r="AA200" s="13"/>
      <c r="AB200" s="13"/>
      <c r="AC200" s="13"/>
      <c r="AD200" s="13"/>
      <c r="AE200" s="13"/>
      <c r="AT200" s="243" t="s">
        <v>182</v>
      </c>
      <c r="AU200" s="243" t="s">
        <v>88</v>
      </c>
      <c r="AV200" s="13" t="s">
        <v>86</v>
      </c>
      <c r="AW200" s="13" t="s">
        <v>40</v>
      </c>
      <c r="AX200" s="13" t="s">
        <v>79</v>
      </c>
      <c r="AY200" s="243" t="s">
        <v>170</v>
      </c>
    </row>
    <row r="201" spans="1:51" s="14" customFormat="1" ht="12">
      <c r="A201" s="14"/>
      <c r="B201" s="244"/>
      <c r="C201" s="245"/>
      <c r="D201" s="229" t="s">
        <v>182</v>
      </c>
      <c r="E201" s="246" t="s">
        <v>35</v>
      </c>
      <c r="F201" s="247" t="s">
        <v>648</v>
      </c>
      <c r="G201" s="245"/>
      <c r="H201" s="248">
        <v>164.415</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182</v>
      </c>
      <c r="AU201" s="254" t="s">
        <v>88</v>
      </c>
      <c r="AV201" s="14" t="s">
        <v>88</v>
      </c>
      <c r="AW201" s="14" t="s">
        <v>40</v>
      </c>
      <c r="AX201" s="14" t="s">
        <v>79</v>
      </c>
      <c r="AY201" s="254" t="s">
        <v>170</v>
      </c>
    </row>
    <row r="202" spans="1:51" s="13" customFormat="1" ht="12">
      <c r="A202" s="13"/>
      <c r="B202" s="234"/>
      <c r="C202" s="235"/>
      <c r="D202" s="229" t="s">
        <v>182</v>
      </c>
      <c r="E202" s="236" t="s">
        <v>35</v>
      </c>
      <c r="F202" s="237" t="s">
        <v>649</v>
      </c>
      <c r="G202" s="235"/>
      <c r="H202" s="236" t="s">
        <v>35</v>
      </c>
      <c r="I202" s="238"/>
      <c r="J202" s="235"/>
      <c r="K202" s="235"/>
      <c r="L202" s="239"/>
      <c r="M202" s="240"/>
      <c r="N202" s="241"/>
      <c r="O202" s="241"/>
      <c r="P202" s="241"/>
      <c r="Q202" s="241"/>
      <c r="R202" s="241"/>
      <c r="S202" s="241"/>
      <c r="T202" s="242"/>
      <c r="U202" s="13"/>
      <c r="V202" s="13"/>
      <c r="W202" s="13"/>
      <c r="X202" s="13"/>
      <c r="Y202" s="13"/>
      <c r="Z202" s="13"/>
      <c r="AA202" s="13"/>
      <c r="AB202" s="13"/>
      <c r="AC202" s="13"/>
      <c r="AD202" s="13"/>
      <c r="AE202" s="13"/>
      <c r="AT202" s="243" t="s">
        <v>182</v>
      </c>
      <c r="AU202" s="243" t="s">
        <v>88</v>
      </c>
      <c r="AV202" s="13" t="s">
        <v>86</v>
      </c>
      <c r="AW202" s="13" t="s">
        <v>40</v>
      </c>
      <c r="AX202" s="13" t="s">
        <v>79</v>
      </c>
      <c r="AY202" s="243" t="s">
        <v>170</v>
      </c>
    </row>
    <row r="203" spans="1:51" s="14" customFormat="1" ht="12">
      <c r="A203" s="14"/>
      <c r="B203" s="244"/>
      <c r="C203" s="245"/>
      <c r="D203" s="229" t="s">
        <v>182</v>
      </c>
      <c r="E203" s="246" t="s">
        <v>35</v>
      </c>
      <c r="F203" s="247" t="s">
        <v>650</v>
      </c>
      <c r="G203" s="245"/>
      <c r="H203" s="248">
        <v>32.01</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182</v>
      </c>
      <c r="AU203" s="254" t="s">
        <v>88</v>
      </c>
      <c r="AV203" s="14" t="s">
        <v>88</v>
      </c>
      <c r="AW203" s="14" t="s">
        <v>40</v>
      </c>
      <c r="AX203" s="14" t="s">
        <v>79</v>
      </c>
      <c r="AY203" s="254" t="s">
        <v>170</v>
      </c>
    </row>
    <row r="204" spans="1:51" s="15" customFormat="1" ht="12">
      <c r="A204" s="15"/>
      <c r="B204" s="255"/>
      <c r="C204" s="256"/>
      <c r="D204" s="229" t="s">
        <v>182</v>
      </c>
      <c r="E204" s="257" t="s">
        <v>35</v>
      </c>
      <c r="F204" s="258" t="s">
        <v>185</v>
      </c>
      <c r="G204" s="256"/>
      <c r="H204" s="259">
        <v>196.42499999999998</v>
      </c>
      <c r="I204" s="260"/>
      <c r="J204" s="256"/>
      <c r="K204" s="256"/>
      <c r="L204" s="261"/>
      <c r="M204" s="262"/>
      <c r="N204" s="263"/>
      <c r="O204" s="263"/>
      <c r="P204" s="263"/>
      <c r="Q204" s="263"/>
      <c r="R204" s="263"/>
      <c r="S204" s="263"/>
      <c r="T204" s="264"/>
      <c r="U204" s="15"/>
      <c r="V204" s="15"/>
      <c r="W204" s="15"/>
      <c r="X204" s="15"/>
      <c r="Y204" s="15"/>
      <c r="Z204" s="15"/>
      <c r="AA204" s="15"/>
      <c r="AB204" s="15"/>
      <c r="AC204" s="15"/>
      <c r="AD204" s="15"/>
      <c r="AE204" s="15"/>
      <c r="AT204" s="265" t="s">
        <v>182</v>
      </c>
      <c r="AU204" s="265" t="s">
        <v>88</v>
      </c>
      <c r="AV204" s="15" t="s">
        <v>178</v>
      </c>
      <c r="AW204" s="15" t="s">
        <v>40</v>
      </c>
      <c r="AX204" s="15" t="s">
        <v>86</v>
      </c>
      <c r="AY204" s="265" t="s">
        <v>170</v>
      </c>
    </row>
    <row r="205" spans="1:65" s="2" customFormat="1" ht="44.25" customHeight="1">
      <c r="A205" s="41"/>
      <c r="B205" s="42"/>
      <c r="C205" s="216" t="s">
        <v>331</v>
      </c>
      <c r="D205" s="216" t="s">
        <v>173</v>
      </c>
      <c r="E205" s="217" t="s">
        <v>361</v>
      </c>
      <c r="F205" s="218" t="s">
        <v>362</v>
      </c>
      <c r="G205" s="219" t="s">
        <v>348</v>
      </c>
      <c r="H205" s="220">
        <v>160.9</v>
      </c>
      <c r="I205" s="221"/>
      <c r="J205" s="222">
        <f>ROUND(I205*H205,2)</f>
        <v>0</v>
      </c>
      <c r="K205" s="218" t="s">
        <v>177</v>
      </c>
      <c r="L205" s="47"/>
      <c r="M205" s="223" t="s">
        <v>35</v>
      </c>
      <c r="N205" s="224" t="s">
        <v>52</v>
      </c>
      <c r="O205" s="88"/>
      <c r="P205" s="225">
        <f>O205*H205</f>
        <v>0</v>
      </c>
      <c r="Q205" s="225">
        <v>0</v>
      </c>
      <c r="R205" s="225">
        <f>Q205*H205</f>
        <v>0</v>
      </c>
      <c r="S205" s="225">
        <v>0</v>
      </c>
      <c r="T205" s="226">
        <f>S205*H205</f>
        <v>0</v>
      </c>
      <c r="U205" s="41"/>
      <c r="V205" s="41"/>
      <c r="W205" s="41"/>
      <c r="X205" s="41"/>
      <c r="Y205" s="41"/>
      <c r="Z205" s="41"/>
      <c r="AA205" s="41"/>
      <c r="AB205" s="41"/>
      <c r="AC205" s="41"/>
      <c r="AD205" s="41"/>
      <c r="AE205" s="41"/>
      <c r="AR205" s="227" t="s">
        <v>178</v>
      </c>
      <c r="AT205" s="227" t="s">
        <v>173</v>
      </c>
      <c r="AU205" s="227" t="s">
        <v>88</v>
      </c>
      <c r="AY205" s="19" t="s">
        <v>170</v>
      </c>
      <c r="BE205" s="228">
        <f>IF(N205="základní",J205,0)</f>
        <v>0</v>
      </c>
      <c r="BF205" s="228">
        <f>IF(N205="snížená",J205,0)</f>
        <v>0</v>
      </c>
      <c r="BG205" s="228">
        <f>IF(N205="zákl. přenesená",J205,0)</f>
        <v>0</v>
      </c>
      <c r="BH205" s="228">
        <f>IF(N205="sníž. přenesená",J205,0)</f>
        <v>0</v>
      </c>
      <c r="BI205" s="228">
        <f>IF(N205="nulová",J205,0)</f>
        <v>0</v>
      </c>
      <c r="BJ205" s="19" t="s">
        <v>178</v>
      </c>
      <c r="BK205" s="228">
        <f>ROUND(I205*H205,2)</f>
        <v>0</v>
      </c>
      <c r="BL205" s="19" t="s">
        <v>178</v>
      </c>
      <c r="BM205" s="227" t="s">
        <v>363</v>
      </c>
    </row>
    <row r="206" spans="1:47" s="2" customFormat="1" ht="12">
      <c r="A206" s="41"/>
      <c r="B206" s="42"/>
      <c r="C206" s="43"/>
      <c r="D206" s="229" t="s">
        <v>180</v>
      </c>
      <c r="E206" s="43"/>
      <c r="F206" s="230" t="s">
        <v>364</v>
      </c>
      <c r="G206" s="43"/>
      <c r="H206" s="43"/>
      <c r="I206" s="231"/>
      <c r="J206" s="43"/>
      <c r="K206" s="43"/>
      <c r="L206" s="47"/>
      <c r="M206" s="232"/>
      <c r="N206" s="233"/>
      <c r="O206" s="88"/>
      <c r="P206" s="88"/>
      <c r="Q206" s="88"/>
      <c r="R206" s="88"/>
      <c r="S206" s="88"/>
      <c r="T206" s="89"/>
      <c r="U206" s="41"/>
      <c r="V206" s="41"/>
      <c r="W206" s="41"/>
      <c r="X206" s="41"/>
      <c r="Y206" s="41"/>
      <c r="Z206" s="41"/>
      <c r="AA206" s="41"/>
      <c r="AB206" s="41"/>
      <c r="AC206" s="41"/>
      <c r="AD206" s="41"/>
      <c r="AE206" s="41"/>
      <c r="AT206" s="19" t="s">
        <v>180</v>
      </c>
      <c r="AU206" s="19" t="s">
        <v>88</v>
      </c>
    </row>
    <row r="207" spans="1:51" s="14" customFormat="1" ht="12">
      <c r="A207" s="14"/>
      <c r="B207" s="244"/>
      <c r="C207" s="245"/>
      <c r="D207" s="229" t="s">
        <v>182</v>
      </c>
      <c r="E207" s="246" t="s">
        <v>35</v>
      </c>
      <c r="F207" s="247" t="s">
        <v>651</v>
      </c>
      <c r="G207" s="245"/>
      <c r="H207" s="248">
        <v>154.411</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182</v>
      </c>
      <c r="AU207" s="254" t="s">
        <v>88</v>
      </c>
      <c r="AV207" s="14" t="s">
        <v>88</v>
      </c>
      <c r="AW207" s="14" t="s">
        <v>40</v>
      </c>
      <c r="AX207" s="14" t="s">
        <v>79</v>
      </c>
      <c r="AY207" s="254" t="s">
        <v>170</v>
      </c>
    </row>
    <row r="208" spans="1:51" s="14" customFormat="1" ht="12">
      <c r="A208" s="14"/>
      <c r="B208" s="244"/>
      <c r="C208" s="245"/>
      <c r="D208" s="229" t="s">
        <v>182</v>
      </c>
      <c r="E208" s="246" t="s">
        <v>35</v>
      </c>
      <c r="F208" s="247" t="s">
        <v>366</v>
      </c>
      <c r="G208" s="245"/>
      <c r="H208" s="248">
        <v>6.489</v>
      </c>
      <c r="I208" s="249"/>
      <c r="J208" s="245"/>
      <c r="K208" s="245"/>
      <c r="L208" s="250"/>
      <c r="M208" s="251"/>
      <c r="N208" s="252"/>
      <c r="O208" s="252"/>
      <c r="P208" s="252"/>
      <c r="Q208" s="252"/>
      <c r="R208" s="252"/>
      <c r="S208" s="252"/>
      <c r="T208" s="253"/>
      <c r="U208" s="14"/>
      <c r="V208" s="14"/>
      <c r="W208" s="14"/>
      <c r="X208" s="14"/>
      <c r="Y208" s="14"/>
      <c r="Z208" s="14"/>
      <c r="AA208" s="14"/>
      <c r="AB208" s="14"/>
      <c r="AC208" s="14"/>
      <c r="AD208" s="14"/>
      <c r="AE208" s="14"/>
      <c r="AT208" s="254" t="s">
        <v>182</v>
      </c>
      <c r="AU208" s="254" t="s">
        <v>88</v>
      </c>
      <c r="AV208" s="14" t="s">
        <v>88</v>
      </c>
      <c r="AW208" s="14" t="s">
        <v>40</v>
      </c>
      <c r="AX208" s="14" t="s">
        <v>79</v>
      </c>
      <c r="AY208" s="254" t="s">
        <v>170</v>
      </c>
    </row>
    <row r="209" spans="1:51" s="15" customFormat="1" ht="12">
      <c r="A209" s="15"/>
      <c r="B209" s="255"/>
      <c r="C209" s="256"/>
      <c r="D209" s="229" t="s">
        <v>182</v>
      </c>
      <c r="E209" s="257" t="s">
        <v>35</v>
      </c>
      <c r="F209" s="258" t="s">
        <v>185</v>
      </c>
      <c r="G209" s="256"/>
      <c r="H209" s="259">
        <v>160.9</v>
      </c>
      <c r="I209" s="260"/>
      <c r="J209" s="256"/>
      <c r="K209" s="256"/>
      <c r="L209" s="261"/>
      <c r="M209" s="262"/>
      <c r="N209" s="263"/>
      <c r="O209" s="263"/>
      <c r="P209" s="263"/>
      <c r="Q209" s="263"/>
      <c r="R209" s="263"/>
      <c r="S209" s="263"/>
      <c r="T209" s="264"/>
      <c r="U209" s="15"/>
      <c r="V209" s="15"/>
      <c r="W209" s="15"/>
      <c r="X209" s="15"/>
      <c r="Y209" s="15"/>
      <c r="Z209" s="15"/>
      <c r="AA209" s="15"/>
      <c r="AB209" s="15"/>
      <c r="AC209" s="15"/>
      <c r="AD209" s="15"/>
      <c r="AE209" s="15"/>
      <c r="AT209" s="265" t="s">
        <v>182</v>
      </c>
      <c r="AU209" s="265" t="s">
        <v>88</v>
      </c>
      <c r="AV209" s="15" t="s">
        <v>178</v>
      </c>
      <c r="AW209" s="15" t="s">
        <v>40</v>
      </c>
      <c r="AX209" s="15" t="s">
        <v>86</v>
      </c>
      <c r="AY209" s="265" t="s">
        <v>170</v>
      </c>
    </row>
    <row r="210" spans="1:63" s="12" customFormat="1" ht="25.9" customHeight="1">
      <c r="A210" s="12"/>
      <c r="B210" s="200"/>
      <c r="C210" s="201"/>
      <c r="D210" s="202" t="s">
        <v>78</v>
      </c>
      <c r="E210" s="203" t="s">
        <v>367</v>
      </c>
      <c r="F210" s="203" t="s">
        <v>368</v>
      </c>
      <c r="G210" s="201"/>
      <c r="H210" s="201"/>
      <c r="I210" s="204"/>
      <c r="J210" s="205">
        <f>BK210</f>
        <v>0</v>
      </c>
      <c r="K210" s="201"/>
      <c r="L210" s="206"/>
      <c r="M210" s="207"/>
      <c r="N210" s="208"/>
      <c r="O210" s="208"/>
      <c r="P210" s="209">
        <f>SUM(P211:P296)</f>
        <v>0</v>
      </c>
      <c r="Q210" s="208"/>
      <c r="R210" s="209">
        <f>SUM(R211:R296)</f>
        <v>1012.6747799999999</v>
      </c>
      <c r="S210" s="208"/>
      <c r="T210" s="210">
        <f>SUM(T211:T296)</f>
        <v>0</v>
      </c>
      <c r="U210" s="12"/>
      <c r="V210" s="12"/>
      <c r="W210" s="12"/>
      <c r="X210" s="12"/>
      <c r="Y210" s="12"/>
      <c r="Z210" s="12"/>
      <c r="AA210" s="12"/>
      <c r="AB210" s="12"/>
      <c r="AC210" s="12"/>
      <c r="AD210" s="12"/>
      <c r="AE210" s="12"/>
      <c r="AR210" s="211" t="s">
        <v>178</v>
      </c>
      <c r="AT210" s="212" t="s">
        <v>78</v>
      </c>
      <c r="AU210" s="212" t="s">
        <v>79</v>
      </c>
      <c r="AY210" s="211" t="s">
        <v>170</v>
      </c>
      <c r="BK210" s="213">
        <f>SUM(BK211:BK296)</f>
        <v>0</v>
      </c>
    </row>
    <row r="211" spans="1:65" s="2" customFormat="1" ht="66.75" customHeight="1">
      <c r="A211" s="41"/>
      <c r="B211" s="42"/>
      <c r="C211" s="216" t="s">
        <v>338</v>
      </c>
      <c r="D211" s="216" t="s">
        <v>173</v>
      </c>
      <c r="E211" s="217" t="s">
        <v>370</v>
      </c>
      <c r="F211" s="218" t="s">
        <v>371</v>
      </c>
      <c r="G211" s="219" t="s">
        <v>216</v>
      </c>
      <c r="H211" s="220">
        <v>1</v>
      </c>
      <c r="I211" s="221"/>
      <c r="J211" s="222">
        <f>ROUND(I211*H211,2)</f>
        <v>0</v>
      </c>
      <c r="K211" s="218" t="s">
        <v>177</v>
      </c>
      <c r="L211" s="47"/>
      <c r="M211" s="223" t="s">
        <v>35</v>
      </c>
      <c r="N211" s="224" t="s">
        <v>52</v>
      </c>
      <c r="O211" s="88"/>
      <c r="P211" s="225">
        <f>O211*H211</f>
        <v>0</v>
      </c>
      <c r="Q211" s="225">
        <v>0</v>
      </c>
      <c r="R211" s="225">
        <f>Q211*H211</f>
        <v>0</v>
      </c>
      <c r="S211" s="225">
        <v>0</v>
      </c>
      <c r="T211" s="226">
        <f>S211*H211</f>
        <v>0</v>
      </c>
      <c r="U211" s="41"/>
      <c r="V211" s="41"/>
      <c r="W211" s="41"/>
      <c r="X211" s="41"/>
      <c r="Y211" s="41"/>
      <c r="Z211" s="41"/>
      <c r="AA211" s="41"/>
      <c r="AB211" s="41"/>
      <c r="AC211" s="41"/>
      <c r="AD211" s="41"/>
      <c r="AE211" s="41"/>
      <c r="AR211" s="227" t="s">
        <v>372</v>
      </c>
      <c r="AT211" s="227" t="s">
        <v>173</v>
      </c>
      <c r="AU211" s="227" t="s">
        <v>86</v>
      </c>
      <c r="AY211" s="19" t="s">
        <v>170</v>
      </c>
      <c r="BE211" s="228">
        <f>IF(N211="základní",J211,0)</f>
        <v>0</v>
      </c>
      <c r="BF211" s="228">
        <f>IF(N211="snížená",J211,0)</f>
        <v>0</v>
      </c>
      <c r="BG211" s="228">
        <f>IF(N211="zákl. přenesená",J211,0)</f>
        <v>0</v>
      </c>
      <c r="BH211" s="228">
        <f>IF(N211="sníž. přenesená",J211,0)</f>
        <v>0</v>
      </c>
      <c r="BI211" s="228">
        <f>IF(N211="nulová",J211,0)</f>
        <v>0</v>
      </c>
      <c r="BJ211" s="19" t="s">
        <v>178</v>
      </c>
      <c r="BK211" s="228">
        <f>ROUND(I211*H211,2)</f>
        <v>0</v>
      </c>
      <c r="BL211" s="19" t="s">
        <v>372</v>
      </c>
      <c r="BM211" s="227" t="s">
        <v>652</v>
      </c>
    </row>
    <row r="212" spans="1:47" s="2" customFormat="1" ht="12">
      <c r="A212" s="41"/>
      <c r="B212" s="42"/>
      <c r="C212" s="43"/>
      <c r="D212" s="229" t="s">
        <v>180</v>
      </c>
      <c r="E212" s="43"/>
      <c r="F212" s="230" t="s">
        <v>374</v>
      </c>
      <c r="G212" s="43"/>
      <c r="H212" s="43"/>
      <c r="I212" s="231"/>
      <c r="J212" s="43"/>
      <c r="K212" s="43"/>
      <c r="L212" s="47"/>
      <c r="M212" s="232"/>
      <c r="N212" s="233"/>
      <c r="O212" s="88"/>
      <c r="P212" s="88"/>
      <c r="Q212" s="88"/>
      <c r="R212" s="88"/>
      <c r="S212" s="88"/>
      <c r="T212" s="89"/>
      <c r="U212" s="41"/>
      <c r="V212" s="41"/>
      <c r="W212" s="41"/>
      <c r="X212" s="41"/>
      <c r="Y212" s="41"/>
      <c r="Z212" s="41"/>
      <c r="AA212" s="41"/>
      <c r="AB212" s="41"/>
      <c r="AC212" s="41"/>
      <c r="AD212" s="41"/>
      <c r="AE212" s="41"/>
      <c r="AT212" s="19" t="s">
        <v>180</v>
      </c>
      <c r="AU212" s="19" t="s">
        <v>86</v>
      </c>
    </row>
    <row r="213" spans="1:47" s="2" customFormat="1" ht="12">
      <c r="A213" s="41"/>
      <c r="B213" s="42"/>
      <c r="C213" s="43"/>
      <c r="D213" s="229" t="s">
        <v>343</v>
      </c>
      <c r="E213" s="43"/>
      <c r="F213" s="230" t="s">
        <v>524</v>
      </c>
      <c r="G213" s="43"/>
      <c r="H213" s="43"/>
      <c r="I213" s="231"/>
      <c r="J213" s="43"/>
      <c r="K213" s="43"/>
      <c r="L213" s="47"/>
      <c r="M213" s="232"/>
      <c r="N213" s="233"/>
      <c r="O213" s="88"/>
      <c r="P213" s="88"/>
      <c r="Q213" s="88"/>
      <c r="R213" s="88"/>
      <c r="S213" s="88"/>
      <c r="T213" s="89"/>
      <c r="U213" s="41"/>
      <c r="V213" s="41"/>
      <c r="W213" s="41"/>
      <c r="X213" s="41"/>
      <c r="Y213" s="41"/>
      <c r="Z213" s="41"/>
      <c r="AA213" s="41"/>
      <c r="AB213" s="41"/>
      <c r="AC213" s="41"/>
      <c r="AD213" s="41"/>
      <c r="AE213" s="41"/>
      <c r="AT213" s="19" t="s">
        <v>343</v>
      </c>
      <c r="AU213" s="19" t="s">
        <v>86</v>
      </c>
    </row>
    <row r="214" spans="1:65" s="2" customFormat="1" ht="12">
      <c r="A214" s="41"/>
      <c r="B214" s="42"/>
      <c r="C214" s="216" t="s">
        <v>345</v>
      </c>
      <c r="D214" s="216" t="s">
        <v>173</v>
      </c>
      <c r="E214" s="217" t="s">
        <v>377</v>
      </c>
      <c r="F214" s="218" t="s">
        <v>378</v>
      </c>
      <c r="G214" s="219" t="s">
        <v>348</v>
      </c>
      <c r="H214" s="220">
        <v>959.113</v>
      </c>
      <c r="I214" s="221"/>
      <c r="J214" s="222">
        <f>ROUND(I214*H214,2)</f>
        <v>0</v>
      </c>
      <c r="K214" s="218" t="s">
        <v>177</v>
      </c>
      <c r="L214" s="47"/>
      <c r="M214" s="223" t="s">
        <v>35</v>
      </c>
      <c r="N214" s="224" t="s">
        <v>52</v>
      </c>
      <c r="O214" s="88"/>
      <c r="P214" s="225">
        <f>O214*H214</f>
        <v>0</v>
      </c>
      <c r="Q214" s="225">
        <v>0</v>
      </c>
      <c r="R214" s="225">
        <f>Q214*H214</f>
        <v>0</v>
      </c>
      <c r="S214" s="225">
        <v>0</v>
      </c>
      <c r="T214" s="226">
        <f>S214*H214</f>
        <v>0</v>
      </c>
      <c r="U214" s="41"/>
      <c r="V214" s="41"/>
      <c r="W214" s="41"/>
      <c r="X214" s="41"/>
      <c r="Y214" s="41"/>
      <c r="Z214" s="41"/>
      <c r="AA214" s="41"/>
      <c r="AB214" s="41"/>
      <c r="AC214" s="41"/>
      <c r="AD214" s="41"/>
      <c r="AE214" s="41"/>
      <c r="AR214" s="227" t="s">
        <v>372</v>
      </c>
      <c r="AT214" s="227" t="s">
        <v>173</v>
      </c>
      <c r="AU214" s="227" t="s">
        <v>86</v>
      </c>
      <c r="AY214" s="19" t="s">
        <v>170</v>
      </c>
      <c r="BE214" s="228">
        <f>IF(N214="základní",J214,0)</f>
        <v>0</v>
      </c>
      <c r="BF214" s="228">
        <f>IF(N214="snížená",J214,0)</f>
        <v>0</v>
      </c>
      <c r="BG214" s="228">
        <f>IF(N214="zákl. přenesená",J214,0)</f>
        <v>0</v>
      </c>
      <c r="BH214" s="228">
        <f>IF(N214="sníž. přenesená",J214,0)</f>
        <v>0</v>
      </c>
      <c r="BI214" s="228">
        <f>IF(N214="nulová",J214,0)</f>
        <v>0</v>
      </c>
      <c r="BJ214" s="19" t="s">
        <v>178</v>
      </c>
      <c r="BK214" s="228">
        <f>ROUND(I214*H214,2)</f>
        <v>0</v>
      </c>
      <c r="BL214" s="19" t="s">
        <v>372</v>
      </c>
      <c r="BM214" s="227" t="s">
        <v>379</v>
      </c>
    </row>
    <row r="215" spans="1:47" s="2" customFormat="1" ht="12">
      <c r="A215" s="41"/>
      <c r="B215" s="42"/>
      <c r="C215" s="43"/>
      <c r="D215" s="229" t="s">
        <v>180</v>
      </c>
      <c r="E215" s="43"/>
      <c r="F215" s="230" t="s">
        <v>374</v>
      </c>
      <c r="G215" s="43"/>
      <c r="H215" s="43"/>
      <c r="I215" s="231"/>
      <c r="J215" s="43"/>
      <c r="K215" s="43"/>
      <c r="L215" s="47"/>
      <c r="M215" s="232"/>
      <c r="N215" s="233"/>
      <c r="O215" s="88"/>
      <c r="P215" s="88"/>
      <c r="Q215" s="88"/>
      <c r="R215" s="88"/>
      <c r="S215" s="88"/>
      <c r="T215" s="89"/>
      <c r="U215" s="41"/>
      <c r="V215" s="41"/>
      <c r="W215" s="41"/>
      <c r="X215" s="41"/>
      <c r="Y215" s="41"/>
      <c r="Z215" s="41"/>
      <c r="AA215" s="41"/>
      <c r="AB215" s="41"/>
      <c r="AC215" s="41"/>
      <c r="AD215" s="41"/>
      <c r="AE215" s="41"/>
      <c r="AT215" s="19" t="s">
        <v>180</v>
      </c>
      <c r="AU215" s="19" t="s">
        <v>86</v>
      </c>
    </row>
    <row r="216" spans="1:51" s="13" customFormat="1" ht="12">
      <c r="A216" s="13"/>
      <c r="B216" s="234"/>
      <c r="C216" s="235"/>
      <c r="D216" s="229" t="s">
        <v>182</v>
      </c>
      <c r="E216" s="236" t="s">
        <v>35</v>
      </c>
      <c r="F216" s="237" t="s">
        <v>380</v>
      </c>
      <c r="G216" s="235"/>
      <c r="H216" s="236" t="s">
        <v>35</v>
      </c>
      <c r="I216" s="238"/>
      <c r="J216" s="235"/>
      <c r="K216" s="235"/>
      <c r="L216" s="239"/>
      <c r="M216" s="240"/>
      <c r="N216" s="241"/>
      <c r="O216" s="241"/>
      <c r="P216" s="241"/>
      <c r="Q216" s="241"/>
      <c r="R216" s="241"/>
      <c r="S216" s="241"/>
      <c r="T216" s="242"/>
      <c r="U216" s="13"/>
      <c r="V216" s="13"/>
      <c r="W216" s="13"/>
      <c r="X216" s="13"/>
      <c r="Y216" s="13"/>
      <c r="Z216" s="13"/>
      <c r="AA216" s="13"/>
      <c r="AB216" s="13"/>
      <c r="AC216" s="13"/>
      <c r="AD216" s="13"/>
      <c r="AE216" s="13"/>
      <c r="AT216" s="243" t="s">
        <v>182</v>
      </c>
      <c r="AU216" s="243" t="s">
        <v>86</v>
      </c>
      <c r="AV216" s="13" t="s">
        <v>86</v>
      </c>
      <c r="AW216" s="13" t="s">
        <v>40</v>
      </c>
      <c r="AX216" s="13" t="s">
        <v>79</v>
      </c>
      <c r="AY216" s="243" t="s">
        <v>170</v>
      </c>
    </row>
    <row r="217" spans="1:51" s="14" customFormat="1" ht="12">
      <c r="A217" s="14"/>
      <c r="B217" s="244"/>
      <c r="C217" s="245"/>
      <c r="D217" s="229" t="s">
        <v>182</v>
      </c>
      <c r="E217" s="246" t="s">
        <v>35</v>
      </c>
      <c r="F217" s="247" t="s">
        <v>653</v>
      </c>
      <c r="G217" s="245"/>
      <c r="H217" s="248">
        <v>954.353</v>
      </c>
      <c r="I217" s="249"/>
      <c r="J217" s="245"/>
      <c r="K217" s="245"/>
      <c r="L217" s="250"/>
      <c r="M217" s="251"/>
      <c r="N217" s="252"/>
      <c r="O217" s="252"/>
      <c r="P217" s="252"/>
      <c r="Q217" s="252"/>
      <c r="R217" s="252"/>
      <c r="S217" s="252"/>
      <c r="T217" s="253"/>
      <c r="U217" s="14"/>
      <c r="V217" s="14"/>
      <c r="W217" s="14"/>
      <c r="X217" s="14"/>
      <c r="Y217" s="14"/>
      <c r="Z217" s="14"/>
      <c r="AA217" s="14"/>
      <c r="AB217" s="14"/>
      <c r="AC217" s="14"/>
      <c r="AD217" s="14"/>
      <c r="AE217" s="14"/>
      <c r="AT217" s="254" t="s">
        <v>182</v>
      </c>
      <c r="AU217" s="254" t="s">
        <v>86</v>
      </c>
      <c r="AV217" s="14" t="s">
        <v>88</v>
      </c>
      <c r="AW217" s="14" t="s">
        <v>40</v>
      </c>
      <c r="AX217" s="14" t="s">
        <v>79</v>
      </c>
      <c r="AY217" s="254" t="s">
        <v>170</v>
      </c>
    </row>
    <row r="218" spans="1:51" s="13" customFormat="1" ht="12">
      <c r="A218" s="13"/>
      <c r="B218" s="234"/>
      <c r="C218" s="235"/>
      <c r="D218" s="229" t="s">
        <v>182</v>
      </c>
      <c r="E218" s="236" t="s">
        <v>35</v>
      </c>
      <c r="F218" s="237" t="s">
        <v>385</v>
      </c>
      <c r="G218" s="235"/>
      <c r="H218" s="236" t="s">
        <v>35</v>
      </c>
      <c r="I218" s="238"/>
      <c r="J218" s="235"/>
      <c r="K218" s="235"/>
      <c r="L218" s="239"/>
      <c r="M218" s="240"/>
      <c r="N218" s="241"/>
      <c r="O218" s="241"/>
      <c r="P218" s="241"/>
      <c r="Q218" s="241"/>
      <c r="R218" s="241"/>
      <c r="S218" s="241"/>
      <c r="T218" s="242"/>
      <c r="U218" s="13"/>
      <c r="V218" s="13"/>
      <c r="W218" s="13"/>
      <c r="X218" s="13"/>
      <c r="Y218" s="13"/>
      <c r="Z218" s="13"/>
      <c r="AA218" s="13"/>
      <c r="AB218" s="13"/>
      <c r="AC218" s="13"/>
      <c r="AD218" s="13"/>
      <c r="AE218" s="13"/>
      <c r="AT218" s="243" t="s">
        <v>182</v>
      </c>
      <c r="AU218" s="243" t="s">
        <v>86</v>
      </c>
      <c r="AV218" s="13" t="s">
        <v>86</v>
      </c>
      <c r="AW218" s="13" t="s">
        <v>40</v>
      </c>
      <c r="AX218" s="13" t="s">
        <v>79</v>
      </c>
      <c r="AY218" s="243" t="s">
        <v>170</v>
      </c>
    </row>
    <row r="219" spans="1:51" s="14" customFormat="1" ht="12">
      <c r="A219" s="14"/>
      <c r="B219" s="244"/>
      <c r="C219" s="245"/>
      <c r="D219" s="229" t="s">
        <v>182</v>
      </c>
      <c r="E219" s="246" t="s">
        <v>35</v>
      </c>
      <c r="F219" s="247" t="s">
        <v>654</v>
      </c>
      <c r="G219" s="245"/>
      <c r="H219" s="248">
        <v>115.26</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182</v>
      </c>
      <c r="AU219" s="254" t="s">
        <v>86</v>
      </c>
      <c r="AV219" s="14" t="s">
        <v>88</v>
      </c>
      <c r="AW219" s="14" t="s">
        <v>40</v>
      </c>
      <c r="AX219" s="14" t="s">
        <v>79</v>
      </c>
      <c r="AY219" s="254" t="s">
        <v>170</v>
      </c>
    </row>
    <row r="220" spans="1:51" s="13" customFormat="1" ht="12">
      <c r="A220" s="13"/>
      <c r="B220" s="234"/>
      <c r="C220" s="235"/>
      <c r="D220" s="229" t="s">
        <v>182</v>
      </c>
      <c r="E220" s="236" t="s">
        <v>35</v>
      </c>
      <c r="F220" s="237" t="s">
        <v>655</v>
      </c>
      <c r="G220" s="235"/>
      <c r="H220" s="236" t="s">
        <v>35</v>
      </c>
      <c r="I220" s="238"/>
      <c r="J220" s="235"/>
      <c r="K220" s="235"/>
      <c r="L220" s="239"/>
      <c r="M220" s="240"/>
      <c r="N220" s="241"/>
      <c r="O220" s="241"/>
      <c r="P220" s="241"/>
      <c r="Q220" s="241"/>
      <c r="R220" s="241"/>
      <c r="S220" s="241"/>
      <c r="T220" s="242"/>
      <c r="U220" s="13"/>
      <c r="V220" s="13"/>
      <c r="W220" s="13"/>
      <c r="X220" s="13"/>
      <c r="Y220" s="13"/>
      <c r="Z220" s="13"/>
      <c r="AA220" s="13"/>
      <c r="AB220" s="13"/>
      <c r="AC220" s="13"/>
      <c r="AD220" s="13"/>
      <c r="AE220" s="13"/>
      <c r="AT220" s="243" t="s">
        <v>182</v>
      </c>
      <c r="AU220" s="243" t="s">
        <v>86</v>
      </c>
      <c r="AV220" s="13" t="s">
        <v>86</v>
      </c>
      <c r="AW220" s="13" t="s">
        <v>40</v>
      </c>
      <c r="AX220" s="13" t="s">
        <v>79</v>
      </c>
      <c r="AY220" s="243" t="s">
        <v>170</v>
      </c>
    </row>
    <row r="221" spans="1:51" s="14" customFormat="1" ht="12">
      <c r="A221" s="14"/>
      <c r="B221" s="244"/>
      <c r="C221" s="245"/>
      <c r="D221" s="229" t="s">
        <v>182</v>
      </c>
      <c r="E221" s="246" t="s">
        <v>35</v>
      </c>
      <c r="F221" s="247" t="s">
        <v>656</v>
      </c>
      <c r="G221" s="245"/>
      <c r="H221" s="248">
        <v>-110.5</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182</v>
      </c>
      <c r="AU221" s="254" t="s">
        <v>86</v>
      </c>
      <c r="AV221" s="14" t="s">
        <v>88</v>
      </c>
      <c r="AW221" s="14" t="s">
        <v>40</v>
      </c>
      <c r="AX221" s="14" t="s">
        <v>79</v>
      </c>
      <c r="AY221" s="254" t="s">
        <v>170</v>
      </c>
    </row>
    <row r="222" spans="1:51" s="15" customFormat="1" ht="12">
      <c r="A222" s="15"/>
      <c r="B222" s="255"/>
      <c r="C222" s="256"/>
      <c r="D222" s="229" t="s">
        <v>182</v>
      </c>
      <c r="E222" s="257" t="s">
        <v>35</v>
      </c>
      <c r="F222" s="258" t="s">
        <v>185</v>
      </c>
      <c r="G222" s="256"/>
      <c r="H222" s="259">
        <v>959.113</v>
      </c>
      <c r="I222" s="260"/>
      <c r="J222" s="256"/>
      <c r="K222" s="256"/>
      <c r="L222" s="261"/>
      <c r="M222" s="262"/>
      <c r="N222" s="263"/>
      <c r="O222" s="263"/>
      <c r="P222" s="263"/>
      <c r="Q222" s="263"/>
      <c r="R222" s="263"/>
      <c r="S222" s="263"/>
      <c r="T222" s="264"/>
      <c r="U222" s="15"/>
      <c r="V222" s="15"/>
      <c r="W222" s="15"/>
      <c r="X222" s="15"/>
      <c r="Y222" s="15"/>
      <c r="Z222" s="15"/>
      <c r="AA222" s="15"/>
      <c r="AB222" s="15"/>
      <c r="AC222" s="15"/>
      <c r="AD222" s="15"/>
      <c r="AE222" s="15"/>
      <c r="AT222" s="265" t="s">
        <v>182</v>
      </c>
      <c r="AU222" s="265" t="s">
        <v>86</v>
      </c>
      <c r="AV222" s="15" t="s">
        <v>178</v>
      </c>
      <c r="AW222" s="15" t="s">
        <v>40</v>
      </c>
      <c r="AX222" s="15" t="s">
        <v>86</v>
      </c>
      <c r="AY222" s="265" t="s">
        <v>170</v>
      </c>
    </row>
    <row r="223" spans="1:65" s="2" customFormat="1" ht="12">
      <c r="A223" s="41"/>
      <c r="B223" s="42"/>
      <c r="C223" s="216" t="s">
        <v>353</v>
      </c>
      <c r="D223" s="216" t="s">
        <v>173</v>
      </c>
      <c r="E223" s="217" t="s">
        <v>377</v>
      </c>
      <c r="F223" s="218" t="s">
        <v>378</v>
      </c>
      <c r="G223" s="219" t="s">
        <v>348</v>
      </c>
      <c r="H223" s="220">
        <v>6</v>
      </c>
      <c r="I223" s="221"/>
      <c r="J223" s="222">
        <f>ROUND(I223*H223,2)</f>
        <v>0</v>
      </c>
      <c r="K223" s="218" t="s">
        <v>177</v>
      </c>
      <c r="L223" s="47"/>
      <c r="M223" s="223" t="s">
        <v>35</v>
      </c>
      <c r="N223" s="224" t="s">
        <v>52</v>
      </c>
      <c r="O223" s="88"/>
      <c r="P223" s="225">
        <f>O223*H223</f>
        <v>0</v>
      </c>
      <c r="Q223" s="225">
        <v>0</v>
      </c>
      <c r="R223" s="225">
        <f>Q223*H223</f>
        <v>0</v>
      </c>
      <c r="S223" s="225">
        <v>0</v>
      </c>
      <c r="T223" s="226">
        <f>S223*H223</f>
        <v>0</v>
      </c>
      <c r="U223" s="41"/>
      <c r="V223" s="41"/>
      <c r="W223" s="41"/>
      <c r="X223" s="41"/>
      <c r="Y223" s="41"/>
      <c r="Z223" s="41"/>
      <c r="AA223" s="41"/>
      <c r="AB223" s="41"/>
      <c r="AC223" s="41"/>
      <c r="AD223" s="41"/>
      <c r="AE223" s="41"/>
      <c r="AR223" s="227" t="s">
        <v>372</v>
      </c>
      <c r="AT223" s="227" t="s">
        <v>173</v>
      </c>
      <c r="AU223" s="227" t="s">
        <v>86</v>
      </c>
      <c r="AY223" s="19" t="s">
        <v>170</v>
      </c>
      <c r="BE223" s="228">
        <f>IF(N223="základní",J223,0)</f>
        <v>0</v>
      </c>
      <c r="BF223" s="228">
        <f>IF(N223="snížená",J223,0)</f>
        <v>0</v>
      </c>
      <c r="BG223" s="228">
        <f>IF(N223="zákl. přenesená",J223,0)</f>
        <v>0</v>
      </c>
      <c r="BH223" s="228">
        <f>IF(N223="sníž. přenesená",J223,0)</f>
        <v>0</v>
      </c>
      <c r="BI223" s="228">
        <f>IF(N223="nulová",J223,0)</f>
        <v>0</v>
      </c>
      <c r="BJ223" s="19" t="s">
        <v>178</v>
      </c>
      <c r="BK223" s="228">
        <f>ROUND(I223*H223,2)</f>
        <v>0</v>
      </c>
      <c r="BL223" s="19" t="s">
        <v>372</v>
      </c>
      <c r="BM223" s="227" t="s">
        <v>657</v>
      </c>
    </row>
    <row r="224" spans="1:47" s="2" customFormat="1" ht="12">
      <c r="A224" s="41"/>
      <c r="B224" s="42"/>
      <c r="C224" s="43"/>
      <c r="D224" s="229" t="s">
        <v>180</v>
      </c>
      <c r="E224" s="43"/>
      <c r="F224" s="230" t="s">
        <v>374</v>
      </c>
      <c r="G224" s="43"/>
      <c r="H224" s="43"/>
      <c r="I224" s="231"/>
      <c r="J224" s="43"/>
      <c r="K224" s="43"/>
      <c r="L224" s="47"/>
      <c r="M224" s="232"/>
      <c r="N224" s="233"/>
      <c r="O224" s="88"/>
      <c r="P224" s="88"/>
      <c r="Q224" s="88"/>
      <c r="R224" s="88"/>
      <c r="S224" s="88"/>
      <c r="T224" s="89"/>
      <c r="U224" s="41"/>
      <c r="V224" s="41"/>
      <c r="W224" s="41"/>
      <c r="X224" s="41"/>
      <c r="Y224" s="41"/>
      <c r="Z224" s="41"/>
      <c r="AA224" s="41"/>
      <c r="AB224" s="41"/>
      <c r="AC224" s="41"/>
      <c r="AD224" s="41"/>
      <c r="AE224" s="41"/>
      <c r="AT224" s="19" t="s">
        <v>180</v>
      </c>
      <c r="AU224" s="19" t="s">
        <v>86</v>
      </c>
    </row>
    <row r="225" spans="1:51" s="13" customFormat="1" ht="12">
      <c r="A225" s="13"/>
      <c r="B225" s="234"/>
      <c r="C225" s="235"/>
      <c r="D225" s="229" t="s">
        <v>182</v>
      </c>
      <c r="E225" s="236" t="s">
        <v>35</v>
      </c>
      <c r="F225" s="237" t="s">
        <v>658</v>
      </c>
      <c r="G225" s="235"/>
      <c r="H225" s="236" t="s">
        <v>35</v>
      </c>
      <c r="I225" s="238"/>
      <c r="J225" s="235"/>
      <c r="K225" s="235"/>
      <c r="L225" s="239"/>
      <c r="M225" s="240"/>
      <c r="N225" s="241"/>
      <c r="O225" s="241"/>
      <c r="P225" s="241"/>
      <c r="Q225" s="241"/>
      <c r="R225" s="241"/>
      <c r="S225" s="241"/>
      <c r="T225" s="242"/>
      <c r="U225" s="13"/>
      <c r="V225" s="13"/>
      <c r="W225" s="13"/>
      <c r="X225" s="13"/>
      <c r="Y225" s="13"/>
      <c r="Z225" s="13"/>
      <c r="AA225" s="13"/>
      <c r="AB225" s="13"/>
      <c r="AC225" s="13"/>
      <c r="AD225" s="13"/>
      <c r="AE225" s="13"/>
      <c r="AT225" s="243" t="s">
        <v>182</v>
      </c>
      <c r="AU225" s="243" t="s">
        <v>86</v>
      </c>
      <c r="AV225" s="13" t="s">
        <v>86</v>
      </c>
      <c r="AW225" s="13" t="s">
        <v>40</v>
      </c>
      <c r="AX225" s="13" t="s">
        <v>79</v>
      </c>
      <c r="AY225" s="243" t="s">
        <v>170</v>
      </c>
    </row>
    <row r="226" spans="1:51" s="14" customFormat="1" ht="12">
      <c r="A226" s="14"/>
      <c r="B226" s="244"/>
      <c r="C226" s="245"/>
      <c r="D226" s="229" t="s">
        <v>182</v>
      </c>
      <c r="E226" s="246" t="s">
        <v>35</v>
      </c>
      <c r="F226" s="247" t="s">
        <v>213</v>
      </c>
      <c r="G226" s="245"/>
      <c r="H226" s="248">
        <v>6</v>
      </c>
      <c r="I226" s="249"/>
      <c r="J226" s="245"/>
      <c r="K226" s="245"/>
      <c r="L226" s="250"/>
      <c r="M226" s="251"/>
      <c r="N226" s="252"/>
      <c r="O226" s="252"/>
      <c r="P226" s="252"/>
      <c r="Q226" s="252"/>
      <c r="R226" s="252"/>
      <c r="S226" s="252"/>
      <c r="T226" s="253"/>
      <c r="U226" s="14"/>
      <c r="V226" s="14"/>
      <c r="W226" s="14"/>
      <c r="X226" s="14"/>
      <c r="Y226" s="14"/>
      <c r="Z226" s="14"/>
      <c r="AA226" s="14"/>
      <c r="AB226" s="14"/>
      <c r="AC226" s="14"/>
      <c r="AD226" s="14"/>
      <c r="AE226" s="14"/>
      <c r="AT226" s="254" t="s">
        <v>182</v>
      </c>
      <c r="AU226" s="254" t="s">
        <v>86</v>
      </c>
      <c r="AV226" s="14" t="s">
        <v>88</v>
      </c>
      <c r="AW226" s="14" t="s">
        <v>40</v>
      </c>
      <c r="AX226" s="14" t="s">
        <v>79</v>
      </c>
      <c r="AY226" s="254" t="s">
        <v>170</v>
      </c>
    </row>
    <row r="227" spans="1:51" s="15" customFormat="1" ht="12">
      <c r="A227" s="15"/>
      <c r="B227" s="255"/>
      <c r="C227" s="256"/>
      <c r="D227" s="229" t="s">
        <v>182</v>
      </c>
      <c r="E227" s="257" t="s">
        <v>35</v>
      </c>
      <c r="F227" s="258" t="s">
        <v>185</v>
      </c>
      <c r="G227" s="256"/>
      <c r="H227" s="259">
        <v>6</v>
      </c>
      <c r="I227" s="260"/>
      <c r="J227" s="256"/>
      <c r="K227" s="256"/>
      <c r="L227" s="261"/>
      <c r="M227" s="262"/>
      <c r="N227" s="263"/>
      <c r="O227" s="263"/>
      <c r="P227" s="263"/>
      <c r="Q227" s="263"/>
      <c r="R227" s="263"/>
      <c r="S227" s="263"/>
      <c r="T227" s="264"/>
      <c r="U227" s="15"/>
      <c r="V227" s="15"/>
      <c r="W227" s="15"/>
      <c r="X227" s="15"/>
      <c r="Y227" s="15"/>
      <c r="Z227" s="15"/>
      <c r="AA227" s="15"/>
      <c r="AB227" s="15"/>
      <c r="AC227" s="15"/>
      <c r="AD227" s="15"/>
      <c r="AE227" s="15"/>
      <c r="AT227" s="265" t="s">
        <v>182</v>
      </c>
      <c r="AU227" s="265" t="s">
        <v>86</v>
      </c>
      <c r="AV227" s="15" t="s">
        <v>178</v>
      </c>
      <c r="AW227" s="15" t="s">
        <v>40</v>
      </c>
      <c r="AX227" s="15" t="s">
        <v>86</v>
      </c>
      <c r="AY227" s="265" t="s">
        <v>170</v>
      </c>
    </row>
    <row r="228" spans="1:65" s="2" customFormat="1" ht="66.75" customHeight="1">
      <c r="A228" s="41"/>
      <c r="B228" s="42"/>
      <c r="C228" s="216" t="s">
        <v>360</v>
      </c>
      <c r="D228" s="216" t="s">
        <v>173</v>
      </c>
      <c r="E228" s="217" t="s">
        <v>392</v>
      </c>
      <c r="F228" s="218" t="s">
        <v>393</v>
      </c>
      <c r="G228" s="219" t="s">
        <v>348</v>
      </c>
      <c r="H228" s="220">
        <v>33.222</v>
      </c>
      <c r="I228" s="221"/>
      <c r="J228" s="222">
        <f>ROUND(I228*H228,2)</f>
        <v>0</v>
      </c>
      <c r="K228" s="218" t="s">
        <v>177</v>
      </c>
      <c r="L228" s="47"/>
      <c r="M228" s="223" t="s">
        <v>35</v>
      </c>
      <c r="N228" s="224" t="s">
        <v>52</v>
      </c>
      <c r="O228" s="88"/>
      <c r="P228" s="225">
        <f>O228*H228</f>
        <v>0</v>
      </c>
      <c r="Q228" s="225">
        <v>0</v>
      </c>
      <c r="R228" s="225">
        <f>Q228*H228</f>
        <v>0</v>
      </c>
      <c r="S228" s="225">
        <v>0</v>
      </c>
      <c r="T228" s="226">
        <f>S228*H228</f>
        <v>0</v>
      </c>
      <c r="U228" s="41"/>
      <c r="V228" s="41"/>
      <c r="W228" s="41"/>
      <c r="X228" s="41"/>
      <c r="Y228" s="41"/>
      <c r="Z228" s="41"/>
      <c r="AA228" s="41"/>
      <c r="AB228" s="41"/>
      <c r="AC228" s="41"/>
      <c r="AD228" s="41"/>
      <c r="AE228" s="41"/>
      <c r="AR228" s="227" t="s">
        <v>372</v>
      </c>
      <c r="AT228" s="227" t="s">
        <v>173</v>
      </c>
      <c r="AU228" s="227" t="s">
        <v>86</v>
      </c>
      <c r="AY228" s="19" t="s">
        <v>170</v>
      </c>
      <c r="BE228" s="228">
        <f>IF(N228="základní",J228,0)</f>
        <v>0</v>
      </c>
      <c r="BF228" s="228">
        <f>IF(N228="snížená",J228,0)</f>
        <v>0</v>
      </c>
      <c r="BG228" s="228">
        <f>IF(N228="zákl. přenesená",J228,0)</f>
        <v>0</v>
      </c>
      <c r="BH228" s="228">
        <f>IF(N228="sníž. přenesená",J228,0)</f>
        <v>0</v>
      </c>
      <c r="BI228" s="228">
        <f>IF(N228="nulová",J228,0)</f>
        <v>0</v>
      </c>
      <c r="BJ228" s="19" t="s">
        <v>178</v>
      </c>
      <c r="BK228" s="228">
        <f>ROUND(I228*H228,2)</f>
        <v>0</v>
      </c>
      <c r="BL228" s="19" t="s">
        <v>372</v>
      </c>
      <c r="BM228" s="227" t="s">
        <v>394</v>
      </c>
    </row>
    <row r="229" spans="1:47" s="2" customFormat="1" ht="12">
      <c r="A229" s="41"/>
      <c r="B229" s="42"/>
      <c r="C229" s="43"/>
      <c r="D229" s="229" t="s">
        <v>180</v>
      </c>
      <c r="E229" s="43"/>
      <c r="F229" s="230" t="s">
        <v>374</v>
      </c>
      <c r="G229" s="43"/>
      <c r="H229" s="43"/>
      <c r="I229" s="231"/>
      <c r="J229" s="43"/>
      <c r="K229" s="43"/>
      <c r="L229" s="47"/>
      <c r="M229" s="232"/>
      <c r="N229" s="233"/>
      <c r="O229" s="88"/>
      <c r="P229" s="88"/>
      <c r="Q229" s="88"/>
      <c r="R229" s="88"/>
      <c r="S229" s="88"/>
      <c r="T229" s="89"/>
      <c r="U229" s="41"/>
      <c r="V229" s="41"/>
      <c r="W229" s="41"/>
      <c r="X229" s="41"/>
      <c r="Y229" s="41"/>
      <c r="Z229" s="41"/>
      <c r="AA229" s="41"/>
      <c r="AB229" s="41"/>
      <c r="AC229" s="41"/>
      <c r="AD229" s="41"/>
      <c r="AE229" s="41"/>
      <c r="AT229" s="19" t="s">
        <v>180</v>
      </c>
      <c r="AU229" s="19" t="s">
        <v>86</v>
      </c>
    </row>
    <row r="230" spans="1:51" s="13" customFormat="1" ht="12">
      <c r="A230" s="13"/>
      <c r="B230" s="234"/>
      <c r="C230" s="235"/>
      <c r="D230" s="229" t="s">
        <v>182</v>
      </c>
      <c r="E230" s="236" t="s">
        <v>35</v>
      </c>
      <c r="F230" s="237" t="s">
        <v>395</v>
      </c>
      <c r="G230" s="235"/>
      <c r="H230" s="236" t="s">
        <v>35</v>
      </c>
      <c r="I230" s="238"/>
      <c r="J230" s="235"/>
      <c r="K230" s="235"/>
      <c r="L230" s="239"/>
      <c r="M230" s="240"/>
      <c r="N230" s="241"/>
      <c r="O230" s="241"/>
      <c r="P230" s="241"/>
      <c r="Q230" s="241"/>
      <c r="R230" s="241"/>
      <c r="S230" s="241"/>
      <c r="T230" s="242"/>
      <c r="U230" s="13"/>
      <c r="V230" s="13"/>
      <c r="W230" s="13"/>
      <c r="X230" s="13"/>
      <c r="Y230" s="13"/>
      <c r="Z230" s="13"/>
      <c r="AA230" s="13"/>
      <c r="AB230" s="13"/>
      <c r="AC230" s="13"/>
      <c r="AD230" s="13"/>
      <c r="AE230" s="13"/>
      <c r="AT230" s="243" t="s">
        <v>182</v>
      </c>
      <c r="AU230" s="243" t="s">
        <v>86</v>
      </c>
      <c r="AV230" s="13" t="s">
        <v>86</v>
      </c>
      <c r="AW230" s="13" t="s">
        <v>40</v>
      </c>
      <c r="AX230" s="13" t="s">
        <v>79</v>
      </c>
      <c r="AY230" s="243" t="s">
        <v>170</v>
      </c>
    </row>
    <row r="231" spans="1:51" s="14" customFormat="1" ht="12">
      <c r="A231" s="14"/>
      <c r="B231" s="244"/>
      <c r="C231" s="245"/>
      <c r="D231" s="229" t="s">
        <v>182</v>
      </c>
      <c r="E231" s="246" t="s">
        <v>35</v>
      </c>
      <c r="F231" s="247" t="s">
        <v>659</v>
      </c>
      <c r="G231" s="245"/>
      <c r="H231" s="248">
        <v>33.222</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182</v>
      </c>
      <c r="AU231" s="254" t="s">
        <v>86</v>
      </c>
      <c r="AV231" s="14" t="s">
        <v>88</v>
      </c>
      <c r="AW231" s="14" t="s">
        <v>40</v>
      </c>
      <c r="AX231" s="14" t="s">
        <v>79</v>
      </c>
      <c r="AY231" s="254" t="s">
        <v>170</v>
      </c>
    </row>
    <row r="232" spans="1:51" s="15" customFormat="1" ht="12">
      <c r="A232" s="15"/>
      <c r="B232" s="255"/>
      <c r="C232" s="256"/>
      <c r="D232" s="229" t="s">
        <v>182</v>
      </c>
      <c r="E232" s="257" t="s">
        <v>35</v>
      </c>
      <c r="F232" s="258" t="s">
        <v>185</v>
      </c>
      <c r="G232" s="256"/>
      <c r="H232" s="259">
        <v>33.222</v>
      </c>
      <c r="I232" s="260"/>
      <c r="J232" s="256"/>
      <c r="K232" s="256"/>
      <c r="L232" s="261"/>
      <c r="M232" s="262"/>
      <c r="N232" s="263"/>
      <c r="O232" s="263"/>
      <c r="P232" s="263"/>
      <c r="Q232" s="263"/>
      <c r="R232" s="263"/>
      <c r="S232" s="263"/>
      <c r="T232" s="264"/>
      <c r="U232" s="15"/>
      <c r="V232" s="15"/>
      <c r="W232" s="15"/>
      <c r="X232" s="15"/>
      <c r="Y232" s="15"/>
      <c r="Z232" s="15"/>
      <c r="AA232" s="15"/>
      <c r="AB232" s="15"/>
      <c r="AC232" s="15"/>
      <c r="AD232" s="15"/>
      <c r="AE232" s="15"/>
      <c r="AT232" s="265" t="s">
        <v>182</v>
      </c>
      <c r="AU232" s="265" t="s">
        <v>86</v>
      </c>
      <c r="AV232" s="15" t="s">
        <v>178</v>
      </c>
      <c r="AW232" s="15" t="s">
        <v>40</v>
      </c>
      <c r="AX232" s="15" t="s">
        <v>86</v>
      </c>
      <c r="AY232" s="265" t="s">
        <v>170</v>
      </c>
    </row>
    <row r="233" spans="1:65" s="2" customFormat="1" ht="66.75" customHeight="1">
      <c r="A233" s="41"/>
      <c r="B233" s="42"/>
      <c r="C233" s="216" t="s">
        <v>369</v>
      </c>
      <c r="D233" s="216" t="s">
        <v>173</v>
      </c>
      <c r="E233" s="217" t="s">
        <v>398</v>
      </c>
      <c r="F233" s="218" t="s">
        <v>399</v>
      </c>
      <c r="G233" s="219" t="s">
        <v>348</v>
      </c>
      <c r="H233" s="220">
        <v>146.64</v>
      </c>
      <c r="I233" s="221"/>
      <c r="J233" s="222">
        <f>ROUND(I233*H233,2)</f>
        <v>0</v>
      </c>
      <c r="K233" s="218" t="s">
        <v>177</v>
      </c>
      <c r="L233" s="47"/>
      <c r="M233" s="223" t="s">
        <v>35</v>
      </c>
      <c r="N233" s="224" t="s">
        <v>52</v>
      </c>
      <c r="O233" s="88"/>
      <c r="P233" s="225">
        <f>O233*H233</f>
        <v>0</v>
      </c>
      <c r="Q233" s="225">
        <v>0</v>
      </c>
      <c r="R233" s="225">
        <f>Q233*H233</f>
        <v>0</v>
      </c>
      <c r="S233" s="225">
        <v>0</v>
      </c>
      <c r="T233" s="226">
        <f>S233*H233</f>
        <v>0</v>
      </c>
      <c r="U233" s="41"/>
      <c r="V233" s="41"/>
      <c r="W233" s="41"/>
      <c r="X233" s="41"/>
      <c r="Y233" s="41"/>
      <c r="Z233" s="41"/>
      <c r="AA233" s="41"/>
      <c r="AB233" s="41"/>
      <c r="AC233" s="41"/>
      <c r="AD233" s="41"/>
      <c r="AE233" s="41"/>
      <c r="AR233" s="227" t="s">
        <v>372</v>
      </c>
      <c r="AT233" s="227" t="s">
        <v>173</v>
      </c>
      <c r="AU233" s="227" t="s">
        <v>86</v>
      </c>
      <c r="AY233" s="19" t="s">
        <v>170</v>
      </c>
      <c r="BE233" s="228">
        <f>IF(N233="základní",J233,0)</f>
        <v>0</v>
      </c>
      <c r="BF233" s="228">
        <f>IF(N233="snížená",J233,0)</f>
        <v>0</v>
      </c>
      <c r="BG233" s="228">
        <f>IF(N233="zákl. přenesená",J233,0)</f>
        <v>0</v>
      </c>
      <c r="BH233" s="228">
        <f>IF(N233="sníž. přenesená",J233,0)</f>
        <v>0</v>
      </c>
      <c r="BI233" s="228">
        <f>IF(N233="nulová",J233,0)</f>
        <v>0</v>
      </c>
      <c r="BJ233" s="19" t="s">
        <v>178</v>
      </c>
      <c r="BK233" s="228">
        <f>ROUND(I233*H233,2)</f>
        <v>0</v>
      </c>
      <c r="BL233" s="19" t="s">
        <v>372</v>
      </c>
      <c r="BM233" s="227" t="s">
        <v>400</v>
      </c>
    </row>
    <row r="234" spans="1:47" s="2" customFormat="1" ht="12">
      <c r="A234" s="41"/>
      <c r="B234" s="42"/>
      <c r="C234" s="43"/>
      <c r="D234" s="229" t="s">
        <v>180</v>
      </c>
      <c r="E234" s="43"/>
      <c r="F234" s="230" t="s">
        <v>374</v>
      </c>
      <c r="G234" s="43"/>
      <c r="H234" s="43"/>
      <c r="I234" s="231"/>
      <c r="J234" s="43"/>
      <c r="K234" s="43"/>
      <c r="L234" s="47"/>
      <c r="M234" s="232"/>
      <c r="N234" s="233"/>
      <c r="O234" s="88"/>
      <c r="P234" s="88"/>
      <c r="Q234" s="88"/>
      <c r="R234" s="88"/>
      <c r="S234" s="88"/>
      <c r="T234" s="89"/>
      <c r="U234" s="41"/>
      <c r="V234" s="41"/>
      <c r="W234" s="41"/>
      <c r="X234" s="41"/>
      <c r="Y234" s="41"/>
      <c r="Z234" s="41"/>
      <c r="AA234" s="41"/>
      <c r="AB234" s="41"/>
      <c r="AC234" s="41"/>
      <c r="AD234" s="41"/>
      <c r="AE234" s="41"/>
      <c r="AT234" s="19" t="s">
        <v>180</v>
      </c>
      <c r="AU234" s="19" t="s">
        <v>86</v>
      </c>
    </row>
    <row r="235" spans="1:51" s="13" customFormat="1" ht="12">
      <c r="A235" s="13"/>
      <c r="B235" s="234"/>
      <c r="C235" s="235"/>
      <c r="D235" s="229" t="s">
        <v>182</v>
      </c>
      <c r="E235" s="236" t="s">
        <v>35</v>
      </c>
      <c r="F235" s="237" t="s">
        <v>401</v>
      </c>
      <c r="G235" s="235"/>
      <c r="H235" s="236" t="s">
        <v>35</v>
      </c>
      <c r="I235" s="238"/>
      <c r="J235" s="235"/>
      <c r="K235" s="235"/>
      <c r="L235" s="239"/>
      <c r="M235" s="240"/>
      <c r="N235" s="241"/>
      <c r="O235" s="241"/>
      <c r="P235" s="241"/>
      <c r="Q235" s="241"/>
      <c r="R235" s="241"/>
      <c r="S235" s="241"/>
      <c r="T235" s="242"/>
      <c r="U235" s="13"/>
      <c r="V235" s="13"/>
      <c r="W235" s="13"/>
      <c r="X235" s="13"/>
      <c r="Y235" s="13"/>
      <c r="Z235" s="13"/>
      <c r="AA235" s="13"/>
      <c r="AB235" s="13"/>
      <c r="AC235" s="13"/>
      <c r="AD235" s="13"/>
      <c r="AE235" s="13"/>
      <c r="AT235" s="243" t="s">
        <v>182</v>
      </c>
      <c r="AU235" s="243" t="s">
        <v>86</v>
      </c>
      <c r="AV235" s="13" t="s">
        <v>86</v>
      </c>
      <c r="AW235" s="13" t="s">
        <v>40</v>
      </c>
      <c r="AX235" s="13" t="s">
        <v>79</v>
      </c>
      <c r="AY235" s="243" t="s">
        <v>170</v>
      </c>
    </row>
    <row r="236" spans="1:51" s="14" customFormat="1" ht="12">
      <c r="A236" s="14"/>
      <c r="B236" s="244"/>
      <c r="C236" s="245"/>
      <c r="D236" s="229" t="s">
        <v>182</v>
      </c>
      <c r="E236" s="246" t="s">
        <v>35</v>
      </c>
      <c r="F236" s="247" t="s">
        <v>660</v>
      </c>
      <c r="G236" s="245"/>
      <c r="H236" s="248">
        <v>120.24</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182</v>
      </c>
      <c r="AU236" s="254" t="s">
        <v>86</v>
      </c>
      <c r="AV236" s="14" t="s">
        <v>88</v>
      </c>
      <c r="AW236" s="14" t="s">
        <v>40</v>
      </c>
      <c r="AX236" s="14" t="s">
        <v>79</v>
      </c>
      <c r="AY236" s="254" t="s">
        <v>170</v>
      </c>
    </row>
    <row r="237" spans="1:51" s="14" customFormat="1" ht="12">
      <c r="A237" s="14"/>
      <c r="B237" s="244"/>
      <c r="C237" s="245"/>
      <c r="D237" s="229" t="s">
        <v>182</v>
      </c>
      <c r="E237" s="246" t="s">
        <v>35</v>
      </c>
      <c r="F237" s="247" t="s">
        <v>661</v>
      </c>
      <c r="G237" s="245"/>
      <c r="H237" s="248">
        <v>26.4</v>
      </c>
      <c r="I237" s="249"/>
      <c r="J237" s="245"/>
      <c r="K237" s="245"/>
      <c r="L237" s="250"/>
      <c r="M237" s="251"/>
      <c r="N237" s="252"/>
      <c r="O237" s="252"/>
      <c r="P237" s="252"/>
      <c r="Q237" s="252"/>
      <c r="R237" s="252"/>
      <c r="S237" s="252"/>
      <c r="T237" s="253"/>
      <c r="U237" s="14"/>
      <c r="V237" s="14"/>
      <c r="W237" s="14"/>
      <c r="X237" s="14"/>
      <c r="Y237" s="14"/>
      <c r="Z237" s="14"/>
      <c r="AA237" s="14"/>
      <c r="AB237" s="14"/>
      <c r="AC237" s="14"/>
      <c r="AD237" s="14"/>
      <c r="AE237" s="14"/>
      <c r="AT237" s="254" t="s">
        <v>182</v>
      </c>
      <c r="AU237" s="254" t="s">
        <v>86</v>
      </c>
      <c r="AV237" s="14" t="s">
        <v>88</v>
      </c>
      <c r="AW237" s="14" t="s">
        <v>40</v>
      </c>
      <c r="AX237" s="14" t="s">
        <v>79</v>
      </c>
      <c r="AY237" s="254" t="s">
        <v>170</v>
      </c>
    </row>
    <row r="238" spans="1:51" s="15" customFormat="1" ht="12">
      <c r="A238" s="15"/>
      <c r="B238" s="255"/>
      <c r="C238" s="256"/>
      <c r="D238" s="229" t="s">
        <v>182</v>
      </c>
      <c r="E238" s="257" t="s">
        <v>35</v>
      </c>
      <c r="F238" s="258" t="s">
        <v>185</v>
      </c>
      <c r="G238" s="256"/>
      <c r="H238" s="259">
        <v>146.64</v>
      </c>
      <c r="I238" s="260"/>
      <c r="J238" s="256"/>
      <c r="K238" s="256"/>
      <c r="L238" s="261"/>
      <c r="M238" s="262"/>
      <c r="N238" s="263"/>
      <c r="O238" s="263"/>
      <c r="P238" s="263"/>
      <c r="Q238" s="263"/>
      <c r="R238" s="263"/>
      <c r="S238" s="263"/>
      <c r="T238" s="264"/>
      <c r="U238" s="15"/>
      <c r="V238" s="15"/>
      <c r="W238" s="15"/>
      <c r="X238" s="15"/>
      <c r="Y238" s="15"/>
      <c r="Z238" s="15"/>
      <c r="AA238" s="15"/>
      <c r="AB238" s="15"/>
      <c r="AC238" s="15"/>
      <c r="AD238" s="15"/>
      <c r="AE238" s="15"/>
      <c r="AT238" s="265" t="s">
        <v>182</v>
      </c>
      <c r="AU238" s="265" t="s">
        <v>86</v>
      </c>
      <c r="AV238" s="15" t="s">
        <v>178</v>
      </c>
      <c r="AW238" s="15" t="s">
        <v>40</v>
      </c>
      <c r="AX238" s="15" t="s">
        <v>86</v>
      </c>
      <c r="AY238" s="265" t="s">
        <v>170</v>
      </c>
    </row>
    <row r="239" spans="1:65" s="2" customFormat="1" ht="44.25" customHeight="1">
      <c r="A239" s="41"/>
      <c r="B239" s="42"/>
      <c r="C239" s="216" t="s">
        <v>376</v>
      </c>
      <c r="D239" s="216" t="s">
        <v>173</v>
      </c>
      <c r="E239" s="217" t="s">
        <v>408</v>
      </c>
      <c r="F239" s="218" t="s">
        <v>409</v>
      </c>
      <c r="G239" s="219" t="s">
        <v>348</v>
      </c>
      <c r="H239" s="220">
        <v>1915.363</v>
      </c>
      <c r="I239" s="221"/>
      <c r="J239" s="222">
        <f>ROUND(I239*H239,2)</f>
        <v>0</v>
      </c>
      <c r="K239" s="218" t="s">
        <v>177</v>
      </c>
      <c r="L239" s="47"/>
      <c r="M239" s="223" t="s">
        <v>35</v>
      </c>
      <c r="N239" s="224" t="s">
        <v>52</v>
      </c>
      <c r="O239" s="88"/>
      <c r="P239" s="225">
        <f>O239*H239</f>
        <v>0</v>
      </c>
      <c r="Q239" s="225">
        <v>0</v>
      </c>
      <c r="R239" s="225">
        <f>Q239*H239</f>
        <v>0</v>
      </c>
      <c r="S239" s="225">
        <v>0</v>
      </c>
      <c r="T239" s="226">
        <f>S239*H239</f>
        <v>0</v>
      </c>
      <c r="U239" s="41"/>
      <c r="V239" s="41"/>
      <c r="W239" s="41"/>
      <c r="X239" s="41"/>
      <c r="Y239" s="41"/>
      <c r="Z239" s="41"/>
      <c r="AA239" s="41"/>
      <c r="AB239" s="41"/>
      <c r="AC239" s="41"/>
      <c r="AD239" s="41"/>
      <c r="AE239" s="41"/>
      <c r="AR239" s="227" t="s">
        <v>372</v>
      </c>
      <c r="AT239" s="227" t="s">
        <v>173</v>
      </c>
      <c r="AU239" s="227" t="s">
        <v>86</v>
      </c>
      <c r="AY239" s="19" t="s">
        <v>170</v>
      </c>
      <c r="BE239" s="228">
        <f>IF(N239="základní",J239,0)</f>
        <v>0</v>
      </c>
      <c r="BF239" s="228">
        <f>IF(N239="snížená",J239,0)</f>
        <v>0</v>
      </c>
      <c r="BG239" s="228">
        <f>IF(N239="zákl. přenesená",J239,0)</f>
        <v>0</v>
      </c>
      <c r="BH239" s="228">
        <f>IF(N239="sníž. přenesená",J239,0)</f>
        <v>0</v>
      </c>
      <c r="BI239" s="228">
        <f>IF(N239="nulová",J239,0)</f>
        <v>0</v>
      </c>
      <c r="BJ239" s="19" t="s">
        <v>178</v>
      </c>
      <c r="BK239" s="228">
        <f>ROUND(I239*H239,2)</f>
        <v>0</v>
      </c>
      <c r="BL239" s="19" t="s">
        <v>372</v>
      </c>
      <c r="BM239" s="227" t="s">
        <v>410</v>
      </c>
    </row>
    <row r="240" spans="1:47" s="2" customFormat="1" ht="12">
      <c r="A240" s="41"/>
      <c r="B240" s="42"/>
      <c r="C240" s="43"/>
      <c r="D240" s="229" t="s">
        <v>180</v>
      </c>
      <c r="E240" s="43"/>
      <c r="F240" s="230" t="s">
        <v>411</v>
      </c>
      <c r="G240" s="43"/>
      <c r="H240" s="43"/>
      <c r="I240" s="231"/>
      <c r="J240" s="43"/>
      <c r="K240" s="43"/>
      <c r="L240" s="47"/>
      <c r="M240" s="232"/>
      <c r="N240" s="233"/>
      <c r="O240" s="88"/>
      <c r="P240" s="88"/>
      <c r="Q240" s="88"/>
      <c r="R240" s="88"/>
      <c r="S240" s="88"/>
      <c r="T240" s="89"/>
      <c r="U240" s="41"/>
      <c r="V240" s="41"/>
      <c r="W240" s="41"/>
      <c r="X240" s="41"/>
      <c r="Y240" s="41"/>
      <c r="Z240" s="41"/>
      <c r="AA240" s="41"/>
      <c r="AB240" s="41"/>
      <c r="AC240" s="41"/>
      <c r="AD240" s="41"/>
      <c r="AE240" s="41"/>
      <c r="AT240" s="19" t="s">
        <v>180</v>
      </c>
      <c r="AU240" s="19" t="s">
        <v>86</v>
      </c>
    </row>
    <row r="241" spans="1:51" s="13" customFormat="1" ht="12">
      <c r="A241" s="13"/>
      <c r="B241" s="234"/>
      <c r="C241" s="235"/>
      <c r="D241" s="229" t="s">
        <v>182</v>
      </c>
      <c r="E241" s="236" t="s">
        <v>35</v>
      </c>
      <c r="F241" s="237" t="s">
        <v>380</v>
      </c>
      <c r="G241" s="235"/>
      <c r="H241" s="236" t="s">
        <v>35</v>
      </c>
      <c r="I241" s="238"/>
      <c r="J241" s="235"/>
      <c r="K241" s="235"/>
      <c r="L241" s="239"/>
      <c r="M241" s="240"/>
      <c r="N241" s="241"/>
      <c r="O241" s="241"/>
      <c r="P241" s="241"/>
      <c r="Q241" s="241"/>
      <c r="R241" s="241"/>
      <c r="S241" s="241"/>
      <c r="T241" s="242"/>
      <c r="U241" s="13"/>
      <c r="V241" s="13"/>
      <c r="W241" s="13"/>
      <c r="X241" s="13"/>
      <c r="Y241" s="13"/>
      <c r="Z241" s="13"/>
      <c r="AA241" s="13"/>
      <c r="AB241" s="13"/>
      <c r="AC241" s="13"/>
      <c r="AD241" s="13"/>
      <c r="AE241" s="13"/>
      <c r="AT241" s="243" t="s">
        <v>182</v>
      </c>
      <c r="AU241" s="243" t="s">
        <v>86</v>
      </c>
      <c r="AV241" s="13" t="s">
        <v>86</v>
      </c>
      <c r="AW241" s="13" t="s">
        <v>40</v>
      </c>
      <c r="AX241" s="13" t="s">
        <v>79</v>
      </c>
      <c r="AY241" s="243" t="s">
        <v>170</v>
      </c>
    </row>
    <row r="242" spans="1:51" s="14" customFormat="1" ht="12">
      <c r="A242" s="14"/>
      <c r="B242" s="244"/>
      <c r="C242" s="245"/>
      <c r="D242" s="229" t="s">
        <v>182</v>
      </c>
      <c r="E242" s="246" t="s">
        <v>35</v>
      </c>
      <c r="F242" s="247" t="s">
        <v>653</v>
      </c>
      <c r="G242" s="245"/>
      <c r="H242" s="248">
        <v>954.353</v>
      </c>
      <c r="I242" s="249"/>
      <c r="J242" s="245"/>
      <c r="K242" s="245"/>
      <c r="L242" s="250"/>
      <c r="M242" s="251"/>
      <c r="N242" s="252"/>
      <c r="O242" s="252"/>
      <c r="P242" s="252"/>
      <c r="Q242" s="252"/>
      <c r="R242" s="252"/>
      <c r="S242" s="252"/>
      <c r="T242" s="253"/>
      <c r="U242" s="14"/>
      <c r="V242" s="14"/>
      <c r="W242" s="14"/>
      <c r="X242" s="14"/>
      <c r="Y242" s="14"/>
      <c r="Z242" s="14"/>
      <c r="AA242" s="14"/>
      <c r="AB242" s="14"/>
      <c r="AC242" s="14"/>
      <c r="AD242" s="14"/>
      <c r="AE242" s="14"/>
      <c r="AT242" s="254" t="s">
        <v>182</v>
      </c>
      <c r="AU242" s="254" t="s">
        <v>86</v>
      </c>
      <c r="AV242" s="14" t="s">
        <v>88</v>
      </c>
      <c r="AW242" s="14" t="s">
        <v>40</v>
      </c>
      <c r="AX242" s="14" t="s">
        <v>79</v>
      </c>
      <c r="AY242" s="254" t="s">
        <v>170</v>
      </c>
    </row>
    <row r="243" spans="1:51" s="13" customFormat="1" ht="12">
      <c r="A243" s="13"/>
      <c r="B243" s="234"/>
      <c r="C243" s="235"/>
      <c r="D243" s="229" t="s">
        <v>182</v>
      </c>
      <c r="E243" s="236" t="s">
        <v>35</v>
      </c>
      <c r="F243" s="237" t="s">
        <v>412</v>
      </c>
      <c r="G243" s="235"/>
      <c r="H243" s="236" t="s">
        <v>35</v>
      </c>
      <c r="I243" s="238"/>
      <c r="J243" s="235"/>
      <c r="K243" s="235"/>
      <c r="L243" s="239"/>
      <c r="M243" s="240"/>
      <c r="N243" s="241"/>
      <c r="O243" s="241"/>
      <c r="P243" s="241"/>
      <c r="Q243" s="241"/>
      <c r="R243" s="241"/>
      <c r="S243" s="241"/>
      <c r="T243" s="242"/>
      <c r="U243" s="13"/>
      <c r="V243" s="13"/>
      <c r="W243" s="13"/>
      <c r="X243" s="13"/>
      <c r="Y243" s="13"/>
      <c r="Z243" s="13"/>
      <c r="AA243" s="13"/>
      <c r="AB243" s="13"/>
      <c r="AC243" s="13"/>
      <c r="AD243" s="13"/>
      <c r="AE243" s="13"/>
      <c r="AT243" s="243" t="s">
        <v>182</v>
      </c>
      <c r="AU243" s="243" t="s">
        <v>86</v>
      </c>
      <c r="AV243" s="13" t="s">
        <v>86</v>
      </c>
      <c r="AW243" s="13" t="s">
        <v>40</v>
      </c>
      <c r="AX243" s="13" t="s">
        <v>79</v>
      </c>
      <c r="AY243" s="243" t="s">
        <v>170</v>
      </c>
    </row>
    <row r="244" spans="1:51" s="14" customFormat="1" ht="12">
      <c r="A244" s="14"/>
      <c r="B244" s="244"/>
      <c r="C244" s="245"/>
      <c r="D244" s="229" t="s">
        <v>182</v>
      </c>
      <c r="E244" s="246" t="s">
        <v>35</v>
      </c>
      <c r="F244" s="247" t="s">
        <v>654</v>
      </c>
      <c r="G244" s="245"/>
      <c r="H244" s="248">
        <v>115.26</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182</v>
      </c>
      <c r="AU244" s="254" t="s">
        <v>86</v>
      </c>
      <c r="AV244" s="14" t="s">
        <v>88</v>
      </c>
      <c r="AW244" s="14" t="s">
        <v>40</v>
      </c>
      <c r="AX244" s="14" t="s">
        <v>79</v>
      </c>
      <c r="AY244" s="254" t="s">
        <v>170</v>
      </c>
    </row>
    <row r="245" spans="1:51" s="13" customFormat="1" ht="12">
      <c r="A245" s="13"/>
      <c r="B245" s="234"/>
      <c r="C245" s="235"/>
      <c r="D245" s="229" t="s">
        <v>182</v>
      </c>
      <c r="E245" s="236" t="s">
        <v>35</v>
      </c>
      <c r="F245" s="237" t="s">
        <v>655</v>
      </c>
      <c r="G245" s="235"/>
      <c r="H245" s="236" t="s">
        <v>35</v>
      </c>
      <c r="I245" s="238"/>
      <c r="J245" s="235"/>
      <c r="K245" s="235"/>
      <c r="L245" s="239"/>
      <c r="M245" s="240"/>
      <c r="N245" s="241"/>
      <c r="O245" s="241"/>
      <c r="P245" s="241"/>
      <c r="Q245" s="241"/>
      <c r="R245" s="241"/>
      <c r="S245" s="241"/>
      <c r="T245" s="242"/>
      <c r="U245" s="13"/>
      <c r="V245" s="13"/>
      <c r="W245" s="13"/>
      <c r="X245" s="13"/>
      <c r="Y245" s="13"/>
      <c r="Z245" s="13"/>
      <c r="AA245" s="13"/>
      <c r="AB245" s="13"/>
      <c r="AC245" s="13"/>
      <c r="AD245" s="13"/>
      <c r="AE245" s="13"/>
      <c r="AT245" s="243" t="s">
        <v>182</v>
      </c>
      <c r="AU245" s="243" t="s">
        <v>86</v>
      </c>
      <c r="AV245" s="13" t="s">
        <v>86</v>
      </c>
      <c r="AW245" s="13" t="s">
        <v>40</v>
      </c>
      <c r="AX245" s="13" t="s">
        <v>79</v>
      </c>
      <c r="AY245" s="243" t="s">
        <v>170</v>
      </c>
    </row>
    <row r="246" spans="1:51" s="14" customFormat="1" ht="12">
      <c r="A246" s="14"/>
      <c r="B246" s="244"/>
      <c r="C246" s="245"/>
      <c r="D246" s="229" t="s">
        <v>182</v>
      </c>
      <c r="E246" s="246" t="s">
        <v>35</v>
      </c>
      <c r="F246" s="247" t="s">
        <v>656</v>
      </c>
      <c r="G246" s="245"/>
      <c r="H246" s="248">
        <v>-110.5</v>
      </c>
      <c r="I246" s="249"/>
      <c r="J246" s="245"/>
      <c r="K246" s="245"/>
      <c r="L246" s="250"/>
      <c r="M246" s="251"/>
      <c r="N246" s="252"/>
      <c r="O246" s="252"/>
      <c r="P246" s="252"/>
      <c r="Q246" s="252"/>
      <c r="R246" s="252"/>
      <c r="S246" s="252"/>
      <c r="T246" s="253"/>
      <c r="U246" s="14"/>
      <c r="V246" s="14"/>
      <c r="W246" s="14"/>
      <c r="X246" s="14"/>
      <c r="Y246" s="14"/>
      <c r="Z246" s="14"/>
      <c r="AA246" s="14"/>
      <c r="AB246" s="14"/>
      <c r="AC246" s="14"/>
      <c r="AD246" s="14"/>
      <c r="AE246" s="14"/>
      <c r="AT246" s="254" t="s">
        <v>182</v>
      </c>
      <c r="AU246" s="254" t="s">
        <v>86</v>
      </c>
      <c r="AV246" s="14" t="s">
        <v>88</v>
      </c>
      <c r="AW246" s="14" t="s">
        <v>40</v>
      </c>
      <c r="AX246" s="14" t="s">
        <v>79</v>
      </c>
      <c r="AY246" s="254" t="s">
        <v>170</v>
      </c>
    </row>
    <row r="247" spans="1:51" s="13" customFormat="1" ht="12">
      <c r="A247" s="13"/>
      <c r="B247" s="234"/>
      <c r="C247" s="235"/>
      <c r="D247" s="229" t="s">
        <v>182</v>
      </c>
      <c r="E247" s="236" t="s">
        <v>35</v>
      </c>
      <c r="F247" s="237" t="s">
        <v>662</v>
      </c>
      <c r="G247" s="235"/>
      <c r="H247" s="236" t="s">
        <v>35</v>
      </c>
      <c r="I247" s="238"/>
      <c r="J247" s="235"/>
      <c r="K247" s="235"/>
      <c r="L247" s="239"/>
      <c r="M247" s="240"/>
      <c r="N247" s="241"/>
      <c r="O247" s="241"/>
      <c r="P247" s="241"/>
      <c r="Q247" s="241"/>
      <c r="R247" s="241"/>
      <c r="S247" s="241"/>
      <c r="T247" s="242"/>
      <c r="U247" s="13"/>
      <c r="V247" s="13"/>
      <c r="W247" s="13"/>
      <c r="X247" s="13"/>
      <c r="Y247" s="13"/>
      <c r="Z247" s="13"/>
      <c r="AA247" s="13"/>
      <c r="AB247" s="13"/>
      <c r="AC247" s="13"/>
      <c r="AD247" s="13"/>
      <c r="AE247" s="13"/>
      <c r="AT247" s="243" t="s">
        <v>182</v>
      </c>
      <c r="AU247" s="243" t="s">
        <v>86</v>
      </c>
      <c r="AV247" s="13" t="s">
        <v>86</v>
      </c>
      <c r="AW247" s="13" t="s">
        <v>40</v>
      </c>
      <c r="AX247" s="13" t="s">
        <v>79</v>
      </c>
      <c r="AY247" s="243" t="s">
        <v>170</v>
      </c>
    </row>
    <row r="248" spans="1:51" s="14" customFormat="1" ht="12">
      <c r="A248" s="14"/>
      <c r="B248" s="244"/>
      <c r="C248" s="245"/>
      <c r="D248" s="229" t="s">
        <v>182</v>
      </c>
      <c r="E248" s="246" t="s">
        <v>35</v>
      </c>
      <c r="F248" s="247" t="s">
        <v>663</v>
      </c>
      <c r="G248" s="245"/>
      <c r="H248" s="248">
        <v>956.25</v>
      </c>
      <c r="I248" s="249"/>
      <c r="J248" s="245"/>
      <c r="K248" s="245"/>
      <c r="L248" s="250"/>
      <c r="M248" s="251"/>
      <c r="N248" s="252"/>
      <c r="O248" s="252"/>
      <c r="P248" s="252"/>
      <c r="Q248" s="252"/>
      <c r="R248" s="252"/>
      <c r="S248" s="252"/>
      <c r="T248" s="253"/>
      <c r="U248" s="14"/>
      <c r="V248" s="14"/>
      <c r="W248" s="14"/>
      <c r="X248" s="14"/>
      <c r="Y248" s="14"/>
      <c r="Z248" s="14"/>
      <c r="AA248" s="14"/>
      <c r="AB248" s="14"/>
      <c r="AC248" s="14"/>
      <c r="AD248" s="14"/>
      <c r="AE248" s="14"/>
      <c r="AT248" s="254" t="s">
        <v>182</v>
      </c>
      <c r="AU248" s="254" t="s">
        <v>86</v>
      </c>
      <c r="AV248" s="14" t="s">
        <v>88</v>
      </c>
      <c r="AW248" s="14" t="s">
        <v>40</v>
      </c>
      <c r="AX248" s="14" t="s">
        <v>79</v>
      </c>
      <c r="AY248" s="254" t="s">
        <v>170</v>
      </c>
    </row>
    <row r="249" spans="1:51" s="15" customFormat="1" ht="12">
      <c r="A249" s="15"/>
      <c r="B249" s="255"/>
      <c r="C249" s="256"/>
      <c r="D249" s="229" t="s">
        <v>182</v>
      </c>
      <c r="E249" s="257" t="s">
        <v>35</v>
      </c>
      <c r="F249" s="258" t="s">
        <v>185</v>
      </c>
      <c r="G249" s="256"/>
      <c r="H249" s="259">
        <v>1915.363</v>
      </c>
      <c r="I249" s="260"/>
      <c r="J249" s="256"/>
      <c r="K249" s="256"/>
      <c r="L249" s="261"/>
      <c r="M249" s="262"/>
      <c r="N249" s="263"/>
      <c r="O249" s="263"/>
      <c r="P249" s="263"/>
      <c r="Q249" s="263"/>
      <c r="R249" s="263"/>
      <c r="S249" s="263"/>
      <c r="T249" s="264"/>
      <c r="U249" s="15"/>
      <c r="V249" s="15"/>
      <c r="W249" s="15"/>
      <c r="X249" s="15"/>
      <c r="Y249" s="15"/>
      <c r="Z249" s="15"/>
      <c r="AA249" s="15"/>
      <c r="AB249" s="15"/>
      <c r="AC249" s="15"/>
      <c r="AD249" s="15"/>
      <c r="AE249" s="15"/>
      <c r="AT249" s="265" t="s">
        <v>182</v>
      </c>
      <c r="AU249" s="265" t="s">
        <v>86</v>
      </c>
      <c r="AV249" s="15" t="s">
        <v>178</v>
      </c>
      <c r="AW249" s="15" t="s">
        <v>40</v>
      </c>
      <c r="AX249" s="15" t="s">
        <v>86</v>
      </c>
      <c r="AY249" s="265" t="s">
        <v>170</v>
      </c>
    </row>
    <row r="250" spans="1:65" s="2" customFormat="1" ht="44.25" customHeight="1">
      <c r="A250" s="41"/>
      <c r="B250" s="42"/>
      <c r="C250" s="216" t="s">
        <v>387</v>
      </c>
      <c r="D250" s="216" t="s">
        <v>173</v>
      </c>
      <c r="E250" s="217" t="s">
        <v>414</v>
      </c>
      <c r="F250" s="218" t="s">
        <v>415</v>
      </c>
      <c r="G250" s="219" t="s">
        <v>348</v>
      </c>
      <c r="H250" s="220">
        <v>33.222</v>
      </c>
      <c r="I250" s="221"/>
      <c r="J250" s="222">
        <f>ROUND(I250*H250,2)</f>
        <v>0</v>
      </c>
      <c r="K250" s="218" t="s">
        <v>177</v>
      </c>
      <c r="L250" s="47"/>
      <c r="M250" s="223" t="s">
        <v>35</v>
      </c>
      <c r="N250" s="224" t="s">
        <v>52</v>
      </c>
      <c r="O250" s="88"/>
      <c r="P250" s="225">
        <f>O250*H250</f>
        <v>0</v>
      </c>
      <c r="Q250" s="225">
        <v>0</v>
      </c>
      <c r="R250" s="225">
        <f>Q250*H250</f>
        <v>0</v>
      </c>
      <c r="S250" s="225">
        <v>0</v>
      </c>
      <c r="T250" s="226">
        <f>S250*H250</f>
        <v>0</v>
      </c>
      <c r="U250" s="41"/>
      <c r="V250" s="41"/>
      <c r="W250" s="41"/>
      <c r="X250" s="41"/>
      <c r="Y250" s="41"/>
      <c r="Z250" s="41"/>
      <c r="AA250" s="41"/>
      <c r="AB250" s="41"/>
      <c r="AC250" s="41"/>
      <c r="AD250" s="41"/>
      <c r="AE250" s="41"/>
      <c r="AR250" s="227" t="s">
        <v>372</v>
      </c>
      <c r="AT250" s="227" t="s">
        <v>173</v>
      </c>
      <c r="AU250" s="227" t="s">
        <v>86</v>
      </c>
      <c r="AY250" s="19" t="s">
        <v>170</v>
      </c>
      <c r="BE250" s="228">
        <f>IF(N250="základní",J250,0)</f>
        <v>0</v>
      </c>
      <c r="BF250" s="228">
        <f>IF(N250="snížená",J250,0)</f>
        <v>0</v>
      </c>
      <c r="BG250" s="228">
        <f>IF(N250="zákl. přenesená",J250,0)</f>
        <v>0</v>
      </c>
      <c r="BH250" s="228">
        <f>IF(N250="sníž. přenesená",J250,0)</f>
        <v>0</v>
      </c>
      <c r="BI250" s="228">
        <f>IF(N250="nulová",J250,0)</f>
        <v>0</v>
      </c>
      <c r="BJ250" s="19" t="s">
        <v>178</v>
      </c>
      <c r="BK250" s="228">
        <f>ROUND(I250*H250,2)</f>
        <v>0</v>
      </c>
      <c r="BL250" s="19" t="s">
        <v>372</v>
      </c>
      <c r="BM250" s="227" t="s">
        <v>416</v>
      </c>
    </row>
    <row r="251" spans="1:47" s="2" customFormat="1" ht="12">
      <c r="A251" s="41"/>
      <c r="B251" s="42"/>
      <c r="C251" s="43"/>
      <c r="D251" s="229" t="s">
        <v>180</v>
      </c>
      <c r="E251" s="43"/>
      <c r="F251" s="230" t="s">
        <v>411</v>
      </c>
      <c r="G251" s="43"/>
      <c r="H251" s="43"/>
      <c r="I251" s="231"/>
      <c r="J251" s="43"/>
      <c r="K251" s="43"/>
      <c r="L251" s="47"/>
      <c r="M251" s="232"/>
      <c r="N251" s="233"/>
      <c r="O251" s="88"/>
      <c r="P251" s="88"/>
      <c r="Q251" s="88"/>
      <c r="R251" s="88"/>
      <c r="S251" s="88"/>
      <c r="T251" s="89"/>
      <c r="U251" s="41"/>
      <c r="V251" s="41"/>
      <c r="W251" s="41"/>
      <c r="X251" s="41"/>
      <c r="Y251" s="41"/>
      <c r="Z251" s="41"/>
      <c r="AA251" s="41"/>
      <c r="AB251" s="41"/>
      <c r="AC251" s="41"/>
      <c r="AD251" s="41"/>
      <c r="AE251" s="41"/>
      <c r="AT251" s="19" t="s">
        <v>180</v>
      </c>
      <c r="AU251" s="19" t="s">
        <v>86</v>
      </c>
    </row>
    <row r="252" spans="1:51" s="13" customFormat="1" ht="12">
      <c r="A252" s="13"/>
      <c r="B252" s="234"/>
      <c r="C252" s="235"/>
      <c r="D252" s="229" t="s">
        <v>182</v>
      </c>
      <c r="E252" s="236" t="s">
        <v>35</v>
      </c>
      <c r="F252" s="237" t="s">
        <v>395</v>
      </c>
      <c r="G252" s="235"/>
      <c r="H252" s="236" t="s">
        <v>35</v>
      </c>
      <c r="I252" s="238"/>
      <c r="J252" s="235"/>
      <c r="K252" s="235"/>
      <c r="L252" s="239"/>
      <c r="M252" s="240"/>
      <c r="N252" s="241"/>
      <c r="O252" s="241"/>
      <c r="P252" s="241"/>
      <c r="Q252" s="241"/>
      <c r="R252" s="241"/>
      <c r="S252" s="241"/>
      <c r="T252" s="242"/>
      <c r="U252" s="13"/>
      <c r="V252" s="13"/>
      <c r="W252" s="13"/>
      <c r="X252" s="13"/>
      <c r="Y252" s="13"/>
      <c r="Z252" s="13"/>
      <c r="AA252" s="13"/>
      <c r="AB252" s="13"/>
      <c r="AC252" s="13"/>
      <c r="AD252" s="13"/>
      <c r="AE252" s="13"/>
      <c r="AT252" s="243" t="s">
        <v>182</v>
      </c>
      <c r="AU252" s="243" t="s">
        <v>86</v>
      </c>
      <c r="AV252" s="13" t="s">
        <v>86</v>
      </c>
      <c r="AW252" s="13" t="s">
        <v>40</v>
      </c>
      <c r="AX252" s="13" t="s">
        <v>79</v>
      </c>
      <c r="AY252" s="243" t="s">
        <v>170</v>
      </c>
    </row>
    <row r="253" spans="1:51" s="14" customFormat="1" ht="12">
      <c r="A253" s="14"/>
      <c r="B253" s="244"/>
      <c r="C253" s="245"/>
      <c r="D253" s="229" t="s">
        <v>182</v>
      </c>
      <c r="E253" s="246" t="s">
        <v>35</v>
      </c>
      <c r="F253" s="247" t="s">
        <v>659</v>
      </c>
      <c r="G253" s="245"/>
      <c r="H253" s="248">
        <v>33.222</v>
      </c>
      <c r="I253" s="249"/>
      <c r="J253" s="245"/>
      <c r="K253" s="245"/>
      <c r="L253" s="250"/>
      <c r="M253" s="251"/>
      <c r="N253" s="252"/>
      <c r="O253" s="252"/>
      <c r="P253" s="252"/>
      <c r="Q253" s="252"/>
      <c r="R253" s="252"/>
      <c r="S253" s="252"/>
      <c r="T253" s="253"/>
      <c r="U253" s="14"/>
      <c r="V253" s="14"/>
      <c r="W253" s="14"/>
      <c r="X253" s="14"/>
      <c r="Y253" s="14"/>
      <c r="Z253" s="14"/>
      <c r="AA253" s="14"/>
      <c r="AB253" s="14"/>
      <c r="AC253" s="14"/>
      <c r="AD253" s="14"/>
      <c r="AE253" s="14"/>
      <c r="AT253" s="254" t="s">
        <v>182</v>
      </c>
      <c r="AU253" s="254" t="s">
        <v>86</v>
      </c>
      <c r="AV253" s="14" t="s">
        <v>88</v>
      </c>
      <c r="AW253" s="14" t="s">
        <v>40</v>
      </c>
      <c r="AX253" s="14" t="s">
        <v>79</v>
      </c>
      <c r="AY253" s="254" t="s">
        <v>170</v>
      </c>
    </row>
    <row r="254" spans="1:51" s="15" customFormat="1" ht="12">
      <c r="A254" s="15"/>
      <c r="B254" s="255"/>
      <c r="C254" s="256"/>
      <c r="D254" s="229" t="s">
        <v>182</v>
      </c>
      <c r="E254" s="257" t="s">
        <v>35</v>
      </c>
      <c r="F254" s="258" t="s">
        <v>185</v>
      </c>
      <c r="G254" s="256"/>
      <c r="H254" s="259">
        <v>33.222</v>
      </c>
      <c r="I254" s="260"/>
      <c r="J254" s="256"/>
      <c r="K254" s="256"/>
      <c r="L254" s="261"/>
      <c r="M254" s="262"/>
      <c r="N254" s="263"/>
      <c r="O254" s="263"/>
      <c r="P254" s="263"/>
      <c r="Q254" s="263"/>
      <c r="R254" s="263"/>
      <c r="S254" s="263"/>
      <c r="T254" s="264"/>
      <c r="U254" s="15"/>
      <c r="V254" s="15"/>
      <c r="W254" s="15"/>
      <c r="X254" s="15"/>
      <c r="Y254" s="15"/>
      <c r="Z254" s="15"/>
      <c r="AA254" s="15"/>
      <c r="AB254" s="15"/>
      <c r="AC254" s="15"/>
      <c r="AD254" s="15"/>
      <c r="AE254" s="15"/>
      <c r="AT254" s="265" t="s">
        <v>182</v>
      </c>
      <c r="AU254" s="265" t="s">
        <v>86</v>
      </c>
      <c r="AV254" s="15" t="s">
        <v>178</v>
      </c>
      <c r="AW254" s="15" t="s">
        <v>40</v>
      </c>
      <c r="AX254" s="15" t="s">
        <v>86</v>
      </c>
      <c r="AY254" s="265" t="s">
        <v>170</v>
      </c>
    </row>
    <row r="255" spans="1:65" s="2" customFormat="1" ht="44.25" customHeight="1">
      <c r="A255" s="41"/>
      <c r="B255" s="42"/>
      <c r="C255" s="216" t="s">
        <v>391</v>
      </c>
      <c r="D255" s="216" t="s">
        <v>173</v>
      </c>
      <c r="E255" s="217" t="s">
        <v>414</v>
      </c>
      <c r="F255" s="218" t="s">
        <v>415</v>
      </c>
      <c r="G255" s="219" t="s">
        <v>348</v>
      </c>
      <c r="H255" s="220">
        <v>146.64</v>
      </c>
      <c r="I255" s="221"/>
      <c r="J255" s="222">
        <f>ROUND(I255*H255,2)</f>
        <v>0</v>
      </c>
      <c r="K255" s="218" t="s">
        <v>177</v>
      </c>
      <c r="L255" s="47"/>
      <c r="M255" s="223" t="s">
        <v>35</v>
      </c>
      <c r="N255" s="224" t="s">
        <v>52</v>
      </c>
      <c r="O255" s="88"/>
      <c r="P255" s="225">
        <f>O255*H255</f>
        <v>0</v>
      </c>
      <c r="Q255" s="225">
        <v>0</v>
      </c>
      <c r="R255" s="225">
        <f>Q255*H255</f>
        <v>0</v>
      </c>
      <c r="S255" s="225">
        <v>0</v>
      </c>
      <c r="T255" s="226">
        <f>S255*H255</f>
        <v>0</v>
      </c>
      <c r="U255" s="41"/>
      <c r="V255" s="41"/>
      <c r="W255" s="41"/>
      <c r="X255" s="41"/>
      <c r="Y255" s="41"/>
      <c r="Z255" s="41"/>
      <c r="AA255" s="41"/>
      <c r="AB255" s="41"/>
      <c r="AC255" s="41"/>
      <c r="AD255" s="41"/>
      <c r="AE255" s="41"/>
      <c r="AR255" s="227" t="s">
        <v>372</v>
      </c>
      <c r="AT255" s="227" t="s">
        <v>173</v>
      </c>
      <c r="AU255" s="227" t="s">
        <v>86</v>
      </c>
      <c r="AY255" s="19" t="s">
        <v>170</v>
      </c>
      <c r="BE255" s="228">
        <f>IF(N255="základní",J255,0)</f>
        <v>0</v>
      </c>
      <c r="BF255" s="228">
        <f>IF(N255="snížená",J255,0)</f>
        <v>0</v>
      </c>
      <c r="BG255" s="228">
        <f>IF(N255="zákl. přenesená",J255,0)</f>
        <v>0</v>
      </c>
      <c r="BH255" s="228">
        <f>IF(N255="sníž. přenesená",J255,0)</f>
        <v>0</v>
      </c>
      <c r="BI255" s="228">
        <f>IF(N255="nulová",J255,0)</f>
        <v>0</v>
      </c>
      <c r="BJ255" s="19" t="s">
        <v>178</v>
      </c>
      <c r="BK255" s="228">
        <f>ROUND(I255*H255,2)</f>
        <v>0</v>
      </c>
      <c r="BL255" s="19" t="s">
        <v>372</v>
      </c>
      <c r="BM255" s="227" t="s">
        <v>420</v>
      </c>
    </row>
    <row r="256" spans="1:47" s="2" customFormat="1" ht="12">
      <c r="A256" s="41"/>
      <c r="B256" s="42"/>
      <c r="C256" s="43"/>
      <c r="D256" s="229" t="s">
        <v>180</v>
      </c>
      <c r="E256" s="43"/>
      <c r="F256" s="230" t="s">
        <v>411</v>
      </c>
      <c r="G256" s="43"/>
      <c r="H256" s="43"/>
      <c r="I256" s="231"/>
      <c r="J256" s="43"/>
      <c r="K256" s="43"/>
      <c r="L256" s="47"/>
      <c r="M256" s="232"/>
      <c r="N256" s="233"/>
      <c r="O256" s="88"/>
      <c r="P256" s="88"/>
      <c r="Q256" s="88"/>
      <c r="R256" s="88"/>
      <c r="S256" s="88"/>
      <c r="T256" s="89"/>
      <c r="U256" s="41"/>
      <c r="V256" s="41"/>
      <c r="W256" s="41"/>
      <c r="X256" s="41"/>
      <c r="Y256" s="41"/>
      <c r="Z256" s="41"/>
      <c r="AA256" s="41"/>
      <c r="AB256" s="41"/>
      <c r="AC256" s="41"/>
      <c r="AD256" s="41"/>
      <c r="AE256" s="41"/>
      <c r="AT256" s="19" t="s">
        <v>180</v>
      </c>
      <c r="AU256" s="19" t="s">
        <v>86</v>
      </c>
    </row>
    <row r="257" spans="1:51" s="13" customFormat="1" ht="12">
      <c r="A257" s="13"/>
      <c r="B257" s="234"/>
      <c r="C257" s="235"/>
      <c r="D257" s="229" t="s">
        <v>182</v>
      </c>
      <c r="E257" s="236" t="s">
        <v>35</v>
      </c>
      <c r="F257" s="237" t="s">
        <v>401</v>
      </c>
      <c r="G257" s="235"/>
      <c r="H257" s="236" t="s">
        <v>35</v>
      </c>
      <c r="I257" s="238"/>
      <c r="J257" s="235"/>
      <c r="K257" s="235"/>
      <c r="L257" s="239"/>
      <c r="M257" s="240"/>
      <c r="N257" s="241"/>
      <c r="O257" s="241"/>
      <c r="P257" s="241"/>
      <c r="Q257" s="241"/>
      <c r="R257" s="241"/>
      <c r="S257" s="241"/>
      <c r="T257" s="242"/>
      <c r="U257" s="13"/>
      <c r="V257" s="13"/>
      <c r="W257" s="13"/>
      <c r="X257" s="13"/>
      <c r="Y257" s="13"/>
      <c r="Z257" s="13"/>
      <c r="AA257" s="13"/>
      <c r="AB257" s="13"/>
      <c r="AC257" s="13"/>
      <c r="AD257" s="13"/>
      <c r="AE257" s="13"/>
      <c r="AT257" s="243" t="s">
        <v>182</v>
      </c>
      <c r="AU257" s="243" t="s">
        <v>86</v>
      </c>
      <c r="AV257" s="13" t="s">
        <v>86</v>
      </c>
      <c r="AW257" s="13" t="s">
        <v>40</v>
      </c>
      <c r="AX257" s="13" t="s">
        <v>79</v>
      </c>
      <c r="AY257" s="243" t="s">
        <v>170</v>
      </c>
    </row>
    <row r="258" spans="1:51" s="14" customFormat="1" ht="12">
      <c r="A258" s="14"/>
      <c r="B258" s="244"/>
      <c r="C258" s="245"/>
      <c r="D258" s="229" t="s">
        <v>182</v>
      </c>
      <c r="E258" s="246" t="s">
        <v>35</v>
      </c>
      <c r="F258" s="247" t="s">
        <v>660</v>
      </c>
      <c r="G258" s="245"/>
      <c r="H258" s="248">
        <v>120.24</v>
      </c>
      <c r="I258" s="249"/>
      <c r="J258" s="245"/>
      <c r="K258" s="245"/>
      <c r="L258" s="250"/>
      <c r="M258" s="251"/>
      <c r="N258" s="252"/>
      <c r="O258" s="252"/>
      <c r="P258" s="252"/>
      <c r="Q258" s="252"/>
      <c r="R258" s="252"/>
      <c r="S258" s="252"/>
      <c r="T258" s="253"/>
      <c r="U258" s="14"/>
      <c r="V258" s="14"/>
      <c r="W258" s="14"/>
      <c r="X258" s="14"/>
      <c r="Y258" s="14"/>
      <c r="Z258" s="14"/>
      <c r="AA258" s="14"/>
      <c r="AB258" s="14"/>
      <c r="AC258" s="14"/>
      <c r="AD258" s="14"/>
      <c r="AE258" s="14"/>
      <c r="AT258" s="254" t="s">
        <v>182</v>
      </c>
      <c r="AU258" s="254" t="s">
        <v>86</v>
      </c>
      <c r="AV258" s="14" t="s">
        <v>88</v>
      </c>
      <c r="AW258" s="14" t="s">
        <v>40</v>
      </c>
      <c r="AX258" s="14" t="s">
        <v>79</v>
      </c>
      <c r="AY258" s="254" t="s">
        <v>170</v>
      </c>
    </row>
    <row r="259" spans="1:51" s="14" customFormat="1" ht="12">
      <c r="A259" s="14"/>
      <c r="B259" s="244"/>
      <c r="C259" s="245"/>
      <c r="D259" s="229" t="s">
        <v>182</v>
      </c>
      <c r="E259" s="246" t="s">
        <v>35</v>
      </c>
      <c r="F259" s="247" t="s">
        <v>661</v>
      </c>
      <c r="G259" s="245"/>
      <c r="H259" s="248">
        <v>26.4</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182</v>
      </c>
      <c r="AU259" s="254" t="s">
        <v>86</v>
      </c>
      <c r="AV259" s="14" t="s">
        <v>88</v>
      </c>
      <c r="AW259" s="14" t="s">
        <v>40</v>
      </c>
      <c r="AX259" s="14" t="s">
        <v>79</v>
      </c>
      <c r="AY259" s="254" t="s">
        <v>170</v>
      </c>
    </row>
    <row r="260" spans="1:51" s="15" customFormat="1" ht="12">
      <c r="A260" s="15"/>
      <c r="B260" s="255"/>
      <c r="C260" s="256"/>
      <c r="D260" s="229" t="s">
        <v>182</v>
      </c>
      <c r="E260" s="257" t="s">
        <v>35</v>
      </c>
      <c r="F260" s="258" t="s">
        <v>185</v>
      </c>
      <c r="G260" s="256"/>
      <c r="H260" s="259">
        <v>146.64</v>
      </c>
      <c r="I260" s="260"/>
      <c r="J260" s="256"/>
      <c r="K260" s="256"/>
      <c r="L260" s="261"/>
      <c r="M260" s="262"/>
      <c r="N260" s="263"/>
      <c r="O260" s="263"/>
      <c r="P260" s="263"/>
      <c r="Q260" s="263"/>
      <c r="R260" s="263"/>
      <c r="S260" s="263"/>
      <c r="T260" s="264"/>
      <c r="U260" s="15"/>
      <c r="V260" s="15"/>
      <c r="W260" s="15"/>
      <c r="X260" s="15"/>
      <c r="Y260" s="15"/>
      <c r="Z260" s="15"/>
      <c r="AA260" s="15"/>
      <c r="AB260" s="15"/>
      <c r="AC260" s="15"/>
      <c r="AD260" s="15"/>
      <c r="AE260" s="15"/>
      <c r="AT260" s="265" t="s">
        <v>182</v>
      </c>
      <c r="AU260" s="265" t="s">
        <v>86</v>
      </c>
      <c r="AV260" s="15" t="s">
        <v>178</v>
      </c>
      <c r="AW260" s="15" t="s">
        <v>40</v>
      </c>
      <c r="AX260" s="15" t="s">
        <v>86</v>
      </c>
      <c r="AY260" s="265" t="s">
        <v>170</v>
      </c>
    </row>
    <row r="261" spans="1:65" s="2" customFormat="1" ht="12">
      <c r="A261" s="41"/>
      <c r="B261" s="42"/>
      <c r="C261" s="216" t="s">
        <v>397</v>
      </c>
      <c r="D261" s="216" t="s">
        <v>173</v>
      </c>
      <c r="E261" s="217" t="s">
        <v>427</v>
      </c>
      <c r="F261" s="218" t="s">
        <v>428</v>
      </c>
      <c r="G261" s="219" t="s">
        <v>348</v>
      </c>
      <c r="H261" s="220">
        <v>1915.363</v>
      </c>
      <c r="I261" s="221"/>
      <c r="J261" s="222">
        <f>ROUND(I261*H261,2)</f>
        <v>0</v>
      </c>
      <c r="K261" s="218" t="s">
        <v>177</v>
      </c>
      <c r="L261" s="47"/>
      <c r="M261" s="223" t="s">
        <v>35</v>
      </c>
      <c r="N261" s="224" t="s">
        <v>52</v>
      </c>
      <c r="O261" s="88"/>
      <c r="P261" s="225">
        <f>O261*H261</f>
        <v>0</v>
      </c>
      <c r="Q261" s="225">
        <v>0</v>
      </c>
      <c r="R261" s="225">
        <f>Q261*H261</f>
        <v>0</v>
      </c>
      <c r="S261" s="225">
        <v>0</v>
      </c>
      <c r="T261" s="226">
        <f>S261*H261</f>
        <v>0</v>
      </c>
      <c r="U261" s="41"/>
      <c r="V261" s="41"/>
      <c r="W261" s="41"/>
      <c r="X261" s="41"/>
      <c r="Y261" s="41"/>
      <c r="Z261" s="41"/>
      <c r="AA261" s="41"/>
      <c r="AB261" s="41"/>
      <c r="AC261" s="41"/>
      <c r="AD261" s="41"/>
      <c r="AE261" s="41"/>
      <c r="AR261" s="227" t="s">
        <v>372</v>
      </c>
      <c r="AT261" s="227" t="s">
        <v>173</v>
      </c>
      <c r="AU261" s="227" t="s">
        <v>86</v>
      </c>
      <c r="AY261" s="19" t="s">
        <v>170</v>
      </c>
      <c r="BE261" s="228">
        <f>IF(N261="základní",J261,0)</f>
        <v>0</v>
      </c>
      <c r="BF261" s="228">
        <f>IF(N261="snížená",J261,0)</f>
        <v>0</v>
      </c>
      <c r="BG261" s="228">
        <f>IF(N261="zákl. přenesená",J261,0)</f>
        <v>0</v>
      </c>
      <c r="BH261" s="228">
        <f>IF(N261="sníž. přenesená",J261,0)</f>
        <v>0</v>
      </c>
      <c r="BI261" s="228">
        <f>IF(N261="nulová",J261,0)</f>
        <v>0</v>
      </c>
      <c r="BJ261" s="19" t="s">
        <v>178</v>
      </c>
      <c r="BK261" s="228">
        <f>ROUND(I261*H261,2)</f>
        <v>0</v>
      </c>
      <c r="BL261" s="19" t="s">
        <v>372</v>
      </c>
      <c r="BM261" s="227" t="s">
        <v>429</v>
      </c>
    </row>
    <row r="262" spans="1:47" s="2" customFormat="1" ht="12">
      <c r="A262" s="41"/>
      <c r="B262" s="42"/>
      <c r="C262" s="43"/>
      <c r="D262" s="229" t="s">
        <v>180</v>
      </c>
      <c r="E262" s="43"/>
      <c r="F262" s="230" t="s">
        <v>430</v>
      </c>
      <c r="G262" s="43"/>
      <c r="H262" s="43"/>
      <c r="I262" s="231"/>
      <c r="J262" s="43"/>
      <c r="K262" s="43"/>
      <c r="L262" s="47"/>
      <c r="M262" s="232"/>
      <c r="N262" s="233"/>
      <c r="O262" s="88"/>
      <c r="P262" s="88"/>
      <c r="Q262" s="88"/>
      <c r="R262" s="88"/>
      <c r="S262" s="88"/>
      <c r="T262" s="89"/>
      <c r="U262" s="41"/>
      <c r="V262" s="41"/>
      <c r="W262" s="41"/>
      <c r="X262" s="41"/>
      <c r="Y262" s="41"/>
      <c r="Z262" s="41"/>
      <c r="AA262" s="41"/>
      <c r="AB262" s="41"/>
      <c r="AC262" s="41"/>
      <c r="AD262" s="41"/>
      <c r="AE262" s="41"/>
      <c r="AT262" s="19" t="s">
        <v>180</v>
      </c>
      <c r="AU262" s="19" t="s">
        <v>86</v>
      </c>
    </row>
    <row r="263" spans="1:51" s="13" customFormat="1" ht="12">
      <c r="A263" s="13"/>
      <c r="B263" s="234"/>
      <c r="C263" s="235"/>
      <c r="D263" s="229" t="s">
        <v>182</v>
      </c>
      <c r="E263" s="236" t="s">
        <v>35</v>
      </c>
      <c r="F263" s="237" t="s">
        <v>380</v>
      </c>
      <c r="G263" s="235"/>
      <c r="H263" s="236" t="s">
        <v>35</v>
      </c>
      <c r="I263" s="238"/>
      <c r="J263" s="235"/>
      <c r="K263" s="235"/>
      <c r="L263" s="239"/>
      <c r="M263" s="240"/>
      <c r="N263" s="241"/>
      <c r="O263" s="241"/>
      <c r="P263" s="241"/>
      <c r="Q263" s="241"/>
      <c r="R263" s="241"/>
      <c r="S263" s="241"/>
      <c r="T263" s="242"/>
      <c r="U263" s="13"/>
      <c r="V263" s="13"/>
      <c r="W263" s="13"/>
      <c r="X263" s="13"/>
      <c r="Y263" s="13"/>
      <c r="Z263" s="13"/>
      <c r="AA263" s="13"/>
      <c r="AB263" s="13"/>
      <c r="AC263" s="13"/>
      <c r="AD263" s="13"/>
      <c r="AE263" s="13"/>
      <c r="AT263" s="243" t="s">
        <v>182</v>
      </c>
      <c r="AU263" s="243" t="s">
        <v>86</v>
      </c>
      <c r="AV263" s="13" t="s">
        <v>86</v>
      </c>
      <c r="AW263" s="13" t="s">
        <v>40</v>
      </c>
      <c r="AX263" s="13" t="s">
        <v>79</v>
      </c>
      <c r="AY263" s="243" t="s">
        <v>170</v>
      </c>
    </row>
    <row r="264" spans="1:51" s="14" customFormat="1" ht="12">
      <c r="A264" s="14"/>
      <c r="B264" s="244"/>
      <c r="C264" s="245"/>
      <c r="D264" s="229" t="s">
        <v>182</v>
      </c>
      <c r="E264" s="246" t="s">
        <v>35</v>
      </c>
      <c r="F264" s="247" t="s">
        <v>653</v>
      </c>
      <c r="G264" s="245"/>
      <c r="H264" s="248">
        <v>954.353</v>
      </c>
      <c r="I264" s="249"/>
      <c r="J264" s="245"/>
      <c r="K264" s="245"/>
      <c r="L264" s="250"/>
      <c r="M264" s="251"/>
      <c r="N264" s="252"/>
      <c r="O264" s="252"/>
      <c r="P264" s="252"/>
      <c r="Q264" s="252"/>
      <c r="R264" s="252"/>
      <c r="S264" s="252"/>
      <c r="T264" s="253"/>
      <c r="U264" s="14"/>
      <c r="V264" s="14"/>
      <c r="W264" s="14"/>
      <c r="X264" s="14"/>
      <c r="Y264" s="14"/>
      <c r="Z264" s="14"/>
      <c r="AA264" s="14"/>
      <c r="AB264" s="14"/>
      <c r="AC264" s="14"/>
      <c r="AD264" s="14"/>
      <c r="AE264" s="14"/>
      <c r="AT264" s="254" t="s">
        <v>182</v>
      </c>
      <c r="AU264" s="254" t="s">
        <v>86</v>
      </c>
      <c r="AV264" s="14" t="s">
        <v>88</v>
      </c>
      <c r="AW264" s="14" t="s">
        <v>40</v>
      </c>
      <c r="AX264" s="14" t="s">
        <v>79</v>
      </c>
      <c r="AY264" s="254" t="s">
        <v>170</v>
      </c>
    </row>
    <row r="265" spans="1:51" s="13" customFormat="1" ht="12">
      <c r="A265" s="13"/>
      <c r="B265" s="234"/>
      <c r="C265" s="235"/>
      <c r="D265" s="229" t="s">
        <v>182</v>
      </c>
      <c r="E265" s="236" t="s">
        <v>35</v>
      </c>
      <c r="F265" s="237" t="s">
        <v>385</v>
      </c>
      <c r="G265" s="235"/>
      <c r="H265" s="236" t="s">
        <v>35</v>
      </c>
      <c r="I265" s="238"/>
      <c r="J265" s="235"/>
      <c r="K265" s="235"/>
      <c r="L265" s="239"/>
      <c r="M265" s="240"/>
      <c r="N265" s="241"/>
      <c r="O265" s="241"/>
      <c r="P265" s="241"/>
      <c r="Q265" s="241"/>
      <c r="R265" s="241"/>
      <c r="S265" s="241"/>
      <c r="T265" s="242"/>
      <c r="U265" s="13"/>
      <c r="V265" s="13"/>
      <c r="W265" s="13"/>
      <c r="X265" s="13"/>
      <c r="Y265" s="13"/>
      <c r="Z265" s="13"/>
      <c r="AA265" s="13"/>
      <c r="AB265" s="13"/>
      <c r="AC265" s="13"/>
      <c r="AD265" s="13"/>
      <c r="AE265" s="13"/>
      <c r="AT265" s="243" t="s">
        <v>182</v>
      </c>
      <c r="AU265" s="243" t="s">
        <v>86</v>
      </c>
      <c r="AV265" s="13" t="s">
        <v>86</v>
      </c>
      <c r="AW265" s="13" t="s">
        <v>40</v>
      </c>
      <c r="AX265" s="13" t="s">
        <v>79</v>
      </c>
      <c r="AY265" s="243" t="s">
        <v>170</v>
      </c>
    </row>
    <row r="266" spans="1:51" s="14" customFormat="1" ht="12">
      <c r="A266" s="14"/>
      <c r="B266" s="244"/>
      <c r="C266" s="245"/>
      <c r="D266" s="229" t="s">
        <v>182</v>
      </c>
      <c r="E266" s="246" t="s">
        <v>35</v>
      </c>
      <c r="F266" s="247" t="s">
        <v>654</v>
      </c>
      <c r="G266" s="245"/>
      <c r="H266" s="248">
        <v>115.26</v>
      </c>
      <c r="I266" s="249"/>
      <c r="J266" s="245"/>
      <c r="K266" s="245"/>
      <c r="L266" s="250"/>
      <c r="M266" s="251"/>
      <c r="N266" s="252"/>
      <c r="O266" s="252"/>
      <c r="P266" s="252"/>
      <c r="Q266" s="252"/>
      <c r="R266" s="252"/>
      <c r="S266" s="252"/>
      <c r="T266" s="253"/>
      <c r="U266" s="14"/>
      <c r="V266" s="14"/>
      <c r="W266" s="14"/>
      <c r="X266" s="14"/>
      <c r="Y266" s="14"/>
      <c r="Z266" s="14"/>
      <c r="AA266" s="14"/>
      <c r="AB266" s="14"/>
      <c r="AC266" s="14"/>
      <c r="AD266" s="14"/>
      <c r="AE266" s="14"/>
      <c r="AT266" s="254" t="s">
        <v>182</v>
      </c>
      <c r="AU266" s="254" t="s">
        <v>86</v>
      </c>
      <c r="AV266" s="14" t="s">
        <v>88</v>
      </c>
      <c r="AW266" s="14" t="s">
        <v>40</v>
      </c>
      <c r="AX266" s="14" t="s">
        <v>79</v>
      </c>
      <c r="AY266" s="254" t="s">
        <v>170</v>
      </c>
    </row>
    <row r="267" spans="1:51" s="13" customFormat="1" ht="12">
      <c r="A267" s="13"/>
      <c r="B267" s="234"/>
      <c r="C267" s="235"/>
      <c r="D267" s="229" t="s">
        <v>182</v>
      </c>
      <c r="E267" s="236" t="s">
        <v>35</v>
      </c>
      <c r="F267" s="237" t="s">
        <v>655</v>
      </c>
      <c r="G267" s="235"/>
      <c r="H267" s="236" t="s">
        <v>35</v>
      </c>
      <c r="I267" s="238"/>
      <c r="J267" s="235"/>
      <c r="K267" s="235"/>
      <c r="L267" s="239"/>
      <c r="M267" s="240"/>
      <c r="N267" s="241"/>
      <c r="O267" s="241"/>
      <c r="P267" s="241"/>
      <c r="Q267" s="241"/>
      <c r="R267" s="241"/>
      <c r="S267" s="241"/>
      <c r="T267" s="242"/>
      <c r="U267" s="13"/>
      <c r="V267" s="13"/>
      <c r="W267" s="13"/>
      <c r="X267" s="13"/>
      <c r="Y267" s="13"/>
      <c r="Z267" s="13"/>
      <c r="AA267" s="13"/>
      <c r="AB267" s="13"/>
      <c r="AC267" s="13"/>
      <c r="AD267" s="13"/>
      <c r="AE267" s="13"/>
      <c r="AT267" s="243" t="s">
        <v>182</v>
      </c>
      <c r="AU267" s="243" t="s">
        <v>86</v>
      </c>
      <c r="AV267" s="13" t="s">
        <v>86</v>
      </c>
      <c r="AW267" s="13" t="s">
        <v>40</v>
      </c>
      <c r="AX267" s="13" t="s">
        <v>79</v>
      </c>
      <c r="AY267" s="243" t="s">
        <v>170</v>
      </c>
    </row>
    <row r="268" spans="1:51" s="14" customFormat="1" ht="12">
      <c r="A268" s="14"/>
      <c r="B268" s="244"/>
      <c r="C268" s="245"/>
      <c r="D268" s="229" t="s">
        <v>182</v>
      </c>
      <c r="E268" s="246" t="s">
        <v>35</v>
      </c>
      <c r="F268" s="247" t="s">
        <v>656</v>
      </c>
      <c r="G268" s="245"/>
      <c r="H268" s="248">
        <v>-110.5</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182</v>
      </c>
      <c r="AU268" s="254" t="s">
        <v>86</v>
      </c>
      <c r="AV268" s="14" t="s">
        <v>88</v>
      </c>
      <c r="AW268" s="14" t="s">
        <v>40</v>
      </c>
      <c r="AX268" s="14" t="s">
        <v>79</v>
      </c>
      <c r="AY268" s="254" t="s">
        <v>170</v>
      </c>
    </row>
    <row r="269" spans="1:51" s="13" customFormat="1" ht="12">
      <c r="A269" s="13"/>
      <c r="B269" s="234"/>
      <c r="C269" s="235"/>
      <c r="D269" s="229" t="s">
        <v>182</v>
      </c>
      <c r="E269" s="236" t="s">
        <v>35</v>
      </c>
      <c r="F269" s="237" t="s">
        <v>662</v>
      </c>
      <c r="G269" s="235"/>
      <c r="H269" s="236" t="s">
        <v>35</v>
      </c>
      <c r="I269" s="238"/>
      <c r="J269" s="235"/>
      <c r="K269" s="235"/>
      <c r="L269" s="239"/>
      <c r="M269" s="240"/>
      <c r="N269" s="241"/>
      <c r="O269" s="241"/>
      <c r="P269" s="241"/>
      <c r="Q269" s="241"/>
      <c r="R269" s="241"/>
      <c r="S269" s="241"/>
      <c r="T269" s="242"/>
      <c r="U269" s="13"/>
      <c r="V269" s="13"/>
      <c r="W269" s="13"/>
      <c r="X269" s="13"/>
      <c r="Y269" s="13"/>
      <c r="Z269" s="13"/>
      <c r="AA269" s="13"/>
      <c r="AB269" s="13"/>
      <c r="AC269" s="13"/>
      <c r="AD269" s="13"/>
      <c r="AE269" s="13"/>
      <c r="AT269" s="243" t="s">
        <v>182</v>
      </c>
      <c r="AU269" s="243" t="s">
        <v>86</v>
      </c>
      <c r="AV269" s="13" t="s">
        <v>86</v>
      </c>
      <c r="AW269" s="13" t="s">
        <v>40</v>
      </c>
      <c r="AX269" s="13" t="s">
        <v>79</v>
      </c>
      <c r="AY269" s="243" t="s">
        <v>170</v>
      </c>
    </row>
    <row r="270" spans="1:51" s="14" customFormat="1" ht="12">
      <c r="A270" s="14"/>
      <c r="B270" s="244"/>
      <c r="C270" s="245"/>
      <c r="D270" s="229" t="s">
        <v>182</v>
      </c>
      <c r="E270" s="246" t="s">
        <v>35</v>
      </c>
      <c r="F270" s="247" t="s">
        <v>663</v>
      </c>
      <c r="G270" s="245"/>
      <c r="H270" s="248">
        <v>956.25</v>
      </c>
      <c r="I270" s="249"/>
      <c r="J270" s="245"/>
      <c r="K270" s="245"/>
      <c r="L270" s="250"/>
      <c r="M270" s="251"/>
      <c r="N270" s="252"/>
      <c r="O270" s="252"/>
      <c r="P270" s="252"/>
      <c r="Q270" s="252"/>
      <c r="R270" s="252"/>
      <c r="S270" s="252"/>
      <c r="T270" s="253"/>
      <c r="U270" s="14"/>
      <c r="V270" s="14"/>
      <c r="W270" s="14"/>
      <c r="X270" s="14"/>
      <c r="Y270" s="14"/>
      <c r="Z270" s="14"/>
      <c r="AA270" s="14"/>
      <c r="AB270" s="14"/>
      <c r="AC270" s="14"/>
      <c r="AD270" s="14"/>
      <c r="AE270" s="14"/>
      <c r="AT270" s="254" t="s">
        <v>182</v>
      </c>
      <c r="AU270" s="254" t="s">
        <v>86</v>
      </c>
      <c r="AV270" s="14" t="s">
        <v>88</v>
      </c>
      <c r="AW270" s="14" t="s">
        <v>40</v>
      </c>
      <c r="AX270" s="14" t="s">
        <v>79</v>
      </c>
      <c r="AY270" s="254" t="s">
        <v>170</v>
      </c>
    </row>
    <row r="271" spans="1:51" s="15" customFormat="1" ht="12">
      <c r="A271" s="15"/>
      <c r="B271" s="255"/>
      <c r="C271" s="256"/>
      <c r="D271" s="229" t="s">
        <v>182</v>
      </c>
      <c r="E271" s="257" t="s">
        <v>35</v>
      </c>
      <c r="F271" s="258" t="s">
        <v>185</v>
      </c>
      <c r="G271" s="256"/>
      <c r="H271" s="259">
        <v>1915.363</v>
      </c>
      <c r="I271" s="260"/>
      <c r="J271" s="256"/>
      <c r="K271" s="256"/>
      <c r="L271" s="261"/>
      <c r="M271" s="262"/>
      <c r="N271" s="263"/>
      <c r="O271" s="263"/>
      <c r="P271" s="263"/>
      <c r="Q271" s="263"/>
      <c r="R271" s="263"/>
      <c r="S271" s="263"/>
      <c r="T271" s="264"/>
      <c r="U271" s="15"/>
      <c r="V271" s="15"/>
      <c r="W271" s="15"/>
      <c r="X271" s="15"/>
      <c r="Y271" s="15"/>
      <c r="Z271" s="15"/>
      <c r="AA271" s="15"/>
      <c r="AB271" s="15"/>
      <c r="AC271" s="15"/>
      <c r="AD271" s="15"/>
      <c r="AE271" s="15"/>
      <c r="AT271" s="265" t="s">
        <v>182</v>
      </c>
      <c r="AU271" s="265" t="s">
        <v>86</v>
      </c>
      <c r="AV271" s="15" t="s">
        <v>178</v>
      </c>
      <c r="AW271" s="15" t="s">
        <v>40</v>
      </c>
      <c r="AX271" s="15" t="s">
        <v>86</v>
      </c>
      <c r="AY271" s="265" t="s">
        <v>170</v>
      </c>
    </row>
    <row r="272" spans="1:65" s="2" customFormat="1" ht="12">
      <c r="A272" s="41"/>
      <c r="B272" s="42"/>
      <c r="C272" s="216" t="s">
        <v>403</v>
      </c>
      <c r="D272" s="216" t="s">
        <v>173</v>
      </c>
      <c r="E272" s="217" t="s">
        <v>664</v>
      </c>
      <c r="F272" s="218" t="s">
        <v>665</v>
      </c>
      <c r="G272" s="219" t="s">
        <v>348</v>
      </c>
      <c r="H272" s="220">
        <v>6</v>
      </c>
      <c r="I272" s="221"/>
      <c r="J272" s="222">
        <f>ROUND(I272*H272,2)</f>
        <v>0</v>
      </c>
      <c r="K272" s="218" t="s">
        <v>177</v>
      </c>
      <c r="L272" s="47"/>
      <c r="M272" s="223" t="s">
        <v>35</v>
      </c>
      <c r="N272" s="224" t="s">
        <v>52</v>
      </c>
      <c r="O272" s="88"/>
      <c r="P272" s="225">
        <f>O272*H272</f>
        <v>0</v>
      </c>
      <c r="Q272" s="225">
        <v>0</v>
      </c>
      <c r="R272" s="225">
        <f>Q272*H272</f>
        <v>0</v>
      </c>
      <c r="S272" s="225">
        <v>0</v>
      </c>
      <c r="T272" s="226">
        <f>S272*H272</f>
        <v>0</v>
      </c>
      <c r="U272" s="41"/>
      <c r="V272" s="41"/>
      <c r="W272" s="41"/>
      <c r="X272" s="41"/>
      <c r="Y272" s="41"/>
      <c r="Z272" s="41"/>
      <c r="AA272" s="41"/>
      <c r="AB272" s="41"/>
      <c r="AC272" s="41"/>
      <c r="AD272" s="41"/>
      <c r="AE272" s="41"/>
      <c r="AR272" s="227" t="s">
        <v>372</v>
      </c>
      <c r="AT272" s="227" t="s">
        <v>173</v>
      </c>
      <c r="AU272" s="227" t="s">
        <v>86</v>
      </c>
      <c r="AY272" s="19" t="s">
        <v>170</v>
      </c>
      <c r="BE272" s="228">
        <f>IF(N272="základní",J272,0)</f>
        <v>0</v>
      </c>
      <c r="BF272" s="228">
        <f>IF(N272="snížená",J272,0)</f>
        <v>0</v>
      </c>
      <c r="BG272" s="228">
        <f>IF(N272="zákl. přenesená",J272,0)</f>
        <v>0</v>
      </c>
      <c r="BH272" s="228">
        <f>IF(N272="sníž. přenesená",J272,0)</f>
        <v>0</v>
      </c>
      <c r="BI272" s="228">
        <f>IF(N272="nulová",J272,0)</f>
        <v>0</v>
      </c>
      <c r="BJ272" s="19" t="s">
        <v>178</v>
      </c>
      <c r="BK272" s="228">
        <f>ROUND(I272*H272,2)</f>
        <v>0</v>
      </c>
      <c r="BL272" s="19" t="s">
        <v>372</v>
      </c>
      <c r="BM272" s="227" t="s">
        <v>666</v>
      </c>
    </row>
    <row r="273" spans="1:47" s="2" customFormat="1" ht="12">
      <c r="A273" s="41"/>
      <c r="B273" s="42"/>
      <c r="C273" s="43"/>
      <c r="D273" s="229" t="s">
        <v>180</v>
      </c>
      <c r="E273" s="43"/>
      <c r="F273" s="230" t="s">
        <v>430</v>
      </c>
      <c r="G273" s="43"/>
      <c r="H273" s="43"/>
      <c r="I273" s="231"/>
      <c r="J273" s="43"/>
      <c r="K273" s="43"/>
      <c r="L273" s="47"/>
      <c r="M273" s="232"/>
      <c r="N273" s="233"/>
      <c r="O273" s="88"/>
      <c r="P273" s="88"/>
      <c r="Q273" s="88"/>
      <c r="R273" s="88"/>
      <c r="S273" s="88"/>
      <c r="T273" s="89"/>
      <c r="U273" s="41"/>
      <c r="V273" s="41"/>
      <c r="W273" s="41"/>
      <c r="X273" s="41"/>
      <c r="Y273" s="41"/>
      <c r="Z273" s="41"/>
      <c r="AA273" s="41"/>
      <c r="AB273" s="41"/>
      <c r="AC273" s="41"/>
      <c r="AD273" s="41"/>
      <c r="AE273" s="41"/>
      <c r="AT273" s="19" t="s">
        <v>180</v>
      </c>
      <c r="AU273" s="19" t="s">
        <v>86</v>
      </c>
    </row>
    <row r="274" spans="1:47" s="2" customFormat="1" ht="12">
      <c r="A274" s="41"/>
      <c r="B274" s="42"/>
      <c r="C274" s="43"/>
      <c r="D274" s="229" t="s">
        <v>343</v>
      </c>
      <c r="E274" s="43"/>
      <c r="F274" s="230" t="s">
        <v>667</v>
      </c>
      <c r="G274" s="43"/>
      <c r="H274" s="43"/>
      <c r="I274" s="231"/>
      <c r="J274" s="43"/>
      <c r="K274" s="43"/>
      <c r="L274" s="47"/>
      <c r="M274" s="232"/>
      <c r="N274" s="233"/>
      <c r="O274" s="88"/>
      <c r="P274" s="88"/>
      <c r="Q274" s="88"/>
      <c r="R274" s="88"/>
      <c r="S274" s="88"/>
      <c r="T274" s="89"/>
      <c r="U274" s="41"/>
      <c r="V274" s="41"/>
      <c r="W274" s="41"/>
      <c r="X274" s="41"/>
      <c r="Y274" s="41"/>
      <c r="Z274" s="41"/>
      <c r="AA274" s="41"/>
      <c r="AB274" s="41"/>
      <c r="AC274" s="41"/>
      <c r="AD274" s="41"/>
      <c r="AE274" s="41"/>
      <c r="AT274" s="19" t="s">
        <v>343</v>
      </c>
      <c r="AU274" s="19" t="s">
        <v>86</v>
      </c>
    </row>
    <row r="275" spans="1:65" s="2" customFormat="1" ht="44.25" customHeight="1">
      <c r="A275" s="41"/>
      <c r="B275" s="42"/>
      <c r="C275" s="216" t="s">
        <v>407</v>
      </c>
      <c r="D275" s="216" t="s">
        <v>173</v>
      </c>
      <c r="E275" s="217" t="s">
        <v>432</v>
      </c>
      <c r="F275" s="218" t="s">
        <v>433</v>
      </c>
      <c r="G275" s="219" t="s">
        <v>348</v>
      </c>
      <c r="H275" s="220">
        <v>0.4</v>
      </c>
      <c r="I275" s="221"/>
      <c r="J275" s="222">
        <f>ROUND(I275*H275,2)</f>
        <v>0</v>
      </c>
      <c r="K275" s="218" t="s">
        <v>177</v>
      </c>
      <c r="L275" s="47"/>
      <c r="M275" s="223" t="s">
        <v>35</v>
      </c>
      <c r="N275" s="224" t="s">
        <v>52</v>
      </c>
      <c r="O275" s="88"/>
      <c r="P275" s="225">
        <f>O275*H275</f>
        <v>0</v>
      </c>
      <c r="Q275" s="225">
        <v>0</v>
      </c>
      <c r="R275" s="225">
        <f>Q275*H275</f>
        <v>0</v>
      </c>
      <c r="S275" s="225">
        <v>0</v>
      </c>
      <c r="T275" s="226">
        <f>S275*H275</f>
        <v>0</v>
      </c>
      <c r="U275" s="41"/>
      <c r="V275" s="41"/>
      <c r="W275" s="41"/>
      <c r="X275" s="41"/>
      <c r="Y275" s="41"/>
      <c r="Z275" s="41"/>
      <c r="AA275" s="41"/>
      <c r="AB275" s="41"/>
      <c r="AC275" s="41"/>
      <c r="AD275" s="41"/>
      <c r="AE275" s="41"/>
      <c r="AR275" s="227" t="s">
        <v>372</v>
      </c>
      <c r="AT275" s="227" t="s">
        <v>173</v>
      </c>
      <c r="AU275" s="227" t="s">
        <v>86</v>
      </c>
      <c r="AY275" s="19" t="s">
        <v>170</v>
      </c>
      <c r="BE275" s="228">
        <f>IF(N275="základní",J275,0)</f>
        <v>0</v>
      </c>
      <c r="BF275" s="228">
        <f>IF(N275="snížená",J275,0)</f>
        <v>0</v>
      </c>
      <c r="BG275" s="228">
        <f>IF(N275="zákl. přenesená",J275,0)</f>
        <v>0</v>
      </c>
      <c r="BH275" s="228">
        <f>IF(N275="sníž. přenesená",J275,0)</f>
        <v>0</v>
      </c>
      <c r="BI275" s="228">
        <f>IF(N275="nulová",J275,0)</f>
        <v>0</v>
      </c>
      <c r="BJ275" s="19" t="s">
        <v>178</v>
      </c>
      <c r="BK275" s="228">
        <f>ROUND(I275*H275,2)</f>
        <v>0</v>
      </c>
      <c r="BL275" s="19" t="s">
        <v>372</v>
      </c>
      <c r="BM275" s="227" t="s">
        <v>668</v>
      </c>
    </row>
    <row r="276" spans="1:47" s="2" customFormat="1" ht="12">
      <c r="A276" s="41"/>
      <c r="B276" s="42"/>
      <c r="C276" s="43"/>
      <c r="D276" s="229" t="s">
        <v>180</v>
      </c>
      <c r="E276" s="43"/>
      <c r="F276" s="230" t="s">
        <v>430</v>
      </c>
      <c r="G276" s="43"/>
      <c r="H276" s="43"/>
      <c r="I276" s="231"/>
      <c r="J276" s="43"/>
      <c r="K276" s="43"/>
      <c r="L276" s="47"/>
      <c r="M276" s="232"/>
      <c r="N276" s="233"/>
      <c r="O276" s="88"/>
      <c r="P276" s="88"/>
      <c r="Q276" s="88"/>
      <c r="R276" s="88"/>
      <c r="S276" s="88"/>
      <c r="T276" s="89"/>
      <c r="U276" s="41"/>
      <c r="V276" s="41"/>
      <c r="W276" s="41"/>
      <c r="X276" s="41"/>
      <c r="Y276" s="41"/>
      <c r="Z276" s="41"/>
      <c r="AA276" s="41"/>
      <c r="AB276" s="41"/>
      <c r="AC276" s="41"/>
      <c r="AD276" s="41"/>
      <c r="AE276" s="41"/>
      <c r="AT276" s="19" t="s">
        <v>180</v>
      </c>
      <c r="AU276" s="19" t="s">
        <v>86</v>
      </c>
    </row>
    <row r="277" spans="1:65" s="2" customFormat="1" ht="12">
      <c r="A277" s="41"/>
      <c r="B277" s="42"/>
      <c r="C277" s="216" t="s">
        <v>413</v>
      </c>
      <c r="D277" s="216" t="s">
        <v>173</v>
      </c>
      <c r="E277" s="217" t="s">
        <v>436</v>
      </c>
      <c r="F277" s="218" t="s">
        <v>437</v>
      </c>
      <c r="G277" s="219" t="s">
        <v>348</v>
      </c>
      <c r="H277" s="220">
        <v>146.64</v>
      </c>
      <c r="I277" s="221"/>
      <c r="J277" s="222">
        <f>ROUND(I277*H277,2)</f>
        <v>0</v>
      </c>
      <c r="K277" s="218" t="s">
        <v>177</v>
      </c>
      <c r="L277" s="47"/>
      <c r="M277" s="223" t="s">
        <v>35</v>
      </c>
      <c r="N277" s="224" t="s">
        <v>52</v>
      </c>
      <c r="O277" s="88"/>
      <c r="P277" s="225">
        <f>O277*H277</f>
        <v>0</v>
      </c>
      <c r="Q277" s="225">
        <v>0</v>
      </c>
      <c r="R277" s="225">
        <f>Q277*H277</f>
        <v>0</v>
      </c>
      <c r="S277" s="225">
        <v>0</v>
      </c>
      <c r="T277" s="226">
        <f>S277*H277</f>
        <v>0</v>
      </c>
      <c r="U277" s="41"/>
      <c r="V277" s="41"/>
      <c r="W277" s="41"/>
      <c r="X277" s="41"/>
      <c r="Y277" s="41"/>
      <c r="Z277" s="41"/>
      <c r="AA277" s="41"/>
      <c r="AB277" s="41"/>
      <c r="AC277" s="41"/>
      <c r="AD277" s="41"/>
      <c r="AE277" s="41"/>
      <c r="AR277" s="227" t="s">
        <v>372</v>
      </c>
      <c r="AT277" s="227" t="s">
        <v>173</v>
      </c>
      <c r="AU277" s="227" t="s">
        <v>86</v>
      </c>
      <c r="AY277" s="19" t="s">
        <v>170</v>
      </c>
      <c r="BE277" s="228">
        <f>IF(N277="základní",J277,0)</f>
        <v>0</v>
      </c>
      <c r="BF277" s="228">
        <f>IF(N277="snížená",J277,0)</f>
        <v>0</v>
      </c>
      <c r="BG277" s="228">
        <f>IF(N277="zákl. přenesená",J277,0)</f>
        <v>0</v>
      </c>
      <c r="BH277" s="228">
        <f>IF(N277="sníž. přenesená",J277,0)</f>
        <v>0</v>
      </c>
      <c r="BI277" s="228">
        <f>IF(N277="nulová",J277,0)</f>
        <v>0</v>
      </c>
      <c r="BJ277" s="19" t="s">
        <v>178</v>
      </c>
      <c r="BK277" s="228">
        <f>ROUND(I277*H277,2)</f>
        <v>0</v>
      </c>
      <c r="BL277" s="19" t="s">
        <v>372</v>
      </c>
      <c r="BM277" s="227" t="s">
        <v>438</v>
      </c>
    </row>
    <row r="278" spans="1:47" s="2" customFormat="1" ht="12">
      <c r="A278" s="41"/>
      <c r="B278" s="42"/>
      <c r="C278" s="43"/>
      <c r="D278" s="229" t="s">
        <v>180</v>
      </c>
      <c r="E278" s="43"/>
      <c r="F278" s="230" t="s">
        <v>430</v>
      </c>
      <c r="G278" s="43"/>
      <c r="H278" s="43"/>
      <c r="I278" s="231"/>
      <c r="J278" s="43"/>
      <c r="K278" s="43"/>
      <c r="L278" s="47"/>
      <c r="M278" s="232"/>
      <c r="N278" s="233"/>
      <c r="O278" s="88"/>
      <c r="P278" s="88"/>
      <c r="Q278" s="88"/>
      <c r="R278" s="88"/>
      <c r="S278" s="88"/>
      <c r="T278" s="89"/>
      <c r="U278" s="41"/>
      <c r="V278" s="41"/>
      <c r="W278" s="41"/>
      <c r="X278" s="41"/>
      <c r="Y278" s="41"/>
      <c r="Z278" s="41"/>
      <c r="AA278" s="41"/>
      <c r="AB278" s="41"/>
      <c r="AC278" s="41"/>
      <c r="AD278" s="41"/>
      <c r="AE278" s="41"/>
      <c r="AT278" s="19" t="s">
        <v>180</v>
      </c>
      <c r="AU278" s="19" t="s">
        <v>86</v>
      </c>
    </row>
    <row r="279" spans="1:47" s="2" customFormat="1" ht="12">
      <c r="A279" s="41"/>
      <c r="B279" s="42"/>
      <c r="C279" s="43"/>
      <c r="D279" s="229" t="s">
        <v>343</v>
      </c>
      <c r="E279" s="43"/>
      <c r="F279" s="230" t="s">
        <v>439</v>
      </c>
      <c r="G279" s="43"/>
      <c r="H279" s="43"/>
      <c r="I279" s="231"/>
      <c r="J279" s="43"/>
      <c r="K279" s="43"/>
      <c r="L279" s="47"/>
      <c r="M279" s="232"/>
      <c r="N279" s="233"/>
      <c r="O279" s="88"/>
      <c r="P279" s="88"/>
      <c r="Q279" s="88"/>
      <c r="R279" s="88"/>
      <c r="S279" s="88"/>
      <c r="T279" s="89"/>
      <c r="U279" s="41"/>
      <c r="V279" s="41"/>
      <c r="W279" s="41"/>
      <c r="X279" s="41"/>
      <c r="Y279" s="41"/>
      <c r="Z279" s="41"/>
      <c r="AA279" s="41"/>
      <c r="AB279" s="41"/>
      <c r="AC279" s="41"/>
      <c r="AD279" s="41"/>
      <c r="AE279" s="41"/>
      <c r="AT279" s="19" t="s">
        <v>343</v>
      </c>
      <c r="AU279" s="19" t="s">
        <v>86</v>
      </c>
    </row>
    <row r="280" spans="1:51" s="13" customFormat="1" ht="12">
      <c r="A280" s="13"/>
      <c r="B280" s="234"/>
      <c r="C280" s="235"/>
      <c r="D280" s="229" t="s">
        <v>182</v>
      </c>
      <c r="E280" s="236" t="s">
        <v>35</v>
      </c>
      <c r="F280" s="237" t="s">
        <v>401</v>
      </c>
      <c r="G280" s="235"/>
      <c r="H280" s="236" t="s">
        <v>35</v>
      </c>
      <c r="I280" s="238"/>
      <c r="J280" s="235"/>
      <c r="K280" s="235"/>
      <c r="L280" s="239"/>
      <c r="M280" s="240"/>
      <c r="N280" s="241"/>
      <c r="O280" s="241"/>
      <c r="P280" s="241"/>
      <c r="Q280" s="241"/>
      <c r="R280" s="241"/>
      <c r="S280" s="241"/>
      <c r="T280" s="242"/>
      <c r="U280" s="13"/>
      <c r="V280" s="13"/>
      <c r="W280" s="13"/>
      <c r="X280" s="13"/>
      <c r="Y280" s="13"/>
      <c r="Z280" s="13"/>
      <c r="AA280" s="13"/>
      <c r="AB280" s="13"/>
      <c r="AC280" s="13"/>
      <c r="AD280" s="13"/>
      <c r="AE280" s="13"/>
      <c r="AT280" s="243" t="s">
        <v>182</v>
      </c>
      <c r="AU280" s="243" t="s">
        <v>86</v>
      </c>
      <c r="AV280" s="13" t="s">
        <v>86</v>
      </c>
      <c r="AW280" s="13" t="s">
        <v>40</v>
      </c>
      <c r="AX280" s="13" t="s">
        <v>79</v>
      </c>
      <c r="AY280" s="243" t="s">
        <v>170</v>
      </c>
    </row>
    <row r="281" spans="1:51" s="14" customFormat="1" ht="12">
      <c r="A281" s="14"/>
      <c r="B281" s="244"/>
      <c r="C281" s="245"/>
      <c r="D281" s="229" t="s">
        <v>182</v>
      </c>
      <c r="E281" s="246" t="s">
        <v>35</v>
      </c>
      <c r="F281" s="247" t="s">
        <v>660</v>
      </c>
      <c r="G281" s="245"/>
      <c r="H281" s="248">
        <v>120.24</v>
      </c>
      <c r="I281" s="249"/>
      <c r="J281" s="245"/>
      <c r="K281" s="245"/>
      <c r="L281" s="250"/>
      <c r="M281" s="251"/>
      <c r="N281" s="252"/>
      <c r="O281" s="252"/>
      <c r="P281" s="252"/>
      <c r="Q281" s="252"/>
      <c r="R281" s="252"/>
      <c r="S281" s="252"/>
      <c r="T281" s="253"/>
      <c r="U281" s="14"/>
      <c r="V281" s="14"/>
      <c r="W281" s="14"/>
      <c r="X281" s="14"/>
      <c r="Y281" s="14"/>
      <c r="Z281" s="14"/>
      <c r="AA281" s="14"/>
      <c r="AB281" s="14"/>
      <c r="AC281" s="14"/>
      <c r="AD281" s="14"/>
      <c r="AE281" s="14"/>
      <c r="AT281" s="254" t="s">
        <v>182</v>
      </c>
      <c r="AU281" s="254" t="s">
        <v>86</v>
      </c>
      <c r="AV281" s="14" t="s">
        <v>88</v>
      </c>
      <c r="AW281" s="14" t="s">
        <v>40</v>
      </c>
      <c r="AX281" s="14" t="s">
        <v>79</v>
      </c>
      <c r="AY281" s="254" t="s">
        <v>170</v>
      </c>
    </row>
    <row r="282" spans="1:51" s="14" customFormat="1" ht="12">
      <c r="A282" s="14"/>
      <c r="B282" s="244"/>
      <c r="C282" s="245"/>
      <c r="D282" s="229" t="s">
        <v>182</v>
      </c>
      <c r="E282" s="246" t="s">
        <v>35</v>
      </c>
      <c r="F282" s="247" t="s">
        <v>661</v>
      </c>
      <c r="G282" s="245"/>
      <c r="H282" s="248">
        <v>26.4</v>
      </c>
      <c r="I282" s="249"/>
      <c r="J282" s="245"/>
      <c r="K282" s="245"/>
      <c r="L282" s="250"/>
      <c r="M282" s="251"/>
      <c r="N282" s="252"/>
      <c r="O282" s="252"/>
      <c r="P282" s="252"/>
      <c r="Q282" s="252"/>
      <c r="R282" s="252"/>
      <c r="S282" s="252"/>
      <c r="T282" s="253"/>
      <c r="U282" s="14"/>
      <c r="V282" s="14"/>
      <c r="W282" s="14"/>
      <c r="X282" s="14"/>
      <c r="Y282" s="14"/>
      <c r="Z282" s="14"/>
      <c r="AA282" s="14"/>
      <c r="AB282" s="14"/>
      <c r="AC282" s="14"/>
      <c r="AD282" s="14"/>
      <c r="AE282" s="14"/>
      <c r="AT282" s="254" t="s">
        <v>182</v>
      </c>
      <c r="AU282" s="254" t="s">
        <v>86</v>
      </c>
      <c r="AV282" s="14" t="s">
        <v>88</v>
      </c>
      <c r="AW282" s="14" t="s">
        <v>40</v>
      </c>
      <c r="AX282" s="14" t="s">
        <v>79</v>
      </c>
      <c r="AY282" s="254" t="s">
        <v>170</v>
      </c>
    </row>
    <row r="283" spans="1:51" s="15" customFormat="1" ht="12">
      <c r="A283" s="15"/>
      <c r="B283" s="255"/>
      <c r="C283" s="256"/>
      <c r="D283" s="229" t="s">
        <v>182</v>
      </c>
      <c r="E283" s="257" t="s">
        <v>35</v>
      </c>
      <c r="F283" s="258" t="s">
        <v>185</v>
      </c>
      <c r="G283" s="256"/>
      <c r="H283" s="259">
        <v>146.64</v>
      </c>
      <c r="I283" s="260"/>
      <c r="J283" s="256"/>
      <c r="K283" s="256"/>
      <c r="L283" s="261"/>
      <c r="M283" s="262"/>
      <c r="N283" s="263"/>
      <c r="O283" s="263"/>
      <c r="P283" s="263"/>
      <c r="Q283" s="263"/>
      <c r="R283" s="263"/>
      <c r="S283" s="263"/>
      <c r="T283" s="264"/>
      <c r="U283" s="15"/>
      <c r="V283" s="15"/>
      <c r="W283" s="15"/>
      <c r="X283" s="15"/>
      <c r="Y283" s="15"/>
      <c r="Z283" s="15"/>
      <c r="AA283" s="15"/>
      <c r="AB283" s="15"/>
      <c r="AC283" s="15"/>
      <c r="AD283" s="15"/>
      <c r="AE283" s="15"/>
      <c r="AT283" s="265" t="s">
        <v>182</v>
      </c>
      <c r="AU283" s="265" t="s">
        <v>86</v>
      </c>
      <c r="AV283" s="15" t="s">
        <v>178</v>
      </c>
      <c r="AW283" s="15" t="s">
        <v>40</v>
      </c>
      <c r="AX283" s="15" t="s">
        <v>86</v>
      </c>
      <c r="AY283" s="265" t="s">
        <v>170</v>
      </c>
    </row>
    <row r="284" spans="1:65" s="2" customFormat="1" ht="16.5" customHeight="1">
      <c r="A284" s="41"/>
      <c r="B284" s="42"/>
      <c r="C284" s="266" t="s">
        <v>417</v>
      </c>
      <c r="D284" s="266" t="s">
        <v>441</v>
      </c>
      <c r="E284" s="267" t="s">
        <v>442</v>
      </c>
      <c r="F284" s="268" t="s">
        <v>443</v>
      </c>
      <c r="G284" s="269" t="s">
        <v>348</v>
      </c>
      <c r="H284" s="270">
        <v>954.353</v>
      </c>
      <c r="I284" s="271"/>
      <c r="J284" s="272">
        <f>ROUND(I284*H284,2)</f>
        <v>0</v>
      </c>
      <c r="K284" s="268" t="s">
        <v>177</v>
      </c>
      <c r="L284" s="273"/>
      <c r="M284" s="274" t="s">
        <v>35</v>
      </c>
      <c r="N284" s="275" t="s">
        <v>52</v>
      </c>
      <c r="O284" s="88"/>
      <c r="P284" s="225">
        <f>O284*H284</f>
        <v>0</v>
      </c>
      <c r="Q284" s="225">
        <v>1</v>
      </c>
      <c r="R284" s="225">
        <f>Q284*H284</f>
        <v>954.353</v>
      </c>
      <c r="S284" s="225">
        <v>0</v>
      </c>
      <c r="T284" s="226">
        <f>S284*H284</f>
        <v>0</v>
      </c>
      <c r="U284" s="41"/>
      <c r="V284" s="41"/>
      <c r="W284" s="41"/>
      <c r="X284" s="41"/>
      <c r="Y284" s="41"/>
      <c r="Z284" s="41"/>
      <c r="AA284" s="41"/>
      <c r="AB284" s="41"/>
      <c r="AC284" s="41"/>
      <c r="AD284" s="41"/>
      <c r="AE284" s="41"/>
      <c r="AR284" s="227" t="s">
        <v>372</v>
      </c>
      <c r="AT284" s="227" t="s">
        <v>441</v>
      </c>
      <c r="AU284" s="227" t="s">
        <v>86</v>
      </c>
      <c r="AY284" s="19" t="s">
        <v>170</v>
      </c>
      <c r="BE284" s="228">
        <f>IF(N284="základní",J284,0)</f>
        <v>0</v>
      </c>
      <c r="BF284" s="228">
        <f>IF(N284="snížená",J284,0)</f>
        <v>0</v>
      </c>
      <c r="BG284" s="228">
        <f>IF(N284="zákl. přenesená",J284,0)</f>
        <v>0</v>
      </c>
      <c r="BH284" s="228">
        <f>IF(N284="sníž. přenesená",J284,0)</f>
        <v>0</v>
      </c>
      <c r="BI284" s="228">
        <f>IF(N284="nulová",J284,0)</f>
        <v>0</v>
      </c>
      <c r="BJ284" s="19" t="s">
        <v>178</v>
      </c>
      <c r="BK284" s="228">
        <f>ROUND(I284*H284,2)</f>
        <v>0</v>
      </c>
      <c r="BL284" s="19" t="s">
        <v>372</v>
      </c>
      <c r="BM284" s="227" t="s">
        <v>444</v>
      </c>
    </row>
    <row r="285" spans="1:47" s="2" customFormat="1" ht="12">
      <c r="A285" s="41"/>
      <c r="B285" s="42"/>
      <c r="C285" s="43"/>
      <c r="D285" s="229" t="s">
        <v>343</v>
      </c>
      <c r="E285" s="43"/>
      <c r="F285" s="230" t="s">
        <v>445</v>
      </c>
      <c r="G285" s="43"/>
      <c r="H285" s="43"/>
      <c r="I285" s="231"/>
      <c r="J285" s="43"/>
      <c r="K285" s="43"/>
      <c r="L285" s="47"/>
      <c r="M285" s="232"/>
      <c r="N285" s="233"/>
      <c r="O285" s="88"/>
      <c r="P285" s="88"/>
      <c r="Q285" s="88"/>
      <c r="R285" s="88"/>
      <c r="S285" s="88"/>
      <c r="T285" s="89"/>
      <c r="U285" s="41"/>
      <c r="V285" s="41"/>
      <c r="W285" s="41"/>
      <c r="X285" s="41"/>
      <c r="Y285" s="41"/>
      <c r="Z285" s="41"/>
      <c r="AA285" s="41"/>
      <c r="AB285" s="41"/>
      <c r="AC285" s="41"/>
      <c r="AD285" s="41"/>
      <c r="AE285" s="41"/>
      <c r="AT285" s="19" t="s">
        <v>343</v>
      </c>
      <c r="AU285" s="19" t="s">
        <v>86</v>
      </c>
    </row>
    <row r="286" spans="1:51" s="14" customFormat="1" ht="12">
      <c r="A286" s="14"/>
      <c r="B286" s="244"/>
      <c r="C286" s="245"/>
      <c r="D286" s="229" t="s">
        <v>182</v>
      </c>
      <c r="E286" s="246" t="s">
        <v>35</v>
      </c>
      <c r="F286" s="247" t="s">
        <v>653</v>
      </c>
      <c r="G286" s="245"/>
      <c r="H286" s="248">
        <v>954.353</v>
      </c>
      <c r="I286" s="249"/>
      <c r="J286" s="245"/>
      <c r="K286" s="245"/>
      <c r="L286" s="250"/>
      <c r="M286" s="251"/>
      <c r="N286" s="252"/>
      <c r="O286" s="252"/>
      <c r="P286" s="252"/>
      <c r="Q286" s="252"/>
      <c r="R286" s="252"/>
      <c r="S286" s="252"/>
      <c r="T286" s="253"/>
      <c r="U286" s="14"/>
      <c r="V286" s="14"/>
      <c r="W286" s="14"/>
      <c r="X286" s="14"/>
      <c r="Y286" s="14"/>
      <c r="Z286" s="14"/>
      <c r="AA286" s="14"/>
      <c r="AB286" s="14"/>
      <c r="AC286" s="14"/>
      <c r="AD286" s="14"/>
      <c r="AE286" s="14"/>
      <c r="AT286" s="254" t="s">
        <v>182</v>
      </c>
      <c r="AU286" s="254" t="s">
        <v>86</v>
      </c>
      <c r="AV286" s="14" t="s">
        <v>88</v>
      </c>
      <c r="AW286" s="14" t="s">
        <v>40</v>
      </c>
      <c r="AX286" s="14" t="s">
        <v>79</v>
      </c>
      <c r="AY286" s="254" t="s">
        <v>170</v>
      </c>
    </row>
    <row r="287" spans="1:51" s="15" customFormat="1" ht="12">
      <c r="A287" s="15"/>
      <c r="B287" s="255"/>
      <c r="C287" s="256"/>
      <c r="D287" s="229" t="s">
        <v>182</v>
      </c>
      <c r="E287" s="257" t="s">
        <v>35</v>
      </c>
      <c r="F287" s="258" t="s">
        <v>185</v>
      </c>
      <c r="G287" s="256"/>
      <c r="H287" s="259">
        <v>954.353</v>
      </c>
      <c r="I287" s="260"/>
      <c r="J287" s="256"/>
      <c r="K287" s="256"/>
      <c r="L287" s="261"/>
      <c r="M287" s="262"/>
      <c r="N287" s="263"/>
      <c r="O287" s="263"/>
      <c r="P287" s="263"/>
      <c r="Q287" s="263"/>
      <c r="R287" s="263"/>
      <c r="S287" s="263"/>
      <c r="T287" s="264"/>
      <c r="U287" s="15"/>
      <c r="V287" s="15"/>
      <c r="W287" s="15"/>
      <c r="X287" s="15"/>
      <c r="Y287" s="15"/>
      <c r="Z287" s="15"/>
      <c r="AA287" s="15"/>
      <c r="AB287" s="15"/>
      <c r="AC287" s="15"/>
      <c r="AD287" s="15"/>
      <c r="AE287" s="15"/>
      <c r="AT287" s="265" t="s">
        <v>182</v>
      </c>
      <c r="AU287" s="265" t="s">
        <v>86</v>
      </c>
      <c r="AV287" s="15" t="s">
        <v>178</v>
      </c>
      <c r="AW287" s="15" t="s">
        <v>40</v>
      </c>
      <c r="AX287" s="15" t="s">
        <v>86</v>
      </c>
      <c r="AY287" s="265" t="s">
        <v>170</v>
      </c>
    </row>
    <row r="288" spans="1:65" s="2" customFormat="1" ht="16.5" customHeight="1">
      <c r="A288" s="41"/>
      <c r="B288" s="42"/>
      <c r="C288" s="266" t="s">
        <v>419</v>
      </c>
      <c r="D288" s="266" t="s">
        <v>441</v>
      </c>
      <c r="E288" s="267" t="s">
        <v>563</v>
      </c>
      <c r="F288" s="268" t="s">
        <v>564</v>
      </c>
      <c r="G288" s="269" t="s">
        <v>216</v>
      </c>
      <c r="H288" s="270">
        <v>1130</v>
      </c>
      <c r="I288" s="271"/>
      <c r="J288" s="272">
        <f>ROUND(I288*H288,2)</f>
        <v>0</v>
      </c>
      <c r="K288" s="268" t="s">
        <v>177</v>
      </c>
      <c r="L288" s="273"/>
      <c r="M288" s="274" t="s">
        <v>35</v>
      </c>
      <c r="N288" s="275" t="s">
        <v>52</v>
      </c>
      <c r="O288" s="88"/>
      <c r="P288" s="225">
        <f>O288*H288</f>
        <v>0</v>
      </c>
      <c r="Q288" s="225">
        <v>0.00018</v>
      </c>
      <c r="R288" s="225">
        <f>Q288*H288</f>
        <v>0.20340000000000003</v>
      </c>
      <c r="S288" s="225">
        <v>0</v>
      </c>
      <c r="T288" s="226">
        <f>S288*H288</f>
        <v>0</v>
      </c>
      <c r="U288" s="41"/>
      <c r="V288" s="41"/>
      <c r="W288" s="41"/>
      <c r="X288" s="41"/>
      <c r="Y288" s="41"/>
      <c r="Z288" s="41"/>
      <c r="AA288" s="41"/>
      <c r="AB288" s="41"/>
      <c r="AC288" s="41"/>
      <c r="AD288" s="41"/>
      <c r="AE288" s="41"/>
      <c r="AR288" s="227" t="s">
        <v>372</v>
      </c>
      <c r="AT288" s="227" t="s">
        <v>441</v>
      </c>
      <c r="AU288" s="227" t="s">
        <v>86</v>
      </c>
      <c r="AY288" s="19" t="s">
        <v>170</v>
      </c>
      <c r="BE288" s="228">
        <f>IF(N288="základní",J288,0)</f>
        <v>0</v>
      </c>
      <c r="BF288" s="228">
        <f>IF(N288="snížená",J288,0)</f>
        <v>0</v>
      </c>
      <c r="BG288" s="228">
        <f>IF(N288="zákl. přenesená",J288,0)</f>
        <v>0</v>
      </c>
      <c r="BH288" s="228">
        <f>IF(N288="sníž. přenesená",J288,0)</f>
        <v>0</v>
      </c>
      <c r="BI288" s="228">
        <f>IF(N288="nulová",J288,0)</f>
        <v>0</v>
      </c>
      <c r="BJ288" s="19" t="s">
        <v>178</v>
      </c>
      <c r="BK288" s="228">
        <f>ROUND(I288*H288,2)</f>
        <v>0</v>
      </c>
      <c r="BL288" s="19" t="s">
        <v>372</v>
      </c>
      <c r="BM288" s="227" t="s">
        <v>669</v>
      </c>
    </row>
    <row r="289" spans="1:51" s="14" customFormat="1" ht="12">
      <c r="A289" s="14"/>
      <c r="B289" s="244"/>
      <c r="C289" s="245"/>
      <c r="D289" s="229" t="s">
        <v>182</v>
      </c>
      <c r="E289" s="246" t="s">
        <v>35</v>
      </c>
      <c r="F289" s="247" t="s">
        <v>670</v>
      </c>
      <c r="G289" s="245"/>
      <c r="H289" s="248">
        <v>1130</v>
      </c>
      <c r="I289" s="249"/>
      <c r="J289" s="245"/>
      <c r="K289" s="245"/>
      <c r="L289" s="250"/>
      <c r="M289" s="251"/>
      <c r="N289" s="252"/>
      <c r="O289" s="252"/>
      <c r="P289" s="252"/>
      <c r="Q289" s="252"/>
      <c r="R289" s="252"/>
      <c r="S289" s="252"/>
      <c r="T289" s="253"/>
      <c r="U289" s="14"/>
      <c r="V289" s="14"/>
      <c r="W289" s="14"/>
      <c r="X289" s="14"/>
      <c r="Y289" s="14"/>
      <c r="Z289" s="14"/>
      <c r="AA289" s="14"/>
      <c r="AB289" s="14"/>
      <c r="AC289" s="14"/>
      <c r="AD289" s="14"/>
      <c r="AE289" s="14"/>
      <c r="AT289" s="254" t="s">
        <v>182</v>
      </c>
      <c r="AU289" s="254" t="s">
        <v>86</v>
      </c>
      <c r="AV289" s="14" t="s">
        <v>88</v>
      </c>
      <c r="AW289" s="14" t="s">
        <v>40</v>
      </c>
      <c r="AX289" s="14" t="s">
        <v>79</v>
      </c>
      <c r="AY289" s="254" t="s">
        <v>170</v>
      </c>
    </row>
    <row r="290" spans="1:51" s="15" customFormat="1" ht="12">
      <c r="A290" s="15"/>
      <c r="B290" s="255"/>
      <c r="C290" s="256"/>
      <c r="D290" s="229" t="s">
        <v>182</v>
      </c>
      <c r="E290" s="257" t="s">
        <v>35</v>
      </c>
      <c r="F290" s="258" t="s">
        <v>185</v>
      </c>
      <c r="G290" s="256"/>
      <c r="H290" s="259">
        <v>1130</v>
      </c>
      <c r="I290" s="260"/>
      <c r="J290" s="256"/>
      <c r="K290" s="256"/>
      <c r="L290" s="261"/>
      <c r="M290" s="262"/>
      <c r="N290" s="263"/>
      <c r="O290" s="263"/>
      <c r="P290" s="263"/>
      <c r="Q290" s="263"/>
      <c r="R290" s="263"/>
      <c r="S290" s="263"/>
      <c r="T290" s="264"/>
      <c r="U290" s="15"/>
      <c r="V290" s="15"/>
      <c r="W290" s="15"/>
      <c r="X290" s="15"/>
      <c r="Y290" s="15"/>
      <c r="Z290" s="15"/>
      <c r="AA290" s="15"/>
      <c r="AB290" s="15"/>
      <c r="AC290" s="15"/>
      <c r="AD290" s="15"/>
      <c r="AE290" s="15"/>
      <c r="AT290" s="265" t="s">
        <v>182</v>
      </c>
      <c r="AU290" s="265" t="s">
        <v>86</v>
      </c>
      <c r="AV290" s="15" t="s">
        <v>178</v>
      </c>
      <c r="AW290" s="15" t="s">
        <v>40</v>
      </c>
      <c r="AX290" s="15" t="s">
        <v>86</v>
      </c>
      <c r="AY290" s="265" t="s">
        <v>170</v>
      </c>
    </row>
    <row r="291" spans="1:65" s="2" customFormat="1" ht="16.5" customHeight="1">
      <c r="A291" s="41"/>
      <c r="B291" s="42"/>
      <c r="C291" s="266" t="s">
        <v>421</v>
      </c>
      <c r="D291" s="266" t="s">
        <v>441</v>
      </c>
      <c r="E291" s="267" t="s">
        <v>452</v>
      </c>
      <c r="F291" s="268" t="s">
        <v>453</v>
      </c>
      <c r="G291" s="269" t="s">
        <v>348</v>
      </c>
      <c r="H291" s="270">
        <v>57.63</v>
      </c>
      <c r="I291" s="271"/>
      <c r="J291" s="272">
        <f>ROUND(I291*H291,2)</f>
        <v>0</v>
      </c>
      <c r="K291" s="268" t="s">
        <v>177</v>
      </c>
      <c r="L291" s="273"/>
      <c r="M291" s="274" t="s">
        <v>35</v>
      </c>
      <c r="N291" s="275" t="s">
        <v>52</v>
      </c>
      <c r="O291" s="88"/>
      <c r="P291" s="225">
        <f>O291*H291</f>
        <v>0</v>
      </c>
      <c r="Q291" s="225">
        <v>1</v>
      </c>
      <c r="R291" s="225">
        <f>Q291*H291</f>
        <v>57.63</v>
      </c>
      <c r="S291" s="225">
        <v>0</v>
      </c>
      <c r="T291" s="226">
        <f>S291*H291</f>
        <v>0</v>
      </c>
      <c r="U291" s="41"/>
      <c r="V291" s="41"/>
      <c r="W291" s="41"/>
      <c r="X291" s="41"/>
      <c r="Y291" s="41"/>
      <c r="Z291" s="41"/>
      <c r="AA291" s="41"/>
      <c r="AB291" s="41"/>
      <c r="AC291" s="41"/>
      <c r="AD291" s="41"/>
      <c r="AE291" s="41"/>
      <c r="AR291" s="227" t="s">
        <v>372</v>
      </c>
      <c r="AT291" s="227" t="s">
        <v>441</v>
      </c>
      <c r="AU291" s="227" t="s">
        <v>86</v>
      </c>
      <c r="AY291" s="19" t="s">
        <v>170</v>
      </c>
      <c r="BE291" s="228">
        <f>IF(N291="základní",J291,0)</f>
        <v>0</v>
      </c>
      <c r="BF291" s="228">
        <f>IF(N291="snížená",J291,0)</f>
        <v>0</v>
      </c>
      <c r="BG291" s="228">
        <f>IF(N291="zákl. přenesená",J291,0)</f>
        <v>0</v>
      </c>
      <c r="BH291" s="228">
        <f>IF(N291="sníž. přenesená",J291,0)</f>
        <v>0</v>
      </c>
      <c r="BI291" s="228">
        <f>IF(N291="nulová",J291,0)</f>
        <v>0</v>
      </c>
      <c r="BJ291" s="19" t="s">
        <v>178</v>
      </c>
      <c r="BK291" s="228">
        <f>ROUND(I291*H291,2)</f>
        <v>0</v>
      </c>
      <c r="BL291" s="19" t="s">
        <v>372</v>
      </c>
      <c r="BM291" s="227" t="s">
        <v>454</v>
      </c>
    </row>
    <row r="292" spans="1:47" s="2" customFormat="1" ht="12">
      <c r="A292" s="41"/>
      <c r="B292" s="42"/>
      <c r="C292" s="43"/>
      <c r="D292" s="229" t="s">
        <v>343</v>
      </c>
      <c r="E292" s="43"/>
      <c r="F292" s="230" t="s">
        <v>445</v>
      </c>
      <c r="G292" s="43"/>
      <c r="H292" s="43"/>
      <c r="I292" s="231"/>
      <c r="J292" s="43"/>
      <c r="K292" s="43"/>
      <c r="L292" s="47"/>
      <c r="M292" s="232"/>
      <c r="N292" s="233"/>
      <c r="O292" s="88"/>
      <c r="P292" s="88"/>
      <c r="Q292" s="88"/>
      <c r="R292" s="88"/>
      <c r="S292" s="88"/>
      <c r="T292" s="89"/>
      <c r="U292" s="41"/>
      <c r="V292" s="41"/>
      <c r="W292" s="41"/>
      <c r="X292" s="41"/>
      <c r="Y292" s="41"/>
      <c r="Z292" s="41"/>
      <c r="AA292" s="41"/>
      <c r="AB292" s="41"/>
      <c r="AC292" s="41"/>
      <c r="AD292" s="41"/>
      <c r="AE292" s="41"/>
      <c r="AT292" s="19" t="s">
        <v>343</v>
      </c>
      <c r="AU292" s="19" t="s">
        <v>86</v>
      </c>
    </row>
    <row r="293" spans="1:51" s="13" customFormat="1" ht="12">
      <c r="A293" s="13"/>
      <c r="B293" s="234"/>
      <c r="C293" s="235"/>
      <c r="D293" s="229" t="s">
        <v>182</v>
      </c>
      <c r="E293" s="236" t="s">
        <v>35</v>
      </c>
      <c r="F293" s="237" t="s">
        <v>385</v>
      </c>
      <c r="G293" s="235"/>
      <c r="H293" s="236" t="s">
        <v>35</v>
      </c>
      <c r="I293" s="238"/>
      <c r="J293" s="235"/>
      <c r="K293" s="235"/>
      <c r="L293" s="239"/>
      <c r="M293" s="240"/>
      <c r="N293" s="241"/>
      <c r="O293" s="241"/>
      <c r="P293" s="241"/>
      <c r="Q293" s="241"/>
      <c r="R293" s="241"/>
      <c r="S293" s="241"/>
      <c r="T293" s="242"/>
      <c r="U293" s="13"/>
      <c r="V293" s="13"/>
      <c r="W293" s="13"/>
      <c r="X293" s="13"/>
      <c r="Y293" s="13"/>
      <c r="Z293" s="13"/>
      <c r="AA293" s="13"/>
      <c r="AB293" s="13"/>
      <c r="AC293" s="13"/>
      <c r="AD293" s="13"/>
      <c r="AE293" s="13"/>
      <c r="AT293" s="243" t="s">
        <v>182</v>
      </c>
      <c r="AU293" s="243" t="s">
        <v>86</v>
      </c>
      <c r="AV293" s="13" t="s">
        <v>86</v>
      </c>
      <c r="AW293" s="13" t="s">
        <v>40</v>
      </c>
      <c r="AX293" s="13" t="s">
        <v>79</v>
      </c>
      <c r="AY293" s="243" t="s">
        <v>170</v>
      </c>
    </row>
    <row r="294" spans="1:51" s="14" customFormat="1" ht="12">
      <c r="A294" s="14"/>
      <c r="B294" s="244"/>
      <c r="C294" s="245"/>
      <c r="D294" s="229" t="s">
        <v>182</v>
      </c>
      <c r="E294" s="246" t="s">
        <v>35</v>
      </c>
      <c r="F294" s="247" t="s">
        <v>671</v>
      </c>
      <c r="G294" s="245"/>
      <c r="H294" s="248">
        <v>57.63</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182</v>
      </c>
      <c r="AU294" s="254" t="s">
        <v>86</v>
      </c>
      <c r="AV294" s="14" t="s">
        <v>88</v>
      </c>
      <c r="AW294" s="14" t="s">
        <v>40</v>
      </c>
      <c r="AX294" s="14" t="s">
        <v>79</v>
      </c>
      <c r="AY294" s="254" t="s">
        <v>170</v>
      </c>
    </row>
    <row r="295" spans="1:51" s="15" customFormat="1" ht="12">
      <c r="A295" s="15"/>
      <c r="B295" s="255"/>
      <c r="C295" s="256"/>
      <c r="D295" s="229" t="s">
        <v>182</v>
      </c>
      <c r="E295" s="257" t="s">
        <v>35</v>
      </c>
      <c r="F295" s="258" t="s">
        <v>185</v>
      </c>
      <c r="G295" s="256"/>
      <c r="H295" s="259">
        <v>57.63</v>
      </c>
      <c r="I295" s="260"/>
      <c r="J295" s="256"/>
      <c r="K295" s="256"/>
      <c r="L295" s="261"/>
      <c r="M295" s="262"/>
      <c r="N295" s="263"/>
      <c r="O295" s="263"/>
      <c r="P295" s="263"/>
      <c r="Q295" s="263"/>
      <c r="R295" s="263"/>
      <c r="S295" s="263"/>
      <c r="T295" s="264"/>
      <c r="U295" s="15"/>
      <c r="V295" s="15"/>
      <c r="W295" s="15"/>
      <c r="X295" s="15"/>
      <c r="Y295" s="15"/>
      <c r="Z295" s="15"/>
      <c r="AA295" s="15"/>
      <c r="AB295" s="15"/>
      <c r="AC295" s="15"/>
      <c r="AD295" s="15"/>
      <c r="AE295" s="15"/>
      <c r="AT295" s="265" t="s">
        <v>182</v>
      </c>
      <c r="AU295" s="265" t="s">
        <v>86</v>
      </c>
      <c r="AV295" s="15" t="s">
        <v>178</v>
      </c>
      <c r="AW295" s="15" t="s">
        <v>40</v>
      </c>
      <c r="AX295" s="15" t="s">
        <v>86</v>
      </c>
      <c r="AY295" s="265" t="s">
        <v>170</v>
      </c>
    </row>
    <row r="296" spans="1:65" s="2" customFormat="1" ht="16.5" customHeight="1">
      <c r="A296" s="41"/>
      <c r="B296" s="42"/>
      <c r="C296" s="266" t="s">
        <v>426</v>
      </c>
      <c r="D296" s="266" t="s">
        <v>441</v>
      </c>
      <c r="E296" s="267" t="s">
        <v>672</v>
      </c>
      <c r="F296" s="268" t="s">
        <v>673</v>
      </c>
      <c r="G296" s="269" t="s">
        <v>216</v>
      </c>
      <c r="H296" s="270">
        <v>2</v>
      </c>
      <c r="I296" s="271"/>
      <c r="J296" s="272">
        <f>ROUND(I296*H296,2)</f>
        <v>0</v>
      </c>
      <c r="K296" s="268" t="s">
        <v>177</v>
      </c>
      <c r="L296" s="273"/>
      <c r="M296" s="283" t="s">
        <v>35</v>
      </c>
      <c r="N296" s="284" t="s">
        <v>52</v>
      </c>
      <c r="O296" s="278"/>
      <c r="P296" s="285">
        <f>O296*H296</f>
        <v>0</v>
      </c>
      <c r="Q296" s="285">
        <v>0.24419</v>
      </c>
      <c r="R296" s="285">
        <f>Q296*H296</f>
        <v>0.48838</v>
      </c>
      <c r="S296" s="285">
        <v>0</v>
      </c>
      <c r="T296" s="286">
        <f>S296*H296</f>
        <v>0</v>
      </c>
      <c r="U296" s="41"/>
      <c r="V296" s="41"/>
      <c r="W296" s="41"/>
      <c r="X296" s="41"/>
      <c r="Y296" s="41"/>
      <c r="Z296" s="41"/>
      <c r="AA296" s="41"/>
      <c r="AB296" s="41"/>
      <c r="AC296" s="41"/>
      <c r="AD296" s="41"/>
      <c r="AE296" s="41"/>
      <c r="AR296" s="227" t="s">
        <v>372</v>
      </c>
      <c r="AT296" s="227" t="s">
        <v>441</v>
      </c>
      <c r="AU296" s="227" t="s">
        <v>86</v>
      </c>
      <c r="AY296" s="19" t="s">
        <v>170</v>
      </c>
      <c r="BE296" s="228">
        <f>IF(N296="základní",J296,0)</f>
        <v>0</v>
      </c>
      <c r="BF296" s="228">
        <f>IF(N296="snížená",J296,0)</f>
        <v>0</v>
      </c>
      <c r="BG296" s="228">
        <f>IF(N296="zákl. přenesená",J296,0)</f>
        <v>0</v>
      </c>
      <c r="BH296" s="228">
        <f>IF(N296="sníž. přenesená",J296,0)</f>
        <v>0</v>
      </c>
      <c r="BI296" s="228">
        <f>IF(N296="nulová",J296,0)</f>
        <v>0</v>
      </c>
      <c r="BJ296" s="19" t="s">
        <v>178</v>
      </c>
      <c r="BK296" s="228">
        <f>ROUND(I296*H296,2)</f>
        <v>0</v>
      </c>
      <c r="BL296" s="19" t="s">
        <v>372</v>
      </c>
      <c r="BM296" s="227" t="s">
        <v>674</v>
      </c>
    </row>
    <row r="297" spans="1:31" s="2" customFormat="1" ht="6.95" customHeight="1">
      <c r="A297" s="41"/>
      <c r="B297" s="63"/>
      <c r="C297" s="64"/>
      <c r="D297" s="64"/>
      <c r="E297" s="64"/>
      <c r="F297" s="64"/>
      <c r="G297" s="64"/>
      <c r="H297" s="64"/>
      <c r="I297" s="64"/>
      <c r="J297" s="64"/>
      <c r="K297" s="64"/>
      <c r="L297" s="47"/>
      <c r="M297" s="41"/>
      <c r="O297" s="41"/>
      <c r="P297" s="41"/>
      <c r="Q297" s="41"/>
      <c r="R297" s="41"/>
      <c r="S297" s="41"/>
      <c r="T297" s="41"/>
      <c r="U297" s="41"/>
      <c r="V297" s="41"/>
      <c r="W297" s="41"/>
      <c r="X297" s="41"/>
      <c r="Y297" s="41"/>
      <c r="Z297" s="41"/>
      <c r="AA297" s="41"/>
      <c r="AB297" s="41"/>
      <c r="AC297" s="41"/>
      <c r="AD297" s="41"/>
      <c r="AE297" s="41"/>
    </row>
  </sheetData>
  <sheetProtection password="CC35" sheet="1" objects="1" scenarios="1" formatColumns="0" formatRows="0" autoFilter="0"/>
  <autoFilter ref="C87:K296"/>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144</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675</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ROUND((SUM(BE88:BE270)),2)</f>
        <v>0</v>
      </c>
      <c r="G35" s="41"/>
      <c r="H35" s="41"/>
      <c r="I35" s="161">
        <v>0.21</v>
      </c>
      <c r="J35" s="160">
        <f>ROUND(((SUM(BE88:BE270))*I35),2)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ROUND((SUM(BF88:BF270)),2)</f>
        <v>0</v>
      </c>
      <c r="G36" s="41"/>
      <c r="H36" s="41"/>
      <c r="I36" s="161">
        <v>0.15</v>
      </c>
      <c r="J36" s="160">
        <f>ROUND(((SUM(BF88:BF270))*I36),2)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ROUND((SUM(BG88:BG270)),2)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ROUND((SUM(BH88:BH270)),2)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ROUND((SUM(BI88:BI270)),2)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144</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SO 104 - 12. SK žst. Bílina</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J88</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152</v>
      </c>
      <c r="E64" s="181"/>
      <c r="F64" s="181"/>
      <c r="G64" s="181"/>
      <c r="H64" s="181"/>
      <c r="I64" s="181"/>
      <c r="J64" s="182">
        <f>J89</f>
        <v>0</v>
      </c>
      <c r="K64" s="179"/>
      <c r="L64" s="183"/>
      <c r="S64" s="9"/>
      <c r="T64" s="9"/>
      <c r="U64" s="9"/>
      <c r="V64" s="9"/>
      <c r="W64" s="9"/>
      <c r="X64" s="9"/>
      <c r="Y64" s="9"/>
      <c r="Z64" s="9"/>
      <c r="AA64" s="9"/>
      <c r="AB64" s="9"/>
      <c r="AC64" s="9"/>
      <c r="AD64" s="9"/>
      <c r="AE64" s="9"/>
    </row>
    <row r="65" spans="1:31" s="10" customFormat="1" ht="19.9" customHeight="1">
      <c r="A65" s="10"/>
      <c r="B65" s="184"/>
      <c r="C65" s="129"/>
      <c r="D65" s="185" t="s">
        <v>153</v>
      </c>
      <c r="E65" s="186"/>
      <c r="F65" s="186"/>
      <c r="G65" s="186"/>
      <c r="H65" s="186"/>
      <c r="I65" s="186"/>
      <c r="J65" s="187">
        <f>J90</f>
        <v>0</v>
      </c>
      <c r="K65" s="129"/>
      <c r="L65" s="188"/>
      <c r="S65" s="10"/>
      <c r="T65" s="10"/>
      <c r="U65" s="10"/>
      <c r="V65" s="10"/>
      <c r="W65" s="10"/>
      <c r="X65" s="10"/>
      <c r="Y65" s="10"/>
      <c r="Z65" s="10"/>
      <c r="AA65" s="10"/>
      <c r="AB65" s="10"/>
      <c r="AC65" s="10"/>
      <c r="AD65" s="10"/>
      <c r="AE65" s="10"/>
    </row>
    <row r="66" spans="1:31" s="9" customFormat="1" ht="24.95" customHeight="1">
      <c r="A66" s="9"/>
      <c r="B66" s="178"/>
      <c r="C66" s="179"/>
      <c r="D66" s="180" t="s">
        <v>154</v>
      </c>
      <c r="E66" s="181"/>
      <c r="F66" s="181"/>
      <c r="G66" s="181"/>
      <c r="H66" s="181"/>
      <c r="I66" s="181"/>
      <c r="J66" s="182">
        <f>J193</f>
        <v>0</v>
      </c>
      <c r="K66" s="179"/>
      <c r="L66" s="183"/>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3"/>
      <c r="C68" s="64"/>
      <c r="D68" s="64"/>
      <c r="E68" s="64"/>
      <c r="F68" s="64"/>
      <c r="G68" s="64"/>
      <c r="H68" s="64"/>
      <c r="I68" s="64"/>
      <c r="J68" s="64"/>
      <c r="K68" s="64"/>
      <c r="L68" s="148"/>
      <c r="S68" s="41"/>
      <c r="T68" s="41"/>
      <c r="U68" s="41"/>
      <c r="V68" s="41"/>
      <c r="W68" s="41"/>
      <c r="X68" s="41"/>
      <c r="Y68" s="41"/>
      <c r="Z68" s="41"/>
      <c r="AA68" s="41"/>
      <c r="AB68" s="41"/>
      <c r="AC68" s="41"/>
      <c r="AD68" s="41"/>
      <c r="AE68" s="41"/>
    </row>
    <row r="72" spans="1:31" s="2" customFormat="1" ht="6.95" customHeight="1">
      <c r="A72" s="41"/>
      <c r="B72" s="65"/>
      <c r="C72" s="66"/>
      <c r="D72" s="66"/>
      <c r="E72" s="66"/>
      <c r="F72" s="66"/>
      <c r="G72" s="66"/>
      <c r="H72" s="66"/>
      <c r="I72" s="66"/>
      <c r="J72" s="66"/>
      <c r="K72" s="66"/>
      <c r="L72" s="148"/>
      <c r="S72" s="41"/>
      <c r="T72" s="41"/>
      <c r="U72" s="41"/>
      <c r="V72" s="41"/>
      <c r="W72" s="41"/>
      <c r="X72" s="41"/>
      <c r="Y72" s="41"/>
      <c r="Z72" s="41"/>
      <c r="AA72" s="41"/>
      <c r="AB72" s="41"/>
      <c r="AC72" s="41"/>
      <c r="AD72" s="41"/>
      <c r="AE72" s="41"/>
    </row>
    <row r="73" spans="1:31" s="2" customFormat="1" ht="24.95" customHeight="1">
      <c r="A73" s="41"/>
      <c r="B73" s="42"/>
      <c r="C73" s="25" t="s">
        <v>155</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4"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16.5" customHeight="1">
      <c r="A76" s="41"/>
      <c r="B76" s="42"/>
      <c r="C76" s="43"/>
      <c r="D76" s="43"/>
      <c r="E76" s="173" t="str">
        <f>E7</f>
        <v>Oprava staničních kolejí v žst. Bílina_ZMĚNA Č. 1</v>
      </c>
      <c r="F76" s="34"/>
      <c r="G76" s="34"/>
      <c r="H76" s="34"/>
      <c r="I76" s="43"/>
      <c r="J76" s="43"/>
      <c r="K76" s="43"/>
      <c r="L76" s="148"/>
      <c r="S76" s="41"/>
      <c r="T76" s="41"/>
      <c r="U76" s="41"/>
      <c r="V76" s="41"/>
      <c r="W76" s="41"/>
      <c r="X76" s="41"/>
      <c r="Y76" s="41"/>
      <c r="Z76" s="41"/>
      <c r="AA76" s="41"/>
      <c r="AB76" s="41"/>
      <c r="AC76" s="41"/>
      <c r="AD76" s="41"/>
      <c r="AE76" s="41"/>
    </row>
    <row r="77" spans="2:12" s="1" customFormat="1" ht="12" customHeight="1">
      <c r="B77" s="23"/>
      <c r="C77" s="34" t="s">
        <v>143</v>
      </c>
      <c r="D77" s="24"/>
      <c r="E77" s="24"/>
      <c r="F77" s="24"/>
      <c r="G77" s="24"/>
      <c r="H77" s="24"/>
      <c r="I77" s="24"/>
      <c r="J77" s="24"/>
      <c r="K77" s="24"/>
      <c r="L77" s="22"/>
    </row>
    <row r="78" spans="1:31" s="2" customFormat="1" ht="16.5" customHeight="1">
      <c r="A78" s="41"/>
      <c r="B78" s="42"/>
      <c r="C78" s="43"/>
      <c r="D78" s="43"/>
      <c r="E78" s="173" t="s">
        <v>144</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145</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3" t="str">
        <f>E11</f>
        <v>SO 104 - 12. SK žst. Bílina</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4" t="s">
        <v>22</v>
      </c>
      <c r="D82" s="43"/>
      <c r="E82" s="43"/>
      <c r="F82" s="29" t="str">
        <f>F14</f>
        <v>žst. Bílina</v>
      </c>
      <c r="G82" s="43"/>
      <c r="H82" s="43"/>
      <c r="I82" s="34" t="s">
        <v>24</v>
      </c>
      <c r="J82" s="76" t="str">
        <f>IF(J14="","",J14)</f>
        <v>19. 3. 2021</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5.15" customHeight="1">
      <c r="A84" s="41"/>
      <c r="B84" s="42"/>
      <c r="C84" s="34" t="s">
        <v>30</v>
      </c>
      <c r="D84" s="43"/>
      <c r="E84" s="43"/>
      <c r="F84" s="29" t="str">
        <f>E17</f>
        <v>SŽ s.o., OŘ UNL, ST Most</v>
      </c>
      <c r="G84" s="43"/>
      <c r="H84" s="43"/>
      <c r="I84" s="34" t="s">
        <v>38</v>
      </c>
      <c r="J84" s="39" t="str">
        <f>E23</f>
        <v xml:space="preserve"> </v>
      </c>
      <c r="K84" s="43"/>
      <c r="L84" s="148"/>
      <c r="S84" s="41"/>
      <c r="T84" s="41"/>
      <c r="U84" s="41"/>
      <c r="V84" s="41"/>
      <c r="W84" s="41"/>
      <c r="X84" s="41"/>
      <c r="Y84" s="41"/>
      <c r="Z84" s="41"/>
      <c r="AA84" s="41"/>
      <c r="AB84" s="41"/>
      <c r="AC84" s="41"/>
      <c r="AD84" s="41"/>
      <c r="AE84" s="41"/>
    </row>
    <row r="85" spans="1:31" s="2" customFormat="1" ht="15.15" customHeight="1">
      <c r="A85" s="41"/>
      <c r="B85" s="42"/>
      <c r="C85" s="34" t="s">
        <v>36</v>
      </c>
      <c r="D85" s="43"/>
      <c r="E85" s="43"/>
      <c r="F85" s="29" t="str">
        <f>IF(E20="","",E20)</f>
        <v>Vyplň údaj</v>
      </c>
      <c r="G85" s="43"/>
      <c r="H85" s="43"/>
      <c r="I85" s="34" t="s">
        <v>41</v>
      </c>
      <c r="J85" s="39" t="str">
        <f>E26</f>
        <v>Ing. Střítezský P.</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89"/>
      <c r="B87" s="190"/>
      <c r="C87" s="191" t="s">
        <v>156</v>
      </c>
      <c r="D87" s="192" t="s">
        <v>64</v>
      </c>
      <c r="E87" s="192" t="s">
        <v>60</v>
      </c>
      <c r="F87" s="192" t="s">
        <v>61</v>
      </c>
      <c r="G87" s="192" t="s">
        <v>157</v>
      </c>
      <c r="H87" s="192" t="s">
        <v>158</v>
      </c>
      <c r="I87" s="192" t="s">
        <v>159</v>
      </c>
      <c r="J87" s="192" t="s">
        <v>150</v>
      </c>
      <c r="K87" s="193" t="s">
        <v>160</v>
      </c>
      <c r="L87" s="194"/>
      <c r="M87" s="96" t="s">
        <v>35</v>
      </c>
      <c r="N87" s="97" t="s">
        <v>49</v>
      </c>
      <c r="O87" s="97" t="s">
        <v>161</v>
      </c>
      <c r="P87" s="97" t="s">
        <v>162</v>
      </c>
      <c r="Q87" s="97" t="s">
        <v>163</v>
      </c>
      <c r="R87" s="97" t="s">
        <v>164</v>
      </c>
      <c r="S87" s="97" t="s">
        <v>165</v>
      </c>
      <c r="T87" s="98" t="s">
        <v>166</v>
      </c>
      <c r="U87" s="189"/>
      <c r="V87" s="189"/>
      <c r="W87" s="189"/>
      <c r="X87" s="189"/>
      <c r="Y87" s="189"/>
      <c r="Z87" s="189"/>
      <c r="AA87" s="189"/>
      <c r="AB87" s="189"/>
      <c r="AC87" s="189"/>
      <c r="AD87" s="189"/>
      <c r="AE87" s="189"/>
    </row>
    <row r="88" spans="1:63" s="2" customFormat="1" ht="22.8" customHeight="1">
      <c r="A88" s="41"/>
      <c r="B88" s="42"/>
      <c r="C88" s="103" t="s">
        <v>167</v>
      </c>
      <c r="D88" s="43"/>
      <c r="E88" s="43"/>
      <c r="F88" s="43"/>
      <c r="G88" s="43"/>
      <c r="H88" s="43"/>
      <c r="I88" s="43"/>
      <c r="J88" s="195">
        <f>BK88</f>
        <v>0</v>
      </c>
      <c r="K88" s="43"/>
      <c r="L88" s="47"/>
      <c r="M88" s="99"/>
      <c r="N88" s="196"/>
      <c r="O88" s="100"/>
      <c r="P88" s="197">
        <f>P89+P193</f>
        <v>0</v>
      </c>
      <c r="Q88" s="100"/>
      <c r="R88" s="197">
        <f>R89+R193</f>
        <v>723.05146</v>
      </c>
      <c r="S88" s="100"/>
      <c r="T88" s="198">
        <f>T89+T193</f>
        <v>0</v>
      </c>
      <c r="U88" s="41"/>
      <c r="V88" s="41"/>
      <c r="W88" s="41"/>
      <c r="X88" s="41"/>
      <c r="Y88" s="41"/>
      <c r="Z88" s="41"/>
      <c r="AA88" s="41"/>
      <c r="AB88" s="41"/>
      <c r="AC88" s="41"/>
      <c r="AD88" s="41"/>
      <c r="AE88" s="41"/>
      <c r="AT88" s="19" t="s">
        <v>78</v>
      </c>
      <c r="AU88" s="19" t="s">
        <v>151</v>
      </c>
      <c r="BK88" s="199">
        <f>BK89+BK193</f>
        <v>0</v>
      </c>
    </row>
    <row r="89" spans="1:63" s="12" customFormat="1" ht="25.9" customHeight="1">
      <c r="A89" s="12"/>
      <c r="B89" s="200"/>
      <c r="C89" s="201"/>
      <c r="D89" s="202" t="s">
        <v>78</v>
      </c>
      <c r="E89" s="203" t="s">
        <v>168</v>
      </c>
      <c r="F89" s="203" t="s">
        <v>169</v>
      </c>
      <c r="G89" s="201"/>
      <c r="H89" s="201"/>
      <c r="I89" s="204"/>
      <c r="J89" s="205">
        <f>BK89</f>
        <v>0</v>
      </c>
      <c r="K89" s="201"/>
      <c r="L89" s="206"/>
      <c r="M89" s="207"/>
      <c r="N89" s="208"/>
      <c r="O89" s="208"/>
      <c r="P89" s="209">
        <f>P90</f>
        <v>0</v>
      </c>
      <c r="Q89" s="208"/>
      <c r="R89" s="209">
        <f>R90</f>
        <v>0</v>
      </c>
      <c r="S89" s="208"/>
      <c r="T89" s="210">
        <f>T90</f>
        <v>0</v>
      </c>
      <c r="U89" s="12"/>
      <c r="V89" s="12"/>
      <c r="W89" s="12"/>
      <c r="X89" s="12"/>
      <c r="Y89" s="12"/>
      <c r="Z89" s="12"/>
      <c r="AA89" s="12"/>
      <c r="AB89" s="12"/>
      <c r="AC89" s="12"/>
      <c r="AD89" s="12"/>
      <c r="AE89" s="12"/>
      <c r="AR89" s="211" t="s">
        <v>86</v>
      </c>
      <c r="AT89" s="212" t="s">
        <v>78</v>
      </c>
      <c r="AU89" s="212" t="s">
        <v>79</v>
      </c>
      <c r="AY89" s="211" t="s">
        <v>170</v>
      </c>
      <c r="BK89" s="213">
        <f>BK90</f>
        <v>0</v>
      </c>
    </row>
    <row r="90" spans="1:63" s="12" customFormat="1" ht="22.8" customHeight="1">
      <c r="A90" s="12"/>
      <c r="B90" s="200"/>
      <c r="C90" s="201"/>
      <c r="D90" s="202" t="s">
        <v>78</v>
      </c>
      <c r="E90" s="214" t="s">
        <v>171</v>
      </c>
      <c r="F90" s="214" t="s">
        <v>172</v>
      </c>
      <c r="G90" s="201"/>
      <c r="H90" s="201"/>
      <c r="I90" s="204"/>
      <c r="J90" s="215">
        <f>BK90</f>
        <v>0</v>
      </c>
      <c r="K90" s="201"/>
      <c r="L90" s="206"/>
      <c r="M90" s="207"/>
      <c r="N90" s="208"/>
      <c r="O90" s="208"/>
      <c r="P90" s="209">
        <f>SUM(P91:P192)</f>
        <v>0</v>
      </c>
      <c r="Q90" s="208"/>
      <c r="R90" s="209">
        <f>SUM(R91:R192)</f>
        <v>0</v>
      </c>
      <c r="S90" s="208"/>
      <c r="T90" s="210">
        <f>SUM(T91:T192)</f>
        <v>0</v>
      </c>
      <c r="U90" s="12"/>
      <c r="V90" s="12"/>
      <c r="W90" s="12"/>
      <c r="X90" s="12"/>
      <c r="Y90" s="12"/>
      <c r="Z90" s="12"/>
      <c r="AA90" s="12"/>
      <c r="AB90" s="12"/>
      <c r="AC90" s="12"/>
      <c r="AD90" s="12"/>
      <c r="AE90" s="12"/>
      <c r="AR90" s="211" t="s">
        <v>86</v>
      </c>
      <c r="AT90" s="212" t="s">
        <v>78</v>
      </c>
      <c r="AU90" s="212" t="s">
        <v>86</v>
      </c>
      <c r="AY90" s="211" t="s">
        <v>170</v>
      </c>
      <c r="BK90" s="213">
        <f>SUM(BK91:BK192)</f>
        <v>0</v>
      </c>
    </row>
    <row r="91" spans="1:65" s="2" customFormat="1" ht="12">
      <c r="A91" s="41"/>
      <c r="B91" s="42"/>
      <c r="C91" s="216" t="s">
        <v>86</v>
      </c>
      <c r="D91" s="216" t="s">
        <v>173</v>
      </c>
      <c r="E91" s="217" t="s">
        <v>186</v>
      </c>
      <c r="F91" s="218" t="s">
        <v>187</v>
      </c>
      <c r="G91" s="219" t="s">
        <v>176</v>
      </c>
      <c r="H91" s="220">
        <v>484</v>
      </c>
      <c r="I91" s="221"/>
      <c r="J91" s="222">
        <f>ROUND(I91*H91,2)</f>
        <v>0</v>
      </c>
      <c r="K91" s="218" t="s">
        <v>177</v>
      </c>
      <c r="L91" s="47"/>
      <c r="M91" s="223" t="s">
        <v>35</v>
      </c>
      <c r="N91" s="224" t="s">
        <v>52</v>
      </c>
      <c r="O91" s="88"/>
      <c r="P91" s="225">
        <f>O91*H91</f>
        <v>0</v>
      </c>
      <c r="Q91" s="225">
        <v>0</v>
      </c>
      <c r="R91" s="225">
        <f>Q91*H91</f>
        <v>0</v>
      </c>
      <c r="S91" s="225">
        <v>0</v>
      </c>
      <c r="T91" s="226">
        <f>S91*H91</f>
        <v>0</v>
      </c>
      <c r="U91" s="41"/>
      <c r="V91" s="41"/>
      <c r="W91" s="41"/>
      <c r="X91" s="41"/>
      <c r="Y91" s="41"/>
      <c r="Z91" s="41"/>
      <c r="AA91" s="41"/>
      <c r="AB91" s="41"/>
      <c r="AC91" s="41"/>
      <c r="AD91" s="41"/>
      <c r="AE91" s="41"/>
      <c r="AR91" s="227" t="s">
        <v>178</v>
      </c>
      <c r="AT91" s="227" t="s">
        <v>173</v>
      </c>
      <c r="AU91" s="227" t="s">
        <v>88</v>
      </c>
      <c r="AY91" s="19" t="s">
        <v>170</v>
      </c>
      <c r="BE91" s="228">
        <f>IF(N91="základní",J91,0)</f>
        <v>0</v>
      </c>
      <c r="BF91" s="228">
        <f>IF(N91="snížená",J91,0)</f>
        <v>0</v>
      </c>
      <c r="BG91" s="228">
        <f>IF(N91="zákl. přenesená",J91,0)</f>
        <v>0</v>
      </c>
      <c r="BH91" s="228">
        <f>IF(N91="sníž. přenesená",J91,0)</f>
        <v>0</v>
      </c>
      <c r="BI91" s="228">
        <f>IF(N91="nulová",J91,0)</f>
        <v>0</v>
      </c>
      <c r="BJ91" s="19" t="s">
        <v>178</v>
      </c>
      <c r="BK91" s="228">
        <f>ROUND(I91*H91,2)</f>
        <v>0</v>
      </c>
      <c r="BL91" s="19" t="s">
        <v>178</v>
      </c>
      <c r="BM91" s="227" t="s">
        <v>188</v>
      </c>
    </row>
    <row r="92" spans="1:47" s="2" customFormat="1" ht="12">
      <c r="A92" s="41"/>
      <c r="B92" s="42"/>
      <c r="C92" s="43"/>
      <c r="D92" s="229" t="s">
        <v>180</v>
      </c>
      <c r="E92" s="43"/>
      <c r="F92" s="230" t="s">
        <v>189</v>
      </c>
      <c r="G92" s="43"/>
      <c r="H92" s="43"/>
      <c r="I92" s="231"/>
      <c r="J92" s="43"/>
      <c r="K92" s="43"/>
      <c r="L92" s="47"/>
      <c r="M92" s="232"/>
      <c r="N92" s="233"/>
      <c r="O92" s="88"/>
      <c r="P92" s="88"/>
      <c r="Q92" s="88"/>
      <c r="R92" s="88"/>
      <c r="S92" s="88"/>
      <c r="T92" s="89"/>
      <c r="U92" s="41"/>
      <c r="V92" s="41"/>
      <c r="W92" s="41"/>
      <c r="X92" s="41"/>
      <c r="Y92" s="41"/>
      <c r="Z92" s="41"/>
      <c r="AA92" s="41"/>
      <c r="AB92" s="41"/>
      <c r="AC92" s="41"/>
      <c r="AD92" s="41"/>
      <c r="AE92" s="41"/>
      <c r="AT92" s="19" t="s">
        <v>180</v>
      </c>
      <c r="AU92" s="19" t="s">
        <v>88</v>
      </c>
    </row>
    <row r="93" spans="1:51" s="13" customFormat="1" ht="12">
      <c r="A93" s="13"/>
      <c r="B93" s="234"/>
      <c r="C93" s="235"/>
      <c r="D93" s="229" t="s">
        <v>182</v>
      </c>
      <c r="E93" s="236" t="s">
        <v>35</v>
      </c>
      <c r="F93" s="237" t="s">
        <v>676</v>
      </c>
      <c r="G93" s="235"/>
      <c r="H93" s="236" t="s">
        <v>35</v>
      </c>
      <c r="I93" s="238"/>
      <c r="J93" s="235"/>
      <c r="K93" s="235"/>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86</v>
      </c>
      <c r="AW93" s="13" t="s">
        <v>40</v>
      </c>
      <c r="AX93" s="13" t="s">
        <v>79</v>
      </c>
      <c r="AY93" s="243" t="s">
        <v>170</v>
      </c>
    </row>
    <row r="94" spans="1:51" s="14" customFormat="1" ht="12">
      <c r="A94" s="14"/>
      <c r="B94" s="244"/>
      <c r="C94" s="245"/>
      <c r="D94" s="229" t="s">
        <v>182</v>
      </c>
      <c r="E94" s="246" t="s">
        <v>35</v>
      </c>
      <c r="F94" s="247" t="s">
        <v>677</v>
      </c>
      <c r="G94" s="245"/>
      <c r="H94" s="248">
        <v>484</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88</v>
      </c>
      <c r="AW94" s="14" t="s">
        <v>40</v>
      </c>
      <c r="AX94" s="14" t="s">
        <v>79</v>
      </c>
      <c r="AY94" s="254" t="s">
        <v>170</v>
      </c>
    </row>
    <row r="95" spans="1:51" s="15" customFormat="1" ht="12">
      <c r="A95" s="15"/>
      <c r="B95" s="255"/>
      <c r="C95" s="256"/>
      <c r="D95" s="229" t="s">
        <v>182</v>
      </c>
      <c r="E95" s="257" t="s">
        <v>35</v>
      </c>
      <c r="F95" s="258" t="s">
        <v>185</v>
      </c>
      <c r="G95" s="256"/>
      <c r="H95" s="259">
        <v>484</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182</v>
      </c>
      <c r="AU95" s="265" t="s">
        <v>88</v>
      </c>
      <c r="AV95" s="15" t="s">
        <v>178</v>
      </c>
      <c r="AW95" s="15" t="s">
        <v>40</v>
      </c>
      <c r="AX95" s="15" t="s">
        <v>86</v>
      </c>
      <c r="AY95" s="265" t="s">
        <v>170</v>
      </c>
    </row>
    <row r="96" spans="1:65" s="2" customFormat="1" ht="12">
      <c r="A96" s="41"/>
      <c r="B96" s="42"/>
      <c r="C96" s="216" t="s">
        <v>88</v>
      </c>
      <c r="D96" s="216" t="s">
        <v>173</v>
      </c>
      <c r="E96" s="217" t="s">
        <v>193</v>
      </c>
      <c r="F96" s="218" t="s">
        <v>194</v>
      </c>
      <c r="G96" s="219" t="s">
        <v>176</v>
      </c>
      <c r="H96" s="220">
        <v>484</v>
      </c>
      <c r="I96" s="221"/>
      <c r="J96" s="222">
        <f>ROUND(I96*H96,2)</f>
        <v>0</v>
      </c>
      <c r="K96" s="218" t="s">
        <v>177</v>
      </c>
      <c r="L96" s="47"/>
      <c r="M96" s="223" t="s">
        <v>35</v>
      </c>
      <c r="N96" s="224" t="s">
        <v>52</v>
      </c>
      <c r="O96" s="88"/>
      <c r="P96" s="225">
        <f>O96*H96</f>
        <v>0</v>
      </c>
      <c r="Q96" s="225">
        <v>0</v>
      </c>
      <c r="R96" s="225">
        <f>Q96*H96</f>
        <v>0</v>
      </c>
      <c r="S96" s="225">
        <v>0</v>
      </c>
      <c r="T96" s="226">
        <f>S96*H96</f>
        <v>0</v>
      </c>
      <c r="U96" s="41"/>
      <c r="V96" s="41"/>
      <c r="W96" s="41"/>
      <c r="X96" s="41"/>
      <c r="Y96" s="41"/>
      <c r="Z96" s="41"/>
      <c r="AA96" s="41"/>
      <c r="AB96" s="41"/>
      <c r="AC96" s="41"/>
      <c r="AD96" s="41"/>
      <c r="AE96" s="41"/>
      <c r="AR96" s="227" t="s">
        <v>178</v>
      </c>
      <c r="AT96" s="227" t="s">
        <v>173</v>
      </c>
      <c r="AU96" s="227" t="s">
        <v>88</v>
      </c>
      <c r="AY96" s="19" t="s">
        <v>170</v>
      </c>
      <c r="BE96" s="228">
        <f>IF(N96="základní",J96,0)</f>
        <v>0</v>
      </c>
      <c r="BF96" s="228">
        <f>IF(N96="snížená",J96,0)</f>
        <v>0</v>
      </c>
      <c r="BG96" s="228">
        <f>IF(N96="zákl. přenesená",J96,0)</f>
        <v>0</v>
      </c>
      <c r="BH96" s="228">
        <f>IF(N96="sníž. přenesená",J96,0)</f>
        <v>0</v>
      </c>
      <c r="BI96" s="228">
        <f>IF(N96="nulová",J96,0)</f>
        <v>0</v>
      </c>
      <c r="BJ96" s="19" t="s">
        <v>178</v>
      </c>
      <c r="BK96" s="228">
        <f>ROUND(I96*H96,2)</f>
        <v>0</v>
      </c>
      <c r="BL96" s="19" t="s">
        <v>178</v>
      </c>
      <c r="BM96" s="227" t="s">
        <v>195</v>
      </c>
    </row>
    <row r="97" spans="1:47" s="2" customFormat="1" ht="12">
      <c r="A97" s="41"/>
      <c r="B97" s="42"/>
      <c r="C97" s="43"/>
      <c r="D97" s="229" t="s">
        <v>180</v>
      </c>
      <c r="E97" s="43"/>
      <c r="F97" s="230" t="s">
        <v>196</v>
      </c>
      <c r="G97" s="43"/>
      <c r="H97" s="43"/>
      <c r="I97" s="231"/>
      <c r="J97" s="43"/>
      <c r="K97" s="43"/>
      <c r="L97" s="47"/>
      <c r="M97" s="232"/>
      <c r="N97" s="233"/>
      <c r="O97" s="88"/>
      <c r="P97" s="88"/>
      <c r="Q97" s="88"/>
      <c r="R97" s="88"/>
      <c r="S97" s="88"/>
      <c r="T97" s="89"/>
      <c r="U97" s="41"/>
      <c r="V97" s="41"/>
      <c r="W97" s="41"/>
      <c r="X97" s="41"/>
      <c r="Y97" s="41"/>
      <c r="Z97" s="41"/>
      <c r="AA97" s="41"/>
      <c r="AB97" s="41"/>
      <c r="AC97" s="41"/>
      <c r="AD97" s="41"/>
      <c r="AE97" s="41"/>
      <c r="AT97" s="19" t="s">
        <v>180</v>
      </c>
      <c r="AU97" s="19" t="s">
        <v>88</v>
      </c>
    </row>
    <row r="98" spans="1:51" s="13" customFormat="1" ht="12">
      <c r="A98" s="13"/>
      <c r="B98" s="234"/>
      <c r="C98" s="235"/>
      <c r="D98" s="229" t="s">
        <v>182</v>
      </c>
      <c r="E98" s="236" t="s">
        <v>35</v>
      </c>
      <c r="F98" s="237" t="s">
        <v>676</v>
      </c>
      <c r="G98" s="235"/>
      <c r="H98" s="236" t="s">
        <v>35</v>
      </c>
      <c r="I98" s="238"/>
      <c r="J98" s="235"/>
      <c r="K98" s="235"/>
      <c r="L98" s="239"/>
      <c r="M98" s="240"/>
      <c r="N98" s="241"/>
      <c r="O98" s="241"/>
      <c r="P98" s="241"/>
      <c r="Q98" s="241"/>
      <c r="R98" s="241"/>
      <c r="S98" s="241"/>
      <c r="T98" s="242"/>
      <c r="U98" s="13"/>
      <c r="V98" s="13"/>
      <c r="W98" s="13"/>
      <c r="X98" s="13"/>
      <c r="Y98" s="13"/>
      <c r="Z98" s="13"/>
      <c r="AA98" s="13"/>
      <c r="AB98" s="13"/>
      <c r="AC98" s="13"/>
      <c r="AD98" s="13"/>
      <c r="AE98" s="13"/>
      <c r="AT98" s="243" t="s">
        <v>182</v>
      </c>
      <c r="AU98" s="243" t="s">
        <v>88</v>
      </c>
      <c r="AV98" s="13" t="s">
        <v>86</v>
      </c>
      <c r="AW98" s="13" t="s">
        <v>40</v>
      </c>
      <c r="AX98" s="13" t="s">
        <v>79</v>
      </c>
      <c r="AY98" s="243" t="s">
        <v>170</v>
      </c>
    </row>
    <row r="99" spans="1:51" s="14" customFormat="1" ht="12">
      <c r="A99" s="14"/>
      <c r="B99" s="244"/>
      <c r="C99" s="245"/>
      <c r="D99" s="229" t="s">
        <v>182</v>
      </c>
      <c r="E99" s="246" t="s">
        <v>35</v>
      </c>
      <c r="F99" s="247" t="s">
        <v>677</v>
      </c>
      <c r="G99" s="245"/>
      <c r="H99" s="248">
        <v>484</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182</v>
      </c>
      <c r="AU99" s="254" t="s">
        <v>88</v>
      </c>
      <c r="AV99" s="14" t="s">
        <v>88</v>
      </c>
      <c r="AW99" s="14" t="s">
        <v>40</v>
      </c>
      <c r="AX99" s="14" t="s">
        <v>79</v>
      </c>
      <c r="AY99" s="254" t="s">
        <v>170</v>
      </c>
    </row>
    <row r="100" spans="1:51" s="15" customFormat="1" ht="12">
      <c r="A100" s="15"/>
      <c r="B100" s="255"/>
      <c r="C100" s="256"/>
      <c r="D100" s="229" t="s">
        <v>182</v>
      </c>
      <c r="E100" s="257" t="s">
        <v>35</v>
      </c>
      <c r="F100" s="258" t="s">
        <v>185</v>
      </c>
      <c r="G100" s="256"/>
      <c r="H100" s="259">
        <v>484</v>
      </c>
      <c r="I100" s="260"/>
      <c r="J100" s="256"/>
      <c r="K100" s="256"/>
      <c r="L100" s="261"/>
      <c r="M100" s="262"/>
      <c r="N100" s="263"/>
      <c r="O100" s="263"/>
      <c r="P100" s="263"/>
      <c r="Q100" s="263"/>
      <c r="R100" s="263"/>
      <c r="S100" s="263"/>
      <c r="T100" s="264"/>
      <c r="U100" s="15"/>
      <c r="V100" s="15"/>
      <c r="W100" s="15"/>
      <c r="X100" s="15"/>
      <c r="Y100" s="15"/>
      <c r="Z100" s="15"/>
      <c r="AA100" s="15"/>
      <c r="AB100" s="15"/>
      <c r="AC100" s="15"/>
      <c r="AD100" s="15"/>
      <c r="AE100" s="15"/>
      <c r="AT100" s="265" t="s">
        <v>182</v>
      </c>
      <c r="AU100" s="265" t="s">
        <v>88</v>
      </c>
      <c r="AV100" s="15" t="s">
        <v>178</v>
      </c>
      <c r="AW100" s="15" t="s">
        <v>40</v>
      </c>
      <c r="AX100" s="15" t="s">
        <v>86</v>
      </c>
      <c r="AY100" s="265" t="s">
        <v>170</v>
      </c>
    </row>
    <row r="101" spans="1:65" s="2" customFormat="1" ht="90" customHeight="1">
      <c r="A101" s="41"/>
      <c r="B101" s="42"/>
      <c r="C101" s="216" t="s">
        <v>192</v>
      </c>
      <c r="D101" s="216" t="s">
        <v>173</v>
      </c>
      <c r="E101" s="217" t="s">
        <v>197</v>
      </c>
      <c r="F101" s="218" t="s">
        <v>198</v>
      </c>
      <c r="G101" s="219" t="s">
        <v>199</v>
      </c>
      <c r="H101" s="220">
        <v>0.242</v>
      </c>
      <c r="I101" s="221"/>
      <c r="J101" s="222">
        <f>ROUND(I101*H101,2)</f>
        <v>0</v>
      </c>
      <c r="K101" s="218" t="s">
        <v>177</v>
      </c>
      <c r="L101" s="47"/>
      <c r="M101" s="223" t="s">
        <v>35</v>
      </c>
      <c r="N101" s="224" t="s">
        <v>52</v>
      </c>
      <c r="O101" s="88"/>
      <c r="P101" s="225">
        <f>O101*H101</f>
        <v>0</v>
      </c>
      <c r="Q101" s="225">
        <v>0</v>
      </c>
      <c r="R101" s="225">
        <f>Q101*H101</f>
        <v>0</v>
      </c>
      <c r="S101" s="225">
        <v>0</v>
      </c>
      <c r="T101" s="226">
        <f>S101*H101</f>
        <v>0</v>
      </c>
      <c r="U101" s="41"/>
      <c r="V101" s="41"/>
      <c r="W101" s="41"/>
      <c r="X101" s="41"/>
      <c r="Y101" s="41"/>
      <c r="Z101" s="41"/>
      <c r="AA101" s="41"/>
      <c r="AB101" s="41"/>
      <c r="AC101" s="41"/>
      <c r="AD101" s="41"/>
      <c r="AE101" s="41"/>
      <c r="AR101" s="227" t="s">
        <v>178</v>
      </c>
      <c r="AT101" s="227" t="s">
        <v>173</v>
      </c>
      <c r="AU101" s="227" t="s">
        <v>88</v>
      </c>
      <c r="AY101" s="19" t="s">
        <v>170</v>
      </c>
      <c r="BE101" s="228">
        <f>IF(N101="základní",J101,0)</f>
        <v>0</v>
      </c>
      <c r="BF101" s="228">
        <f>IF(N101="snížená",J101,0)</f>
        <v>0</v>
      </c>
      <c r="BG101" s="228">
        <f>IF(N101="zákl. přenesená",J101,0)</f>
        <v>0</v>
      </c>
      <c r="BH101" s="228">
        <f>IF(N101="sníž. přenesená",J101,0)</f>
        <v>0</v>
      </c>
      <c r="BI101" s="228">
        <f>IF(N101="nulová",J101,0)</f>
        <v>0</v>
      </c>
      <c r="BJ101" s="19" t="s">
        <v>178</v>
      </c>
      <c r="BK101" s="228">
        <f>ROUND(I101*H101,2)</f>
        <v>0</v>
      </c>
      <c r="BL101" s="19" t="s">
        <v>178</v>
      </c>
      <c r="BM101" s="227" t="s">
        <v>200</v>
      </c>
    </row>
    <row r="102" spans="1:47" s="2" customFormat="1" ht="12">
      <c r="A102" s="41"/>
      <c r="B102" s="42"/>
      <c r="C102" s="43"/>
      <c r="D102" s="229" t="s">
        <v>180</v>
      </c>
      <c r="E102" s="43"/>
      <c r="F102" s="230" t="s">
        <v>201</v>
      </c>
      <c r="G102" s="43"/>
      <c r="H102" s="43"/>
      <c r="I102" s="231"/>
      <c r="J102" s="43"/>
      <c r="K102" s="43"/>
      <c r="L102" s="47"/>
      <c r="M102" s="232"/>
      <c r="N102" s="233"/>
      <c r="O102" s="88"/>
      <c r="P102" s="88"/>
      <c r="Q102" s="88"/>
      <c r="R102" s="88"/>
      <c r="S102" s="88"/>
      <c r="T102" s="89"/>
      <c r="U102" s="41"/>
      <c r="V102" s="41"/>
      <c r="W102" s="41"/>
      <c r="X102" s="41"/>
      <c r="Y102" s="41"/>
      <c r="Z102" s="41"/>
      <c r="AA102" s="41"/>
      <c r="AB102" s="41"/>
      <c r="AC102" s="41"/>
      <c r="AD102" s="41"/>
      <c r="AE102" s="41"/>
      <c r="AT102" s="19" t="s">
        <v>180</v>
      </c>
      <c r="AU102" s="19" t="s">
        <v>88</v>
      </c>
    </row>
    <row r="103" spans="1:51" s="13" customFormat="1" ht="12">
      <c r="A103" s="13"/>
      <c r="B103" s="234"/>
      <c r="C103" s="235"/>
      <c r="D103" s="229" t="s">
        <v>182</v>
      </c>
      <c r="E103" s="236" t="s">
        <v>35</v>
      </c>
      <c r="F103" s="237" t="s">
        <v>678</v>
      </c>
      <c r="G103" s="235"/>
      <c r="H103" s="236" t="s">
        <v>35</v>
      </c>
      <c r="I103" s="238"/>
      <c r="J103" s="235"/>
      <c r="K103" s="235"/>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86</v>
      </c>
      <c r="AW103" s="13" t="s">
        <v>40</v>
      </c>
      <c r="AX103" s="13" t="s">
        <v>79</v>
      </c>
      <c r="AY103" s="243" t="s">
        <v>170</v>
      </c>
    </row>
    <row r="104" spans="1:51" s="14" customFormat="1" ht="12">
      <c r="A104" s="14"/>
      <c r="B104" s="244"/>
      <c r="C104" s="245"/>
      <c r="D104" s="229" t="s">
        <v>182</v>
      </c>
      <c r="E104" s="246" t="s">
        <v>35</v>
      </c>
      <c r="F104" s="247" t="s">
        <v>679</v>
      </c>
      <c r="G104" s="245"/>
      <c r="H104" s="248">
        <v>0.242</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88</v>
      </c>
      <c r="AW104" s="14" t="s">
        <v>40</v>
      </c>
      <c r="AX104" s="14" t="s">
        <v>79</v>
      </c>
      <c r="AY104" s="254" t="s">
        <v>170</v>
      </c>
    </row>
    <row r="105" spans="1:51" s="15" customFormat="1" ht="12">
      <c r="A105" s="15"/>
      <c r="B105" s="255"/>
      <c r="C105" s="256"/>
      <c r="D105" s="229" t="s">
        <v>182</v>
      </c>
      <c r="E105" s="257" t="s">
        <v>35</v>
      </c>
      <c r="F105" s="258" t="s">
        <v>185</v>
      </c>
      <c r="G105" s="256"/>
      <c r="H105" s="259">
        <v>0.242</v>
      </c>
      <c r="I105" s="260"/>
      <c r="J105" s="256"/>
      <c r="K105" s="256"/>
      <c r="L105" s="261"/>
      <c r="M105" s="262"/>
      <c r="N105" s="263"/>
      <c r="O105" s="263"/>
      <c r="P105" s="263"/>
      <c r="Q105" s="263"/>
      <c r="R105" s="263"/>
      <c r="S105" s="263"/>
      <c r="T105" s="264"/>
      <c r="U105" s="15"/>
      <c r="V105" s="15"/>
      <c r="W105" s="15"/>
      <c r="X105" s="15"/>
      <c r="Y105" s="15"/>
      <c r="Z105" s="15"/>
      <c r="AA105" s="15"/>
      <c r="AB105" s="15"/>
      <c r="AC105" s="15"/>
      <c r="AD105" s="15"/>
      <c r="AE105" s="15"/>
      <c r="AT105" s="265" t="s">
        <v>182</v>
      </c>
      <c r="AU105" s="265" t="s">
        <v>88</v>
      </c>
      <c r="AV105" s="15" t="s">
        <v>178</v>
      </c>
      <c r="AW105" s="15" t="s">
        <v>40</v>
      </c>
      <c r="AX105" s="15" t="s">
        <v>86</v>
      </c>
      <c r="AY105" s="265" t="s">
        <v>170</v>
      </c>
    </row>
    <row r="106" spans="1:65" s="2" customFormat="1" ht="12">
      <c r="A106" s="41"/>
      <c r="B106" s="42"/>
      <c r="C106" s="216" t="s">
        <v>178</v>
      </c>
      <c r="D106" s="216" t="s">
        <v>173</v>
      </c>
      <c r="E106" s="217" t="s">
        <v>204</v>
      </c>
      <c r="F106" s="218" t="s">
        <v>205</v>
      </c>
      <c r="G106" s="219" t="s">
        <v>206</v>
      </c>
      <c r="H106" s="220">
        <v>400.752</v>
      </c>
      <c r="I106" s="221"/>
      <c r="J106" s="222">
        <f>ROUND(I106*H106,2)</f>
        <v>0</v>
      </c>
      <c r="K106" s="218" t="s">
        <v>177</v>
      </c>
      <c r="L106" s="47"/>
      <c r="M106" s="223" t="s">
        <v>35</v>
      </c>
      <c r="N106" s="224" t="s">
        <v>52</v>
      </c>
      <c r="O106" s="88"/>
      <c r="P106" s="225">
        <f>O106*H106</f>
        <v>0</v>
      </c>
      <c r="Q106" s="225">
        <v>0</v>
      </c>
      <c r="R106" s="225">
        <f>Q106*H106</f>
        <v>0</v>
      </c>
      <c r="S106" s="225">
        <v>0</v>
      </c>
      <c r="T106" s="226">
        <f>S106*H106</f>
        <v>0</v>
      </c>
      <c r="U106" s="41"/>
      <c r="V106" s="41"/>
      <c r="W106" s="41"/>
      <c r="X106" s="41"/>
      <c r="Y106" s="41"/>
      <c r="Z106" s="41"/>
      <c r="AA106" s="41"/>
      <c r="AB106" s="41"/>
      <c r="AC106" s="41"/>
      <c r="AD106" s="41"/>
      <c r="AE106" s="41"/>
      <c r="AR106" s="227" t="s">
        <v>178</v>
      </c>
      <c r="AT106" s="227" t="s">
        <v>173</v>
      </c>
      <c r="AU106" s="227" t="s">
        <v>88</v>
      </c>
      <c r="AY106" s="19" t="s">
        <v>170</v>
      </c>
      <c r="BE106" s="228">
        <f>IF(N106="základní",J106,0)</f>
        <v>0</v>
      </c>
      <c r="BF106" s="228">
        <f>IF(N106="snížená",J106,0)</f>
        <v>0</v>
      </c>
      <c r="BG106" s="228">
        <f>IF(N106="zákl. přenesená",J106,0)</f>
        <v>0</v>
      </c>
      <c r="BH106" s="228">
        <f>IF(N106="sníž. přenesená",J106,0)</f>
        <v>0</v>
      </c>
      <c r="BI106" s="228">
        <f>IF(N106="nulová",J106,0)</f>
        <v>0</v>
      </c>
      <c r="BJ106" s="19" t="s">
        <v>178</v>
      </c>
      <c r="BK106" s="228">
        <f>ROUND(I106*H106,2)</f>
        <v>0</v>
      </c>
      <c r="BL106" s="19" t="s">
        <v>178</v>
      </c>
      <c r="BM106" s="227" t="s">
        <v>207</v>
      </c>
    </row>
    <row r="107" spans="1:47" s="2" customFormat="1" ht="12">
      <c r="A107" s="41"/>
      <c r="B107" s="42"/>
      <c r="C107" s="43"/>
      <c r="D107" s="229" t="s">
        <v>180</v>
      </c>
      <c r="E107" s="43"/>
      <c r="F107" s="230" t="s">
        <v>208</v>
      </c>
      <c r="G107" s="43"/>
      <c r="H107" s="43"/>
      <c r="I107" s="231"/>
      <c r="J107" s="43"/>
      <c r="K107" s="43"/>
      <c r="L107" s="47"/>
      <c r="M107" s="232"/>
      <c r="N107" s="233"/>
      <c r="O107" s="88"/>
      <c r="P107" s="88"/>
      <c r="Q107" s="88"/>
      <c r="R107" s="88"/>
      <c r="S107" s="88"/>
      <c r="T107" s="89"/>
      <c r="U107" s="41"/>
      <c r="V107" s="41"/>
      <c r="W107" s="41"/>
      <c r="X107" s="41"/>
      <c r="Y107" s="41"/>
      <c r="Z107" s="41"/>
      <c r="AA107" s="41"/>
      <c r="AB107" s="41"/>
      <c r="AC107" s="41"/>
      <c r="AD107" s="41"/>
      <c r="AE107" s="41"/>
      <c r="AT107" s="19" t="s">
        <v>180</v>
      </c>
      <c r="AU107" s="19" t="s">
        <v>88</v>
      </c>
    </row>
    <row r="108" spans="1:51" s="13" customFormat="1" ht="12">
      <c r="A108" s="13"/>
      <c r="B108" s="234"/>
      <c r="C108" s="235"/>
      <c r="D108" s="229" t="s">
        <v>182</v>
      </c>
      <c r="E108" s="236" t="s">
        <v>35</v>
      </c>
      <c r="F108" s="237" t="s">
        <v>481</v>
      </c>
      <c r="G108" s="235"/>
      <c r="H108" s="236" t="s">
        <v>35</v>
      </c>
      <c r="I108" s="238"/>
      <c r="J108" s="235"/>
      <c r="K108" s="235"/>
      <c r="L108" s="239"/>
      <c r="M108" s="240"/>
      <c r="N108" s="241"/>
      <c r="O108" s="241"/>
      <c r="P108" s="241"/>
      <c r="Q108" s="241"/>
      <c r="R108" s="241"/>
      <c r="S108" s="241"/>
      <c r="T108" s="242"/>
      <c r="U108" s="13"/>
      <c r="V108" s="13"/>
      <c r="W108" s="13"/>
      <c r="X108" s="13"/>
      <c r="Y108" s="13"/>
      <c r="Z108" s="13"/>
      <c r="AA108" s="13"/>
      <c r="AB108" s="13"/>
      <c r="AC108" s="13"/>
      <c r="AD108" s="13"/>
      <c r="AE108" s="13"/>
      <c r="AT108" s="243" t="s">
        <v>182</v>
      </c>
      <c r="AU108" s="243" t="s">
        <v>88</v>
      </c>
      <c r="AV108" s="13" t="s">
        <v>86</v>
      </c>
      <c r="AW108" s="13" t="s">
        <v>40</v>
      </c>
      <c r="AX108" s="13" t="s">
        <v>79</v>
      </c>
      <c r="AY108" s="243" t="s">
        <v>170</v>
      </c>
    </row>
    <row r="109" spans="1:51" s="14" customFormat="1" ht="12">
      <c r="A109" s="14"/>
      <c r="B109" s="244"/>
      <c r="C109" s="245"/>
      <c r="D109" s="229" t="s">
        <v>182</v>
      </c>
      <c r="E109" s="246" t="s">
        <v>35</v>
      </c>
      <c r="F109" s="247" t="s">
        <v>680</v>
      </c>
      <c r="G109" s="245"/>
      <c r="H109" s="248">
        <v>400.752</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182</v>
      </c>
      <c r="AU109" s="254" t="s">
        <v>88</v>
      </c>
      <c r="AV109" s="14" t="s">
        <v>88</v>
      </c>
      <c r="AW109" s="14" t="s">
        <v>40</v>
      </c>
      <c r="AX109" s="14" t="s">
        <v>79</v>
      </c>
      <c r="AY109" s="254" t="s">
        <v>170</v>
      </c>
    </row>
    <row r="110" spans="1:51" s="15" customFormat="1" ht="12">
      <c r="A110" s="15"/>
      <c r="B110" s="255"/>
      <c r="C110" s="256"/>
      <c r="D110" s="229" t="s">
        <v>182</v>
      </c>
      <c r="E110" s="257" t="s">
        <v>35</v>
      </c>
      <c r="F110" s="258" t="s">
        <v>185</v>
      </c>
      <c r="G110" s="256"/>
      <c r="H110" s="259">
        <v>400.752</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182</v>
      </c>
      <c r="AU110" s="265" t="s">
        <v>88</v>
      </c>
      <c r="AV110" s="15" t="s">
        <v>178</v>
      </c>
      <c r="AW110" s="15" t="s">
        <v>40</v>
      </c>
      <c r="AX110" s="15" t="s">
        <v>86</v>
      </c>
      <c r="AY110" s="265" t="s">
        <v>170</v>
      </c>
    </row>
    <row r="111" spans="1:65" s="2" customFormat="1" ht="44.25" customHeight="1">
      <c r="A111" s="41"/>
      <c r="B111" s="42"/>
      <c r="C111" s="216" t="s">
        <v>171</v>
      </c>
      <c r="D111" s="216" t="s">
        <v>173</v>
      </c>
      <c r="E111" s="217" t="s">
        <v>613</v>
      </c>
      <c r="F111" s="218" t="s">
        <v>614</v>
      </c>
      <c r="G111" s="219" t="s">
        <v>199</v>
      </c>
      <c r="H111" s="220">
        <v>0.242</v>
      </c>
      <c r="I111" s="221"/>
      <c r="J111" s="222">
        <f>ROUND(I111*H111,2)</f>
        <v>0</v>
      </c>
      <c r="K111" s="218" t="s">
        <v>177</v>
      </c>
      <c r="L111" s="47"/>
      <c r="M111" s="223" t="s">
        <v>35</v>
      </c>
      <c r="N111" s="224" t="s">
        <v>52</v>
      </c>
      <c r="O111" s="88"/>
      <c r="P111" s="225">
        <f>O111*H111</f>
        <v>0</v>
      </c>
      <c r="Q111" s="225">
        <v>0</v>
      </c>
      <c r="R111" s="225">
        <f>Q111*H111</f>
        <v>0</v>
      </c>
      <c r="S111" s="225">
        <v>0</v>
      </c>
      <c r="T111" s="226">
        <f>S111*H111</f>
        <v>0</v>
      </c>
      <c r="U111" s="41"/>
      <c r="V111" s="41"/>
      <c r="W111" s="41"/>
      <c r="X111" s="41"/>
      <c r="Y111" s="41"/>
      <c r="Z111" s="41"/>
      <c r="AA111" s="41"/>
      <c r="AB111" s="41"/>
      <c r="AC111" s="41"/>
      <c r="AD111" s="41"/>
      <c r="AE111" s="41"/>
      <c r="AR111" s="227" t="s">
        <v>178</v>
      </c>
      <c r="AT111" s="227" t="s">
        <v>173</v>
      </c>
      <c r="AU111" s="227" t="s">
        <v>88</v>
      </c>
      <c r="AY111" s="19" t="s">
        <v>170</v>
      </c>
      <c r="BE111" s="228">
        <f>IF(N111="základní",J111,0)</f>
        <v>0</v>
      </c>
      <c r="BF111" s="228">
        <f>IF(N111="snížená",J111,0)</f>
        <v>0</v>
      </c>
      <c r="BG111" s="228">
        <f>IF(N111="zákl. přenesená",J111,0)</f>
        <v>0</v>
      </c>
      <c r="BH111" s="228">
        <f>IF(N111="sníž. přenesená",J111,0)</f>
        <v>0</v>
      </c>
      <c r="BI111" s="228">
        <f>IF(N111="nulová",J111,0)</f>
        <v>0</v>
      </c>
      <c r="BJ111" s="19" t="s">
        <v>178</v>
      </c>
      <c r="BK111" s="228">
        <f>ROUND(I111*H111,2)</f>
        <v>0</v>
      </c>
      <c r="BL111" s="19" t="s">
        <v>178</v>
      </c>
      <c r="BM111" s="227" t="s">
        <v>615</v>
      </c>
    </row>
    <row r="112" spans="1:47" s="2" customFormat="1" ht="12">
      <c r="A112" s="41"/>
      <c r="B112" s="42"/>
      <c r="C112" s="43"/>
      <c r="D112" s="229" t="s">
        <v>180</v>
      </c>
      <c r="E112" s="43"/>
      <c r="F112" s="230" t="s">
        <v>224</v>
      </c>
      <c r="G112" s="43"/>
      <c r="H112" s="43"/>
      <c r="I112" s="231"/>
      <c r="J112" s="43"/>
      <c r="K112" s="43"/>
      <c r="L112" s="47"/>
      <c r="M112" s="232"/>
      <c r="N112" s="233"/>
      <c r="O112" s="88"/>
      <c r="P112" s="88"/>
      <c r="Q112" s="88"/>
      <c r="R112" s="88"/>
      <c r="S112" s="88"/>
      <c r="T112" s="89"/>
      <c r="U112" s="41"/>
      <c r="V112" s="41"/>
      <c r="W112" s="41"/>
      <c r="X112" s="41"/>
      <c r="Y112" s="41"/>
      <c r="Z112" s="41"/>
      <c r="AA112" s="41"/>
      <c r="AB112" s="41"/>
      <c r="AC112" s="41"/>
      <c r="AD112" s="41"/>
      <c r="AE112" s="41"/>
      <c r="AT112" s="19" t="s">
        <v>180</v>
      </c>
      <c r="AU112" s="19" t="s">
        <v>88</v>
      </c>
    </row>
    <row r="113" spans="1:51" s="13" customFormat="1" ht="12">
      <c r="A113" s="13"/>
      <c r="B113" s="234"/>
      <c r="C113" s="235"/>
      <c r="D113" s="229" t="s">
        <v>182</v>
      </c>
      <c r="E113" s="236" t="s">
        <v>35</v>
      </c>
      <c r="F113" s="237" t="s">
        <v>678</v>
      </c>
      <c r="G113" s="235"/>
      <c r="H113" s="236" t="s">
        <v>35</v>
      </c>
      <c r="I113" s="238"/>
      <c r="J113" s="235"/>
      <c r="K113" s="235"/>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86</v>
      </c>
      <c r="AW113" s="13" t="s">
        <v>40</v>
      </c>
      <c r="AX113" s="13" t="s">
        <v>79</v>
      </c>
      <c r="AY113" s="243" t="s">
        <v>170</v>
      </c>
    </row>
    <row r="114" spans="1:51" s="14" customFormat="1" ht="12">
      <c r="A114" s="14"/>
      <c r="B114" s="244"/>
      <c r="C114" s="245"/>
      <c r="D114" s="229" t="s">
        <v>182</v>
      </c>
      <c r="E114" s="246" t="s">
        <v>35</v>
      </c>
      <c r="F114" s="247" t="s">
        <v>679</v>
      </c>
      <c r="G114" s="245"/>
      <c r="H114" s="248">
        <v>0.242</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182</v>
      </c>
      <c r="AU114" s="254" t="s">
        <v>88</v>
      </c>
      <c r="AV114" s="14" t="s">
        <v>88</v>
      </c>
      <c r="AW114" s="14" t="s">
        <v>40</v>
      </c>
      <c r="AX114" s="14" t="s">
        <v>79</v>
      </c>
      <c r="AY114" s="254" t="s">
        <v>170</v>
      </c>
    </row>
    <row r="115" spans="1:51" s="15" customFormat="1" ht="12">
      <c r="A115" s="15"/>
      <c r="B115" s="255"/>
      <c r="C115" s="256"/>
      <c r="D115" s="229" t="s">
        <v>182</v>
      </c>
      <c r="E115" s="257" t="s">
        <v>35</v>
      </c>
      <c r="F115" s="258" t="s">
        <v>185</v>
      </c>
      <c r="G115" s="256"/>
      <c r="H115" s="259">
        <v>0.242</v>
      </c>
      <c r="I115" s="260"/>
      <c r="J115" s="256"/>
      <c r="K115" s="256"/>
      <c r="L115" s="261"/>
      <c r="M115" s="262"/>
      <c r="N115" s="263"/>
      <c r="O115" s="263"/>
      <c r="P115" s="263"/>
      <c r="Q115" s="263"/>
      <c r="R115" s="263"/>
      <c r="S115" s="263"/>
      <c r="T115" s="264"/>
      <c r="U115" s="15"/>
      <c r="V115" s="15"/>
      <c r="W115" s="15"/>
      <c r="X115" s="15"/>
      <c r="Y115" s="15"/>
      <c r="Z115" s="15"/>
      <c r="AA115" s="15"/>
      <c r="AB115" s="15"/>
      <c r="AC115" s="15"/>
      <c r="AD115" s="15"/>
      <c r="AE115" s="15"/>
      <c r="AT115" s="265" t="s">
        <v>182</v>
      </c>
      <c r="AU115" s="265" t="s">
        <v>88</v>
      </c>
      <c r="AV115" s="15" t="s">
        <v>178</v>
      </c>
      <c r="AW115" s="15" t="s">
        <v>40</v>
      </c>
      <c r="AX115" s="15" t="s">
        <v>86</v>
      </c>
      <c r="AY115" s="265" t="s">
        <v>170</v>
      </c>
    </row>
    <row r="116" spans="1:65" s="2" customFormat="1" ht="12">
      <c r="A116" s="41"/>
      <c r="B116" s="42"/>
      <c r="C116" s="216" t="s">
        <v>213</v>
      </c>
      <c r="D116" s="216" t="s">
        <v>173</v>
      </c>
      <c r="E116" s="217" t="s">
        <v>233</v>
      </c>
      <c r="F116" s="218" t="s">
        <v>234</v>
      </c>
      <c r="G116" s="219" t="s">
        <v>199</v>
      </c>
      <c r="H116" s="220">
        <v>0.242</v>
      </c>
      <c r="I116" s="221"/>
      <c r="J116" s="222">
        <f>ROUND(I116*H116,2)</f>
        <v>0</v>
      </c>
      <c r="K116" s="218" t="s">
        <v>177</v>
      </c>
      <c r="L116" s="47"/>
      <c r="M116" s="223" t="s">
        <v>35</v>
      </c>
      <c r="N116" s="224" t="s">
        <v>52</v>
      </c>
      <c r="O116" s="88"/>
      <c r="P116" s="225">
        <f>O116*H116</f>
        <v>0</v>
      </c>
      <c r="Q116" s="225">
        <v>0</v>
      </c>
      <c r="R116" s="225">
        <f>Q116*H116</f>
        <v>0</v>
      </c>
      <c r="S116" s="225">
        <v>0</v>
      </c>
      <c r="T116" s="226">
        <f>S116*H116</f>
        <v>0</v>
      </c>
      <c r="U116" s="41"/>
      <c r="V116" s="41"/>
      <c r="W116" s="41"/>
      <c r="X116" s="41"/>
      <c r="Y116" s="41"/>
      <c r="Z116" s="41"/>
      <c r="AA116" s="41"/>
      <c r="AB116" s="41"/>
      <c r="AC116" s="41"/>
      <c r="AD116" s="41"/>
      <c r="AE116" s="41"/>
      <c r="AR116" s="227" t="s">
        <v>178</v>
      </c>
      <c r="AT116" s="227" t="s">
        <v>173</v>
      </c>
      <c r="AU116" s="227" t="s">
        <v>88</v>
      </c>
      <c r="AY116" s="19" t="s">
        <v>170</v>
      </c>
      <c r="BE116" s="228">
        <f>IF(N116="základní",J116,0)</f>
        <v>0</v>
      </c>
      <c r="BF116" s="228">
        <f>IF(N116="snížená",J116,0)</f>
        <v>0</v>
      </c>
      <c r="BG116" s="228">
        <f>IF(N116="zákl. přenesená",J116,0)</f>
        <v>0</v>
      </c>
      <c r="BH116" s="228">
        <f>IF(N116="sníž. přenesená",J116,0)</f>
        <v>0</v>
      </c>
      <c r="BI116" s="228">
        <f>IF(N116="nulová",J116,0)</f>
        <v>0</v>
      </c>
      <c r="BJ116" s="19" t="s">
        <v>178</v>
      </c>
      <c r="BK116" s="228">
        <f>ROUND(I116*H116,2)</f>
        <v>0</v>
      </c>
      <c r="BL116" s="19" t="s">
        <v>178</v>
      </c>
      <c r="BM116" s="227" t="s">
        <v>235</v>
      </c>
    </row>
    <row r="117" spans="1:47" s="2" customFormat="1" ht="12">
      <c r="A117" s="41"/>
      <c r="B117" s="42"/>
      <c r="C117" s="43"/>
      <c r="D117" s="229" t="s">
        <v>180</v>
      </c>
      <c r="E117" s="43"/>
      <c r="F117" s="230" t="s">
        <v>230</v>
      </c>
      <c r="G117" s="43"/>
      <c r="H117" s="43"/>
      <c r="I117" s="231"/>
      <c r="J117" s="43"/>
      <c r="K117" s="43"/>
      <c r="L117" s="47"/>
      <c r="M117" s="232"/>
      <c r="N117" s="233"/>
      <c r="O117" s="88"/>
      <c r="P117" s="88"/>
      <c r="Q117" s="88"/>
      <c r="R117" s="88"/>
      <c r="S117" s="88"/>
      <c r="T117" s="89"/>
      <c r="U117" s="41"/>
      <c r="V117" s="41"/>
      <c r="W117" s="41"/>
      <c r="X117" s="41"/>
      <c r="Y117" s="41"/>
      <c r="Z117" s="41"/>
      <c r="AA117" s="41"/>
      <c r="AB117" s="41"/>
      <c r="AC117" s="41"/>
      <c r="AD117" s="41"/>
      <c r="AE117" s="41"/>
      <c r="AT117" s="19" t="s">
        <v>180</v>
      </c>
      <c r="AU117" s="19" t="s">
        <v>88</v>
      </c>
    </row>
    <row r="118" spans="1:51" s="13" customFormat="1" ht="12">
      <c r="A118" s="13"/>
      <c r="B118" s="234"/>
      <c r="C118" s="235"/>
      <c r="D118" s="229" t="s">
        <v>182</v>
      </c>
      <c r="E118" s="236" t="s">
        <v>35</v>
      </c>
      <c r="F118" s="237" t="s">
        <v>678</v>
      </c>
      <c r="G118" s="235"/>
      <c r="H118" s="236" t="s">
        <v>35</v>
      </c>
      <c r="I118" s="238"/>
      <c r="J118" s="235"/>
      <c r="K118" s="235"/>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86</v>
      </c>
      <c r="AW118" s="13" t="s">
        <v>40</v>
      </c>
      <c r="AX118" s="13" t="s">
        <v>79</v>
      </c>
      <c r="AY118" s="243" t="s">
        <v>170</v>
      </c>
    </row>
    <row r="119" spans="1:51" s="14" customFormat="1" ht="12">
      <c r="A119" s="14"/>
      <c r="B119" s="244"/>
      <c r="C119" s="245"/>
      <c r="D119" s="229" t="s">
        <v>182</v>
      </c>
      <c r="E119" s="246" t="s">
        <v>35</v>
      </c>
      <c r="F119" s="247" t="s">
        <v>679</v>
      </c>
      <c r="G119" s="245"/>
      <c r="H119" s="248">
        <v>0.242</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182</v>
      </c>
      <c r="AU119" s="254" t="s">
        <v>88</v>
      </c>
      <c r="AV119" s="14" t="s">
        <v>88</v>
      </c>
      <c r="AW119" s="14" t="s">
        <v>40</v>
      </c>
      <c r="AX119" s="14" t="s">
        <v>79</v>
      </c>
      <c r="AY119" s="254" t="s">
        <v>170</v>
      </c>
    </row>
    <row r="120" spans="1:51" s="15" customFormat="1" ht="12">
      <c r="A120" s="15"/>
      <c r="B120" s="255"/>
      <c r="C120" s="256"/>
      <c r="D120" s="229" t="s">
        <v>182</v>
      </c>
      <c r="E120" s="257" t="s">
        <v>35</v>
      </c>
      <c r="F120" s="258" t="s">
        <v>185</v>
      </c>
      <c r="G120" s="256"/>
      <c r="H120" s="259">
        <v>0.242</v>
      </c>
      <c r="I120" s="260"/>
      <c r="J120" s="256"/>
      <c r="K120" s="256"/>
      <c r="L120" s="261"/>
      <c r="M120" s="262"/>
      <c r="N120" s="263"/>
      <c r="O120" s="263"/>
      <c r="P120" s="263"/>
      <c r="Q120" s="263"/>
      <c r="R120" s="263"/>
      <c r="S120" s="263"/>
      <c r="T120" s="264"/>
      <c r="U120" s="15"/>
      <c r="V120" s="15"/>
      <c r="W120" s="15"/>
      <c r="X120" s="15"/>
      <c r="Y120" s="15"/>
      <c r="Z120" s="15"/>
      <c r="AA120" s="15"/>
      <c r="AB120" s="15"/>
      <c r="AC120" s="15"/>
      <c r="AD120" s="15"/>
      <c r="AE120" s="15"/>
      <c r="AT120" s="265" t="s">
        <v>182</v>
      </c>
      <c r="AU120" s="265" t="s">
        <v>88</v>
      </c>
      <c r="AV120" s="15" t="s">
        <v>178</v>
      </c>
      <c r="AW120" s="15" t="s">
        <v>40</v>
      </c>
      <c r="AX120" s="15" t="s">
        <v>86</v>
      </c>
      <c r="AY120" s="265" t="s">
        <v>170</v>
      </c>
    </row>
    <row r="121" spans="1:65" s="2" customFormat="1" ht="12">
      <c r="A121" s="41"/>
      <c r="B121" s="42"/>
      <c r="C121" s="216" t="s">
        <v>220</v>
      </c>
      <c r="D121" s="216" t="s">
        <v>173</v>
      </c>
      <c r="E121" s="217" t="s">
        <v>617</v>
      </c>
      <c r="F121" s="218" t="s">
        <v>618</v>
      </c>
      <c r="G121" s="219" t="s">
        <v>240</v>
      </c>
      <c r="H121" s="220">
        <v>8</v>
      </c>
      <c r="I121" s="221"/>
      <c r="J121" s="222">
        <f>ROUND(I121*H121,2)</f>
        <v>0</v>
      </c>
      <c r="K121" s="218" t="s">
        <v>177</v>
      </c>
      <c r="L121" s="47"/>
      <c r="M121" s="223" t="s">
        <v>35</v>
      </c>
      <c r="N121" s="224" t="s">
        <v>52</v>
      </c>
      <c r="O121" s="88"/>
      <c r="P121" s="225">
        <f>O121*H121</f>
        <v>0</v>
      </c>
      <c r="Q121" s="225">
        <v>0</v>
      </c>
      <c r="R121" s="225">
        <f>Q121*H121</f>
        <v>0</v>
      </c>
      <c r="S121" s="225">
        <v>0</v>
      </c>
      <c r="T121" s="226">
        <f>S121*H121</f>
        <v>0</v>
      </c>
      <c r="U121" s="41"/>
      <c r="V121" s="41"/>
      <c r="W121" s="41"/>
      <c r="X121" s="41"/>
      <c r="Y121" s="41"/>
      <c r="Z121" s="41"/>
      <c r="AA121" s="41"/>
      <c r="AB121" s="41"/>
      <c r="AC121" s="41"/>
      <c r="AD121" s="41"/>
      <c r="AE121" s="41"/>
      <c r="AR121" s="227" t="s">
        <v>178</v>
      </c>
      <c r="AT121" s="227" t="s">
        <v>173</v>
      </c>
      <c r="AU121" s="227" t="s">
        <v>88</v>
      </c>
      <c r="AY121" s="19" t="s">
        <v>170</v>
      </c>
      <c r="BE121" s="228">
        <f>IF(N121="základní",J121,0)</f>
        <v>0</v>
      </c>
      <c r="BF121" s="228">
        <f>IF(N121="snížená",J121,0)</f>
        <v>0</v>
      </c>
      <c r="BG121" s="228">
        <f>IF(N121="zákl. přenesená",J121,0)</f>
        <v>0</v>
      </c>
      <c r="BH121" s="228">
        <f>IF(N121="sníž. přenesená",J121,0)</f>
        <v>0</v>
      </c>
      <c r="BI121" s="228">
        <f>IF(N121="nulová",J121,0)</f>
        <v>0</v>
      </c>
      <c r="BJ121" s="19" t="s">
        <v>178</v>
      </c>
      <c r="BK121" s="228">
        <f>ROUND(I121*H121,2)</f>
        <v>0</v>
      </c>
      <c r="BL121" s="19" t="s">
        <v>178</v>
      </c>
      <c r="BM121" s="227" t="s">
        <v>681</v>
      </c>
    </row>
    <row r="122" spans="1:47" s="2" customFormat="1" ht="12">
      <c r="A122" s="41"/>
      <c r="B122" s="42"/>
      <c r="C122" s="43"/>
      <c r="D122" s="229" t="s">
        <v>180</v>
      </c>
      <c r="E122" s="43"/>
      <c r="F122" s="230" t="s">
        <v>242</v>
      </c>
      <c r="G122" s="43"/>
      <c r="H122" s="43"/>
      <c r="I122" s="231"/>
      <c r="J122" s="43"/>
      <c r="K122" s="43"/>
      <c r="L122" s="47"/>
      <c r="M122" s="232"/>
      <c r="N122" s="233"/>
      <c r="O122" s="88"/>
      <c r="P122" s="88"/>
      <c r="Q122" s="88"/>
      <c r="R122" s="88"/>
      <c r="S122" s="88"/>
      <c r="T122" s="89"/>
      <c r="U122" s="41"/>
      <c r="V122" s="41"/>
      <c r="W122" s="41"/>
      <c r="X122" s="41"/>
      <c r="Y122" s="41"/>
      <c r="Z122" s="41"/>
      <c r="AA122" s="41"/>
      <c r="AB122" s="41"/>
      <c r="AC122" s="41"/>
      <c r="AD122" s="41"/>
      <c r="AE122" s="41"/>
      <c r="AT122" s="19" t="s">
        <v>180</v>
      </c>
      <c r="AU122" s="19" t="s">
        <v>88</v>
      </c>
    </row>
    <row r="123" spans="1:51" s="14" customFormat="1" ht="12">
      <c r="A123" s="14"/>
      <c r="B123" s="244"/>
      <c r="C123" s="245"/>
      <c r="D123" s="229" t="s">
        <v>182</v>
      </c>
      <c r="E123" s="246" t="s">
        <v>35</v>
      </c>
      <c r="F123" s="247" t="s">
        <v>621</v>
      </c>
      <c r="G123" s="245"/>
      <c r="H123" s="248">
        <v>8</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182</v>
      </c>
      <c r="AU123" s="254" t="s">
        <v>88</v>
      </c>
      <c r="AV123" s="14" t="s">
        <v>88</v>
      </c>
      <c r="AW123" s="14" t="s">
        <v>40</v>
      </c>
      <c r="AX123" s="14" t="s">
        <v>79</v>
      </c>
      <c r="AY123" s="254" t="s">
        <v>170</v>
      </c>
    </row>
    <row r="124" spans="1:51" s="15" customFormat="1" ht="12">
      <c r="A124" s="15"/>
      <c r="B124" s="255"/>
      <c r="C124" s="256"/>
      <c r="D124" s="229" t="s">
        <v>182</v>
      </c>
      <c r="E124" s="257" t="s">
        <v>35</v>
      </c>
      <c r="F124" s="258" t="s">
        <v>185</v>
      </c>
      <c r="G124" s="256"/>
      <c r="H124" s="259">
        <v>8</v>
      </c>
      <c r="I124" s="260"/>
      <c r="J124" s="256"/>
      <c r="K124" s="256"/>
      <c r="L124" s="261"/>
      <c r="M124" s="262"/>
      <c r="N124" s="263"/>
      <c r="O124" s="263"/>
      <c r="P124" s="263"/>
      <c r="Q124" s="263"/>
      <c r="R124" s="263"/>
      <c r="S124" s="263"/>
      <c r="T124" s="264"/>
      <c r="U124" s="15"/>
      <c r="V124" s="15"/>
      <c r="W124" s="15"/>
      <c r="X124" s="15"/>
      <c r="Y124" s="15"/>
      <c r="Z124" s="15"/>
      <c r="AA124" s="15"/>
      <c r="AB124" s="15"/>
      <c r="AC124" s="15"/>
      <c r="AD124" s="15"/>
      <c r="AE124" s="15"/>
      <c r="AT124" s="265" t="s">
        <v>182</v>
      </c>
      <c r="AU124" s="265" t="s">
        <v>88</v>
      </c>
      <c r="AV124" s="15" t="s">
        <v>178</v>
      </c>
      <c r="AW124" s="15" t="s">
        <v>40</v>
      </c>
      <c r="AX124" s="15" t="s">
        <v>86</v>
      </c>
      <c r="AY124" s="265" t="s">
        <v>170</v>
      </c>
    </row>
    <row r="125" spans="1:65" s="2" customFormat="1" ht="55.5" customHeight="1">
      <c r="A125" s="41"/>
      <c r="B125" s="42"/>
      <c r="C125" s="216" t="s">
        <v>226</v>
      </c>
      <c r="D125" s="216" t="s">
        <v>173</v>
      </c>
      <c r="E125" s="217" t="s">
        <v>246</v>
      </c>
      <c r="F125" s="218" t="s">
        <v>247</v>
      </c>
      <c r="G125" s="219" t="s">
        <v>240</v>
      </c>
      <c r="H125" s="220">
        <v>48</v>
      </c>
      <c r="I125" s="221"/>
      <c r="J125" s="222">
        <f>ROUND(I125*H125,2)</f>
        <v>0</v>
      </c>
      <c r="K125" s="218" t="s">
        <v>177</v>
      </c>
      <c r="L125" s="47"/>
      <c r="M125" s="223" t="s">
        <v>35</v>
      </c>
      <c r="N125" s="224" t="s">
        <v>52</v>
      </c>
      <c r="O125" s="88"/>
      <c r="P125" s="225">
        <f>O125*H125</f>
        <v>0</v>
      </c>
      <c r="Q125" s="225">
        <v>0</v>
      </c>
      <c r="R125" s="225">
        <f>Q125*H125</f>
        <v>0</v>
      </c>
      <c r="S125" s="225">
        <v>0</v>
      </c>
      <c r="T125" s="226">
        <f>S125*H125</f>
        <v>0</v>
      </c>
      <c r="U125" s="41"/>
      <c r="V125" s="41"/>
      <c r="W125" s="41"/>
      <c r="X125" s="41"/>
      <c r="Y125" s="41"/>
      <c r="Z125" s="41"/>
      <c r="AA125" s="41"/>
      <c r="AB125" s="41"/>
      <c r="AC125" s="41"/>
      <c r="AD125" s="41"/>
      <c r="AE125" s="41"/>
      <c r="AR125" s="227" t="s">
        <v>178</v>
      </c>
      <c r="AT125" s="227" t="s">
        <v>173</v>
      </c>
      <c r="AU125" s="227" t="s">
        <v>88</v>
      </c>
      <c r="AY125" s="19" t="s">
        <v>170</v>
      </c>
      <c r="BE125" s="228">
        <f>IF(N125="základní",J125,0)</f>
        <v>0</v>
      </c>
      <c r="BF125" s="228">
        <f>IF(N125="snížená",J125,0)</f>
        <v>0</v>
      </c>
      <c r="BG125" s="228">
        <f>IF(N125="zákl. přenesená",J125,0)</f>
        <v>0</v>
      </c>
      <c r="BH125" s="228">
        <f>IF(N125="sníž. přenesená",J125,0)</f>
        <v>0</v>
      </c>
      <c r="BI125" s="228">
        <f>IF(N125="nulová",J125,0)</f>
        <v>0</v>
      </c>
      <c r="BJ125" s="19" t="s">
        <v>178</v>
      </c>
      <c r="BK125" s="228">
        <f>ROUND(I125*H125,2)</f>
        <v>0</v>
      </c>
      <c r="BL125" s="19" t="s">
        <v>178</v>
      </c>
      <c r="BM125" s="227" t="s">
        <v>682</v>
      </c>
    </row>
    <row r="126" spans="1:47" s="2" customFormat="1" ht="12">
      <c r="A126" s="41"/>
      <c r="B126" s="42"/>
      <c r="C126" s="43"/>
      <c r="D126" s="229" t="s">
        <v>180</v>
      </c>
      <c r="E126" s="43"/>
      <c r="F126" s="230" t="s">
        <v>249</v>
      </c>
      <c r="G126" s="43"/>
      <c r="H126" s="43"/>
      <c r="I126" s="231"/>
      <c r="J126" s="43"/>
      <c r="K126" s="43"/>
      <c r="L126" s="47"/>
      <c r="M126" s="232"/>
      <c r="N126" s="233"/>
      <c r="O126" s="88"/>
      <c r="P126" s="88"/>
      <c r="Q126" s="88"/>
      <c r="R126" s="88"/>
      <c r="S126" s="88"/>
      <c r="T126" s="89"/>
      <c r="U126" s="41"/>
      <c r="V126" s="41"/>
      <c r="W126" s="41"/>
      <c r="X126" s="41"/>
      <c r="Y126" s="41"/>
      <c r="Z126" s="41"/>
      <c r="AA126" s="41"/>
      <c r="AB126" s="41"/>
      <c r="AC126" s="41"/>
      <c r="AD126" s="41"/>
      <c r="AE126" s="41"/>
      <c r="AT126" s="19" t="s">
        <v>180</v>
      </c>
      <c r="AU126" s="19" t="s">
        <v>88</v>
      </c>
    </row>
    <row r="127" spans="1:51" s="14" customFormat="1" ht="12">
      <c r="A127" s="14"/>
      <c r="B127" s="244"/>
      <c r="C127" s="245"/>
      <c r="D127" s="229" t="s">
        <v>182</v>
      </c>
      <c r="E127" s="246" t="s">
        <v>35</v>
      </c>
      <c r="F127" s="247" t="s">
        <v>683</v>
      </c>
      <c r="G127" s="245"/>
      <c r="H127" s="248">
        <v>48</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182</v>
      </c>
      <c r="AU127" s="254" t="s">
        <v>88</v>
      </c>
      <c r="AV127" s="14" t="s">
        <v>88</v>
      </c>
      <c r="AW127" s="14" t="s">
        <v>40</v>
      </c>
      <c r="AX127" s="14" t="s">
        <v>79</v>
      </c>
      <c r="AY127" s="254" t="s">
        <v>170</v>
      </c>
    </row>
    <row r="128" spans="1:51" s="15" customFormat="1" ht="12">
      <c r="A128" s="15"/>
      <c r="B128" s="255"/>
      <c r="C128" s="256"/>
      <c r="D128" s="229" t="s">
        <v>182</v>
      </c>
      <c r="E128" s="257" t="s">
        <v>35</v>
      </c>
      <c r="F128" s="258" t="s">
        <v>185</v>
      </c>
      <c r="G128" s="256"/>
      <c r="H128" s="259">
        <v>48</v>
      </c>
      <c r="I128" s="260"/>
      <c r="J128" s="256"/>
      <c r="K128" s="256"/>
      <c r="L128" s="261"/>
      <c r="M128" s="262"/>
      <c r="N128" s="263"/>
      <c r="O128" s="263"/>
      <c r="P128" s="263"/>
      <c r="Q128" s="263"/>
      <c r="R128" s="263"/>
      <c r="S128" s="263"/>
      <c r="T128" s="264"/>
      <c r="U128" s="15"/>
      <c r="V128" s="15"/>
      <c r="W128" s="15"/>
      <c r="X128" s="15"/>
      <c r="Y128" s="15"/>
      <c r="Z128" s="15"/>
      <c r="AA128" s="15"/>
      <c r="AB128" s="15"/>
      <c r="AC128" s="15"/>
      <c r="AD128" s="15"/>
      <c r="AE128" s="15"/>
      <c r="AT128" s="265" t="s">
        <v>182</v>
      </c>
      <c r="AU128" s="265" t="s">
        <v>88</v>
      </c>
      <c r="AV128" s="15" t="s">
        <v>178</v>
      </c>
      <c r="AW128" s="15" t="s">
        <v>40</v>
      </c>
      <c r="AX128" s="15" t="s">
        <v>86</v>
      </c>
      <c r="AY128" s="265" t="s">
        <v>170</v>
      </c>
    </row>
    <row r="129" spans="1:65" s="2" customFormat="1" ht="12">
      <c r="A129" s="41"/>
      <c r="B129" s="42"/>
      <c r="C129" s="216" t="s">
        <v>232</v>
      </c>
      <c r="D129" s="216" t="s">
        <v>173</v>
      </c>
      <c r="E129" s="217" t="s">
        <v>622</v>
      </c>
      <c r="F129" s="218" t="s">
        <v>623</v>
      </c>
      <c r="G129" s="219" t="s">
        <v>240</v>
      </c>
      <c r="H129" s="220">
        <v>484</v>
      </c>
      <c r="I129" s="221"/>
      <c r="J129" s="222">
        <f>ROUND(I129*H129,2)</f>
        <v>0</v>
      </c>
      <c r="K129" s="218" t="s">
        <v>177</v>
      </c>
      <c r="L129" s="47"/>
      <c r="M129" s="223" t="s">
        <v>35</v>
      </c>
      <c r="N129" s="224" t="s">
        <v>52</v>
      </c>
      <c r="O129" s="88"/>
      <c r="P129" s="225">
        <f>O129*H129</f>
        <v>0</v>
      </c>
      <c r="Q129" s="225">
        <v>0</v>
      </c>
      <c r="R129" s="225">
        <f>Q129*H129</f>
        <v>0</v>
      </c>
      <c r="S129" s="225">
        <v>0</v>
      </c>
      <c r="T129" s="226">
        <f>S129*H129</f>
        <v>0</v>
      </c>
      <c r="U129" s="41"/>
      <c r="V129" s="41"/>
      <c r="W129" s="41"/>
      <c r="X129" s="41"/>
      <c r="Y129" s="41"/>
      <c r="Z129" s="41"/>
      <c r="AA129" s="41"/>
      <c r="AB129" s="41"/>
      <c r="AC129" s="41"/>
      <c r="AD129" s="41"/>
      <c r="AE129" s="41"/>
      <c r="AR129" s="227" t="s">
        <v>178</v>
      </c>
      <c r="AT129" s="227" t="s">
        <v>173</v>
      </c>
      <c r="AU129" s="227" t="s">
        <v>88</v>
      </c>
      <c r="AY129" s="19" t="s">
        <v>170</v>
      </c>
      <c r="BE129" s="228">
        <f>IF(N129="základní",J129,0)</f>
        <v>0</v>
      </c>
      <c r="BF129" s="228">
        <f>IF(N129="snížená",J129,0)</f>
        <v>0</v>
      </c>
      <c r="BG129" s="228">
        <f>IF(N129="zákl. přenesená",J129,0)</f>
        <v>0</v>
      </c>
      <c r="BH129" s="228">
        <f>IF(N129="sníž. přenesená",J129,0)</f>
        <v>0</v>
      </c>
      <c r="BI129" s="228">
        <f>IF(N129="nulová",J129,0)</f>
        <v>0</v>
      </c>
      <c r="BJ129" s="19" t="s">
        <v>178</v>
      </c>
      <c r="BK129" s="228">
        <f>ROUND(I129*H129,2)</f>
        <v>0</v>
      </c>
      <c r="BL129" s="19" t="s">
        <v>178</v>
      </c>
      <c r="BM129" s="227" t="s">
        <v>624</v>
      </c>
    </row>
    <row r="130" spans="1:47" s="2" customFormat="1" ht="12">
      <c r="A130" s="41"/>
      <c r="B130" s="42"/>
      <c r="C130" s="43"/>
      <c r="D130" s="229" t="s">
        <v>180</v>
      </c>
      <c r="E130" s="43"/>
      <c r="F130" s="230" t="s">
        <v>256</v>
      </c>
      <c r="G130" s="43"/>
      <c r="H130" s="43"/>
      <c r="I130" s="231"/>
      <c r="J130" s="43"/>
      <c r="K130" s="43"/>
      <c r="L130" s="47"/>
      <c r="M130" s="232"/>
      <c r="N130" s="233"/>
      <c r="O130" s="88"/>
      <c r="P130" s="88"/>
      <c r="Q130" s="88"/>
      <c r="R130" s="88"/>
      <c r="S130" s="88"/>
      <c r="T130" s="89"/>
      <c r="U130" s="41"/>
      <c r="V130" s="41"/>
      <c r="W130" s="41"/>
      <c r="X130" s="41"/>
      <c r="Y130" s="41"/>
      <c r="Z130" s="41"/>
      <c r="AA130" s="41"/>
      <c r="AB130" s="41"/>
      <c r="AC130" s="41"/>
      <c r="AD130" s="41"/>
      <c r="AE130" s="41"/>
      <c r="AT130" s="19" t="s">
        <v>180</v>
      </c>
      <c r="AU130" s="19" t="s">
        <v>88</v>
      </c>
    </row>
    <row r="131" spans="1:51" s="13" customFormat="1" ht="12">
      <c r="A131" s="13"/>
      <c r="B131" s="234"/>
      <c r="C131" s="235"/>
      <c r="D131" s="229" t="s">
        <v>182</v>
      </c>
      <c r="E131" s="236" t="s">
        <v>35</v>
      </c>
      <c r="F131" s="237" t="s">
        <v>678</v>
      </c>
      <c r="G131" s="235"/>
      <c r="H131" s="236" t="s">
        <v>35</v>
      </c>
      <c r="I131" s="238"/>
      <c r="J131" s="235"/>
      <c r="K131" s="235"/>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88</v>
      </c>
      <c r="AV131" s="13" t="s">
        <v>86</v>
      </c>
      <c r="AW131" s="13" t="s">
        <v>40</v>
      </c>
      <c r="AX131" s="13" t="s">
        <v>79</v>
      </c>
      <c r="AY131" s="243" t="s">
        <v>170</v>
      </c>
    </row>
    <row r="132" spans="1:51" s="14" customFormat="1" ht="12">
      <c r="A132" s="14"/>
      <c r="B132" s="244"/>
      <c r="C132" s="245"/>
      <c r="D132" s="229" t="s">
        <v>182</v>
      </c>
      <c r="E132" s="246" t="s">
        <v>35</v>
      </c>
      <c r="F132" s="247" t="s">
        <v>677</v>
      </c>
      <c r="G132" s="245"/>
      <c r="H132" s="248">
        <v>484</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182</v>
      </c>
      <c r="AU132" s="254" t="s">
        <v>88</v>
      </c>
      <c r="AV132" s="14" t="s">
        <v>88</v>
      </c>
      <c r="AW132" s="14" t="s">
        <v>40</v>
      </c>
      <c r="AX132" s="14" t="s">
        <v>79</v>
      </c>
      <c r="AY132" s="254" t="s">
        <v>170</v>
      </c>
    </row>
    <row r="133" spans="1:51" s="15" customFormat="1" ht="12">
      <c r="A133" s="15"/>
      <c r="B133" s="255"/>
      <c r="C133" s="256"/>
      <c r="D133" s="229" t="s">
        <v>182</v>
      </c>
      <c r="E133" s="257" t="s">
        <v>35</v>
      </c>
      <c r="F133" s="258" t="s">
        <v>185</v>
      </c>
      <c r="G133" s="256"/>
      <c r="H133" s="259">
        <v>484</v>
      </c>
      <c r="I133" s="260"/>
      <c r="J133" s="256"/>
      <c r="K133" s="256"/>
      <c r="L133" s="261"/>
      <c r="M133" s="262"/>
      <c r="N133" s="263"/>
      <c r="O133" s="263"/>
      <c r="P133" s="263"/>
      <c r="Q133" s="263"/>
      <c r="R133" s="263"/>
      <c r="S133" s="263"/>
      <c r="T133" s="264"/>
      <c r="U133" s="15"/>
      <c r="V133" s="15"/>
      <c r="W133" s="15"/>
      <c r="X133" s="15"/>
      <c r="Y133" s="15"/>
      <c r="Z133" s="15"/>
      <c r="AA133" s="15"/>
      <c r="AB133" s="15"/>
      <c r="AC133" s="15"/>
      <c r="AD133" s="15"/>
      <c r="AE133" s="15"/>
      <c r="AT133" s="265" t="s">
        <v>182</v>
      </c>
      <c r="AU133" s="265" t="s">
        <v>88</v>
      </c>
      <c r="AV133" s="15" t="s">
        <v>178</v>
      </c>
      <c r="AW133" s="15" t="s">
        <v>40</v>
      </c>
      <c r="AX133" s="15" t="s">
        <v>86</v>
      </c>
      <c r="AY133" s="265" t="s">
        <v>170</v>
      </c>
    </row>
    <row r="134" spans="1:65" s="2" customFormat="1" ht="44.25" customHeight="1">
      <c r="A134" s="41"/>
      <c r="B134" s="42"/>
      <c r="C134" s="216" t="s">
        <v>237</v>
      </c>
      <c r="D134" s="216" t="s">
        <v>173</v>
      </c>
      <c r="E134" s="217" t="s">
        <v>625</v>
      </c>
      <c r="F134" s="218" t="s">
        <v>626</v>
      </c>
      <c r="G134" s="219" t="s">
        <v>265</v>
      </c>
      <c r="H134" s="220">
        <v>20</v>
      </c>
      <c r="I134" s="221"/>
      <c r="J134" s="222">
        <f>ROUND(I134*H134,2)</f>
        <v>0</v>
      </c>
      <c r="K134" s="218" t="s">
        <v>177</v>
      </c>
      <c r="L134" s="47"/>
      <c r="M134" s="223" t="s">
        <v>35</v>
      </c>
      <c r="N134" s="224" t="s">
        <v>52</v>
      </c>
      <c r="O134" s="88"/>
      <c r="P134" s="225">
        <f>O134*H134</f>
        <v>0</v>
      </c>
      <c r="Q134" s="225">
        <v>0</v>
      </c>
      <c r="R134" s="225">
        <f>Q134*H134</f>
        <v>0</v>
      </c>
      <c r="S134" s="225">
        <v>0</v>
      </c>
      <c r="T134" s="226">
        <f>S134*H134</f>
        <v>0</v>
      </c>
      <c r="U134" s="41"/>
      <c r="V134" s="41"/>
      <c r="W134" s="41"/>
      <c r="X134" s="41"/>
      <c r="Y134" s="41"/>
      <c r="Z134" s="41"/>
      <c r="AA134" s="41"/>
      <c r="AB134" s="41"/>
      <c r="AC134" s="41"/>
      <c r="AD134" s="41"/>
      <c r="AE134" s="41"/>
      <c r="AR134" s="227" t="s">
        <v>178</v>
      </c>
      <c r="AT134" s="227" t="s">
        <v>173</v>
      </c>
      <c r="AU134" s="227" t="s">
        <v>88</v>
      </c>
      <c r="AY134" s="19" t="s">
        <v>170</v>
      </c>
      <c r="BE134" s="228">
        <f>IF(N134="základní",J134,0)</f>
        <v>0</v>
      </c>
      <c r="BF134" s="228">
        <f>IF(N134="snížená",J134,0)</f>
        <v>0</v>
      </c>
      <c r="BG134" s="228">
        <f>IF(N134="zákl. přenesená",J134,0)</f>
        <v>0</v>
      </c>
      <c r="BH134" s="228">
        <f>IF(N134="sníž. přenesená",J134,0)</f>
        <v>0</v>
      </c>
      <c r="BI134" s="228">
        <f>IF(N134="nulová",J134,0)</f>
        <v>0</v>
      </c>
      <c r="BJ134" s="19" t="s">
        <v>178</v>
      </c>
      <c r="BK134" s="228">
        <f>ROUND(I134*H134,2)</f>
        <v>0</v>
      </c>
      <c r="BL134" s="19" t="s">
        <v>178</v>
      </c>
      <c r="BM134" s="227" t="s">
        <v>627</v>
      </c>
    </row>
    <row r="135" spans="1:47" s="2" customFormat="1" ht="12">
      <c r="A135" s="41"/>
      <c r="B135" s="42"/>
      <c r="C135" s="43"/>
      <c r="D135" s="229" t="s">
        <v>180</v>
      </c>
      <c r="E135" s="43"/>
      <c r="F135" s="230" t="s">
        <v>628</v>
      </c>
      <c r="G135" s="43"/>
      <c r="H135" s="43"/>
      <c r="I135" s="231"/>
      <c r="J135" s="43"/>
      <c r="K135" s="43"/>
      <c r="L135" s="47"/>
      <c r="M135" s="232"/>
      <c r="N135" s="233"/>
      <c r="O135" s="88"/>
      <c r="P135" s="88"/>
      <c r="Q135" s="88"/>
      <c r="R135" s="88"/>
      <c r="S135" s="88"/>
      <c r="T135" s="89"/>
      <c r="U135" s="41"/>
      <c r="V135" s="41"/>
      <c r="W135" s="41"/>
      <c r="X135" s="41"/>
      <c r="Y135" s="41"/>
      <c r="Z135" s="41"/>
      <c r="AA135" s="41"/>
      <c r="AB135" s="41"/>
      <c r="AC135" s="41"/>
      <c r="AD135" s="41"/>
      <c r="AE135" s="41"/>
      <c r="AT135" s="19" t="s">
        <v>180</v>
      </c>
      <c r="AU135" s="19" t="s">
        <v>88</v>
      </c>
    </row>
    <row r="136" spans="1:65" s="2" customFormat="1" ht="44.25" customHeight="1">
      <c r="A136" s="41"/>
      <c r="B136" s="42"/>
      <c r="C136" s="216" t="s">
        <v>245</v>
      </c>
      <c r="D136" s="216" t="s">
        <v>173</v>
      </c>
      <c r="E136" s="217" t="s">
        <v>263</v>
      </c>
      <c r="F136" s="218" t="s">
        <v>264</v>
      </c>
      <c r="G136" s="219" t="s">
        <v>265</v>
      </c>
      <c r="H136" s="220">
        <v>8</v>
      </c>
      <c r="I136" s="221"/>
      <c r="J136" s="222">
        <f>ROUND(I136*H136,2)</f>
        <v>0</v>
      </c>
      <c r="K136" s="218" t="s">
        <v>177</v>
      </c>
      <c r="L136" s="47"/>
      <c r="M136" s="223" t="s">
        <v>35</v>
      </c>
      <c r="N136" s="224" t="s">
        <v>52</v>
      </c>
      <c r="O136" s="88"/>
      <c r="P136" s="225">
        <f>O136*H136</f>
        <v>0</v>
      </c>
      <c r="Q136" s="225">
        <v>0</v>
      </c>
      <c r="R136" s="225">
        <f>Q136*H136</f>
        <v>0</v>
      </c>
      <c r="S136" s="225">
        <v>0</v>
      </c>
      <c r="T136" s="226">
        <f>S136*H136</f>
        <v>0</v>
      </c>
      <c r="U136" s="41"/>
      <c r="V136" s="41"/>
      <c r="W136" s="41"/>
      <c r="X136" s="41"/>
      <c r="Y136" s="41"/>
      <c r="Z136" s="41"/>
      <c r="AA136" s="41"/>
      <c r="AB136" s="41"/>
      <c r="AC136" s="41"/>
      <c r="AD136" s="41"/>
      <c r="AE136" s="41"/>
      <c r="AR136" s="227" t="s">
        <v>178</v>
      </c>
      <c r="AT136" s="227" t="s">
        <v>173</v>
      </c>
      <c r="AU136" s="227" t="s">
        <v>88</v>
      </c>
      <c r="AY136" s="19" t="s">
        <v>170</v>
      </c>
      <c r="BE136" s="228">
        <f>IF(N136="základní",J136,0)</f>
        <v>0</v>
      </c>
      <c r="BF136" s="228">
        <f>IF(N136="snížená",J136,0)</f>
        <v>0</v>
      </c>
      <c r="BG136" s="228">
        <f>IF(N136="zákl. přenesená",J136,0)</f>
        <v>0</v>
      </c>
      <c r="BH136" s="228">
        <f>IF(N136="sníž. přenesená",J136,0)</f>
        <v>0</v>
      </c>
      <c r="BI136" s="228">
        <f>IF(N136="nulová",J136,0)</f>
        <v>0</v>
      </c>
      <c r="BJ136" s="19" t="s">
        <v>178</v>
      </c>
      <c r="BK136" s="228">
        <f>ROUND(I136*H136,2)</f>
        <v>0</v>
      </c>
      <c r="BL136" s="19" t="s">
        <v>178</v>
      </c>
      <c r="BM136" s="227" t="s">
        <v>266</v>
      </c>
    </row>
    <row r="137" spans="1:47" s="2" customFormat="1" ht="12">
      <c r="A137" s="41"/>
      <c r="B137" s="42"/>
      <c r="C137" s="43"/>
      <c r="D137" s="229" t="s">
        <v>180</v>
      </c>
      <c r="E137" s="43"/>
      <c r="F137" s="230" t="s">
        <v>267</v>
      </c>
      <c r="G137" s="43"/>
      <c r="H137" s="43"/>
      <c r="I137" s="231"/>
      <c r="J137" s="43"/>
      <c r="K137" s="43"/>
      <c r="L137" s="47"/>
      <c r="M137" s="232"/>
      <c r="N137" s="233"/>
      <c r="O137" s="88"/>
      <c r="P137" s="88"/>
      <c r="Q137" s="88"/>
      <c r="R137" s="88"/>
      <c r="S137" s="88"/>
      <c r="T137" s="89"/>
      <c r="U137" s="41"/>
      <c r="V137" s="41"/>
      <c r="W137" s="41"/>
      <c r="X137" s="41"/>
      <c r="Y137" s="41"/>
      <c r="Z137" s="41"/>
      <c r="AA137" s="41"/>
      <c r="AB137" s="41"/>
      <c r="AC137" s="41"/>
      <c r="AD137" s="41"/>
      <c r="AE137" s="41"/>
      <c r="AT137" s="19" t="s">
        <v>180</v>
      </c>
      <c r="AU137" s="19" t="s">
        <v>88</v>
      </c>
    </row>
    <row r="138" spans="1:51" s="13" customFormat="1" ht="12">
      <c r="A138" s="13"/>
      <c r="B138" s="234"/>
      <c r="C138" s="235"/>
      <c r="D138" s="229" t="s">
        <v>182</v>
      </c>
      <c r="E138" s="236" t="s">
        <v>35</v>
      </c>
      <c r="F138" s="237" t="s">
        <v>684</v>
      </c>
      <c r="G138" s="235"/>
      <c r="H138" s="236" t="s">
        <v>35</v>
      </c>
      <c r="I138" s="238"/>
      <c r="J138" s="235"/>
      <c r="K138" s="235"/>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86</v>
      </c>
      <c r="AW138" s="13" t="s">
        <v>40</v>
      </c>
      <c r="AX138" s="13" t="s">
        <v>79</v>
      </c>
      <c r="AY138" s="243" t="s">
        <v>170</v>
      </c>
    </row>
    <row r="139" spans="1:51" s="14" customFormat="1" ht="12">
      <c r="A139" s="14"/>
      <c r="B139" s="244"/>
      <c r="C139" s="245"/>
      <c r="D139" s="229" t="s">
        <v>182</v>
      </c>
      <c r="E139" s="246" t="s">
        <v>35</v>
      </c>
      <c r="F139" s="247" t="s">
        <v>685</v>
      </c>
      <c r="G139" s="245"/>
      <c r="H139" s="248">
        <v>8</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182</v>
      </c>
      <c r="AU139" s="254" t="s">
        <v>88</v>
      </c>
      <c r="AV139" s="14" t="s">
        <v>88</v>
      </c>
      <c r="AW139" s="14" t="s">
        <v>40</v>
      </c>
      <c r="AX139" s="14" t="s">
        <v>79</v>
      </c>
      <c r="AY139" s="254" t="s">
        <v>170</v>
      </c>
    </row>
    <row r="140" spans="1:51" s="15" customFormat="1" ht="12">
      <c r="A140" s="15"/>
      <c r="B140" s="255"/>
      <c r="C140" s="256"/>
      <c r="D140" s="229" t="s">
        <v>182</v>
      </c>
      <c r="E140" s="257" t="s">
        <v>35</v>
      </c>
      <c r="F140" s="258" t="s">
        <v>185</v>
      </c>
      <c r="G140" s="256"/>
      <c r="H140" s="259">
        <v>8</v>
      </c>
      <c r="I140" s="260"/>
      <c r="J140" s="256"/>
      <c r="K140" s="256"/>
      <c r="L140" s="261"/>
      <c r="M140" s="262"/>
      <c r="N140" s="263"/>
      <c r="O140" s="263"/>
      <c r="P140" s="263"/>
      <c r="Q140" s="263"/>
      <c r="R140" s="263"/>
      <c r="S140" s="263"/>
      <c r="T140" s="264"/>
      <c r="U140" s="15"/>
      <c r="V140" s="15"/>
      <c r="W140" s="15"/>
      <c r="X140" s="15"/>
      <c r="Y140" s="15"/>
      <c r="Z140" s="15"/>
      <c r="AA140" s="15"/>
      <c r="AB140" s="15"/>
      <c r="AC140" s="15"/>
      <c r="AD140" s="15"/>
      <c r="AE140" s="15"/>
      <c r="AT140" s="265" t="s">
        <v>182</v>
      </c>
      <c r="AU140" s="265" t="s">
        <v>88</v>
      </c>
      <c r="AV140" s="15" t="s">
        <v>178</v>
      </c>
      <c r="AW140" s="15" t="s">
        <v>40</v>
      </c>
      <c r="AX140" s="15" t="s">
        <v>86</v>
      </c>
      <c r="AY140" s="265" t="s">
        <v>170</v>
      </c>
    </row>
    <row r="141" spans="1:65" s="2" customFormat="1" ht="66.75" customHeight="1">
      <c r="A141" s="41"/>
      <c r="B141" s="42"/>
      <c r="C141" s="216" t="s">
        <v>252</v>
      </c>
      <c r="D141" s="216" t="s">
        <v>173</v>
      </c>
      <c r="E141" s="217" t="s">
        <v>269</v>
      </c>
      <c r="F141" s="218" t="s">
        <v>270</v>
      </c>
      <c r="G141" s="219" t="s">
        <v>199</v>
      </c>
      <c r="H141" s="220">
        <v>0.242</v>
      </c>
      <c r="I141" s="221"/>
      <c r="J141" s="222">
        <f>ROUND(I141*H141,2)</f>
        <v>0</v>
      </c>
      <c r="K141" s="218" t="s">
        <v>177</v>
      </c>
      <c r="L141" s="47"/>
      <c r="M141" s="223" t="s">
        <v>35</v>
      </c>
      <c r="N141" s="224" t="s">
        <v>52</v>
      </c>
      <c r="O141" s="88"/>
      <c r="P141" s="225">
        <f>O141*H141</f>
        <v>0</v>
      </c>
      <c r="Q141" s="225">
        <v>0</v>
      </c>
      <c r="R141" s="225">
        <f>Q141*H141</f>
        <v>0</v>
      </c>
      <c r="S141" s="225">
        <v>0</v>
      </c>
      <c r="T141" s="226">
        <f>S141*H141</f>
        <v>0</v>
      </c>
      <c r="U141" s="41"/>
      <c r="V141" s="41"/>
      <c r="W141" s="41"/>
      <c r="X141" s="41"/>
      <c r="Y141" s="41"/>
      <c r="Z141" s="41"/>
      <c r="AA141" s="41"/>
      <c r="AB141" s="41"/>
      <c r="AC141" s="41"/>
      <c r="AD141" s="41"/>
      <c r="AE141" s="41"/>
      <c r="AR141" s="227" t="s">
        <v>178</v>
      </c>
      <c r="AT141" s="227" t="s">
        <v>173</v>
      </c>
      <c r="AU141" s="227" t="s">
        <v>88</v>
      </c>
      <c r="AY141" s="19" t="s">
        <v>170</v>
      </c>
      <c r="BE141" s="228">
        <f>IF(N141="základní",J141,0)</f>
        <v>0</v>
      </c>
      <c r="BF141" s="228">
        <f>IF(N141="snížená",J141,0)</f>
        <v>0</v>
      </c>
      <c r="BG141" s="228">
        <f>IF(N141="zákl. přenesená",J141,0)</f>
        <v>0</v>
      </c>
      <c r="BH141" s="228">
        <f>IF(N141="sníž. přenesená",J141,0)</f>
        <v>0</v>
      </c>
      <c r="BI141" s="228">
        <f>IF(N141="nulová",J141,0)</f>
        <v>0</v>
      </c>
      <c r="BJ141" s="19" t="s">
        <v>178</v>
      </c>
      <c r="BK141" s="228">
        <f>ROUND(I141*H141,2)</f>
        <v>0</v>
      </c>
      <c r="BL141" s="19" t="s">
        <v>178</v>
      </c>
      <c r="BM141" s="227" t="s">
        <v>277</v>
      </c>
    </row>
    <row r="142" spans="1:47" s="2" customFormat="1" ht="12">
      <c r="A142" s="41"/>
      <c r="B142" s="42"/>
      <c r="C142" s="43"/>
      <c r="D142" s="229" t="s">
        <v>180</v>
      </c>
      <c r="E142" s="43"/>
      <c r="F142" s="230" t="s">
        <v>272</v>
      </c>
      <c r="G142" s="43"/>
      <c r="H142" s="43"/>
      <c r="I142" s="231"/>
      <c r="J142" s="43"/>
      <c r="K142" s="43"/>
      <c r="L142" s="47"/>
      <c r="M142" s="232"/>
      <c r="N142" s="233"/>
      <c r="O142" s="88"/>
      <c r="P142" s="88"/>
      <c r="Q142" s="88"/>
      <c r="R142" s="88"/>
      <c r="S142" s="88"/>
      <c r="T142" s="89"/>
      <c r="U142" s="41"/>
      <c r="V142" s="41"/>
      <c r="W142" s="41"/>
      <c r="X142" s="41"/>
      <c r="Y142" s="41"/>
      <c r="Z142" s="41"/>
      <c r="AA142" s="41"/>
      <c r="AB142" s="41"/>
      <c r="AC142" s="41"/>
      <c r="AD142" s="41"/>
      <c r="AE142" s="41"/>
      <c r="AT142" s="19" t="s">
        <v>180</v>
      </c>
      <c r="AU142" s="19" t="s">
        <v>88</v>
      </c>
    </row>
    <row r="143" spans="1:51" s="13" customFormat="1" ht="12">
      <c r="A143" s="13"/>
      <c r="B143" s="234"/>
      <c r="C143" s="235"/>
      <c r="D143" s="229" t="s">
        <v>182</v>
      </c>
      <c r="E143" s="236" t="s">
        <v>35</v>
      </c>
      <c r="F143" s="237" t="s">
        <v>278</v>
      </c>
      <c r="G143" s="235"/>
      <c r="H143" s="236" t="s">
        <v>35</v>
      </c>
      <c r="I143" s="238"/>
      <c r="J143" s="235"/>
      <c r="K143" s="235"/>
      <c r="L143" s="239"/>
      <c r="M143" s="240"/>
      <c r="N143" s="241"/>
      <c r="O143" s="241"/>
      <c r="P143" s="241"/>
      <c r="Q143" s="241"/>
      <c r="R143" s="241"/>
      <c r="S143" s="241"/>
      <c r="T143" s="242"/>
      <c r="U143" s="13"/>
      <c r="V143" s="13"/>
      <c r="W143" s="13"/>
      <c r="X143" s="13"/>
      <c r="Y143" s="13"/>
      <c r="Z143" s="13"/>
      <c r="AA143" s="13"/>
      <c r="AB143" s="13"/>
      <c r="AC143" s="13"/>
      <c r="AD143" s="13"/>
      <c r="AE143" s="13"/>
      <c r="AT143" s="243" t="s">
        <v>182</v>
      </c>
      <c r="AU143" s="243" t="s">
        <v>88</v>
      </c>
      <c r="AV143" s="13" t="s">
        <v>86</v>
      </c>
      <c r="AW143" s="13" t="s">
        <v>40</v>
      </c>
      <c r="AX143" s="13" t="s">
        <v>79</v>
      </c>
      <c r="AY143" s="243" t="s">
        <v>170</v>
      </c>
    </row>
    <row r="144" spans="1:51" s="13" customFormat="1" ht="12">
      <c r="A144" s="13"/>
      <c r="B144" s="234"/>
      <c r="C144" s="235"/>
      <c r="D144" s="229" t="s">
        <v>182</v>
      </c>
      <c r="E144" s="236" t="s">
        <v>35</v>
      </c>
      <c r="F144" s="237" t="s">
        <v>678</v>
      </c>
      <c r="G144" s="235"/>
      <c r="H144" s="236" t="s">
        <v>35</v>
      </c>
      <c r="I144" s="238"/>
      <c r="J144" s="235"/>
      <c r="K144" s="235"/>
      <c r="L144" s="239"/>
      <c r="M144" s="240"/>
      <c r="N144" s="241"/>
      <c r="O144" s="241"/>
      <c r="P144" s="241"/>
      <c r="Q144" s="241"/>
      <c r="R144" s="241"/>
      <c r="S144" s="241"/>
      <c r="T144" s="242"/>
      <c r="U144" s="13"/>
      <c r="V144" s="13"/>
      <c r="W144" s="13"/>
      <c r="X144" s="13"/>
      <c r="Y144" s="13"/>
      <c r="Z144" s="13"/>
      <c r="AA144" s="13"/>
      <c r="AB144" s="13"/>
      <c r="AC144" s="13"/>
      <c r="AD144" s="13"/>
      <c r="AE144" s="13"/>
      <c r="AT144" s="243" t="s">
        <v>182</v>
      </c>
      <c r="AU144" s="243" t="s">
        <v>88</v>
      </c>
      <c r="AV144" s="13" t="s">
        <v>86</v>
      </c>
      <c r="AW144" s="13" t="s">
        <v>40</v>
      </c>
      <c r="AX144" s="13" t="s">
        <v>79</v>
      </c>
      <c r="AY144" s="243" t="s">
        <v>170</v>
      </c>
    </row>
    <row r="145" spans="1:51" s="14" customFormat="1" ht="12">
      <c r="A145" s="14"/>
      <c r="B145" s="244"/>
      <c r="C145" s="245"/>
      <c r="D145" s="229" t="s">
        <v>182</v>
      </c>
      <c r="E145" s="246" t="s">
        <v>35</v>
      </c>
      <c r="F145" s="247" t="s">
        <v>679</v>
      </c>
      <c r="G145" s="245"/>
      <c r="H145" s="248">
        <v>0.242</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182</v>
      </c>
      <c r="AU145" s="254" t="s">
        <v>88</v>
      </c>
      <c r="AV145" s="14" t="s">
        <v>88</v>
      </c>
      <c r="AW145" s="14" t="s">
        <v>40</v>
      </c>
      <c r="AX145" s="14" t="s">
        <v>79</v>
      </c>
      <c r="AY145" s="254" t="s">
        <v>170</v>
      </c>
    </row>
    <row r="146" spans="1:51" s="15" customFormat="1" ht="12">
      <c r="A146" s="15"/>
      <c r="B146" s="255"/>
      <c r="C146" s="256"/>
      <c r="D146" s="229" t="s">
        <v>182</v>
      </c>
      <c r="E146" s="257" t="s">
        <v>35</v>
      </c>
      <c r="F146" s="258" t="s">
        <v>185</v>
      </c>
      <c r="G146" s="256"/>
      <c r="H146" s="259">
        <v>0.242</v>
      </c>
      <c r="I146" s="260"/>
      <c r="J146" s="256"/>
      <c r="K146" s="256"/>
      <c r="L146" s="261"/>
      <c r="M146" s="262"/>
      <c r="N146" s="263"/>
      <c r="O146" s="263"/>
      <c r="P146" s="263"/>
      <c r="Q146" s="263"/>
      <c r="R146" s="263"/>
      <c r="S146" s="263"/>
      <c r="T146" s="264"/>
      <c r="U146" s="15"/>
      <c r="V146" s="15"/>
      <c r="W146" s="15"/>
      <c r="X146" s="15"/>
      <c r="Y146" s="15"/>
      <c r="Z146" s="15"/>
      <c r="AA146" s="15"/>
      <c r="AB146" s="15"/>
      <c r="AC146" s="15"/>
      <c r="AD146" s="15"/>
      <c r="AE146" s="15"/>
      <c r="AT146" s="265" t="s">
        <v>182</v>
      </c>
      <c r="AU146" s="265" t="s">
        <v>88</v>
      </c>
      <c r="AV146" s="15" t="s">
        <v>178</v>
      </c>
      <c r="AW146" s="15" t="s">
        <v>40</v>
      </c>
      <c r="AX146" s="15" t="s">
        <v>86</v>
      </c>
      <c r="AY146" s="265" t="s">
        <v>170</v>
      </c>
    </row>
    <row r="147" spans="1:65" s="2" customFormat="1" ht="66.75" customHeight="1">
      <c r="A147" s="41"/>
      <c r="B147" s="42"/>
      <c r="C147" s="216" t="s">
        <v>257</v>
      </c>
      <c r="D147" s="216" t="s">
        <v>173</v>
      </c>
      <c r="E147" s="217" t="s">
        <v>269</v>
      </c>
      <c r="F147" s="218" t="s">
        <v>270</v>
      </c>
      <c r="G147" s="219" t="s">
        <v>199</v>
      </c>
      <c r="H147" s="220">
        <v>0.024</v>
      </c>
      <c r="I147" s="221"/>
      <c r="J147" s="222">
        <f>ROUND(I147*H147,2)</f>
        <v>0</v>
      </c>
      <c r="K147" s="218" t="s">
        <v>177</v>
      </c>
      <c r="L147" s="47"/>
      <c r="M147" s="223" t="s">
        <v>35</v>
      </c>
      <c r="N147" s="224" t="s">
        <v>52</v>
      </c>
      <c r="O147" s="88"/>
      <c r="P147" s="225">
        <f>O147*H147</f>
        <v>0</v>
      </c>
      <c r="Q147" s="225">
        <v>0</v>
      </c>
      <c r="R147" s="225">
        <f>Q147*H147</f>
        <v>0</v>
      </c>
      <c r="S147" s="225">
        <v>0</v>
      </c>
      <c r="T147" s="226">
        <f>S147*H147</f>
        <v>0</v>
      </c>
      <c r="U147" s="41"/>
      <c r="V147" s="41"/>
      <c r="W147" s="41"/>
      <c r="X147" s="41"/>
      <c r="Y147" s="41"/>
      <c r="Z147" s="41"/>
      <c r="AA147" s="41"/>
      <c r="AB147" s="41"/>
      <c r="AC147" s="41"/>
      <c r="AD147" s="41"/>
      <c r="AE147" s="41"/>
      <c r="AR147" s="227" t="s">
        <v>178</v>
      </c>
      <c r="AT147" s="227" t="s">
        <v>173</v>
      </c>
      <c r="AU147" s="227" t="s">
        <v>88</v>
      </c>
      <c r="AY147" s="19" t="s">
        <v>170</v>
      </c>
      <c r="BE147" s="228">
        <f>IF(N147="základní",J147,0)</f>
        <v>0</v>
      </c>
      <c r="BF147" s="228">
        <f>IF(N147="snížená",J147,0)</f>
        <v>0</v>
      </c>
      <c r="BG147" s="228">
        <f>IF(N147="zákl. přenesená",J147,0)</f>
        <v>0</v>
      </c>
      <c r="BH147" s="228">
        <f>IF(N147="sníž. přenesená",J147,0)</f>
        <v>0</v>
      </c>
      <c r="BI147" s="228">
        <f>IF(N147="nulová",J147,0)</f>
        <v>0</v>
      </c>
      <c r="BJ147" s="19" t="s">
        <v>178</v>
      </c>
      <c r="BK147" s="228">
        <f>ROUND(I147*H147,2)</f>
        <v>0</v>
      </c>
      <c r="BL147" s="19" t="s">
        <v>178</v>
      </c>
      <c r="BM147" s="227" t="s">
        <v>686</v>
      </c>
    </row>
    <row r="148" spans="1:47" s="2" customFormat="1" ht="12">
      <c r="A148" s="41"/>
      <c r="B148" s="42"/>
      <c r="C148" s="43"/>
      <c r="D148" s="229" t="s">
        <v>180</v>
      </c>
      <c r="E148" s="43"/>
      <c r="F148" s="230" t="s">
        <v>272</v>
      </c>
      <c r="G148" s="43"/>
      <c r="H148" s="43"/>
      <c r="I148" s="231"/>
      <c r="J148" s="43"/>
      <c r="K148" s="43"/>
      <c r="L148" s="47"/>
      <c r="M148" s="232"/>
      <c r="N148" s="233"/>
      <c r="O148" s="88"/>
      <c r="P148" s="88"/>
      <c r="Q148" s="88"/>
      <c r="R148" s="88"/>
      <c r="S148" s="88"/>
      <c r="T148" s="89"/>
      <c r="U148" s="41"/>
      <c r="V148" s="41"/>
      <c r="W148" s="41"/>
      <c r="X148" s="41"/>
      <c r="Y148" s="41"/>
      <c r="Z148" s="41"/>
      <c r="AA148" s="41"/>
      <c r="AB148" s="41"/>
      <c r="AC148" s="41"/>
      <c r="AD148" s="41"/>
      <c r="AE148" s="41"/>
      <c r="AT148" s="19" t="s">
        <v>180</v>
      </c>
      <c r="AU148" s="19" t="s">
        <v>88</v>
      </c>
    </row>
    <row r="149" spans="1:51" s="13" customFormat="1" ht="12">
      <c r="A149" s="13"/>
      <c r="B149" s="234"/>
      <c r="C149" s="235"/>
      <c r="D149" s="229" t="s">
        <v>182</v>
      </c>
      <c r="E149" s="236" t="s">
        <v>35</v>
      </c>
      <c r="F149" s="237" t="s">
        <v>687</v>
      </c>
      <c r="G149" s="235"/>
      <c r="H149" s="236" t="s">
        <v>35</v>
      </c>
      <c r="I149" s="238"/>
      <c r="J149" s="235"/>
      <c r="K149" s="235"/>
      <c r="L149" s="239"/>
      <c r="M149" s="240"/>
      <c r="N149" s="241"/>
      <c r="O149" s="241"/>
      <c r="P149" s="241"/>
      <c r="Q149" s="241"/>
      <c r="R149" s="241"/>
      <c r="S149" s="241"/>
      <c r="T149" s="242"/>
      <c r="U149" s="13"/>
      <c r="V149" s="13"/>
      <c r="W149" s="13"/>
      <c r="X149" s="13"/>
      <c r="Y149" s="13"/>
      <c r="Z149" s="13"/>
      <c r="AA149" s="13"/>
      <c r="AB149" s="13"/>
      <c r="AC149" s="13"/>
      <c r="AD149" s="13"/>
      <c r="AE149" s="13"/>
      <c r="AT149" s="243" t="s">
        <v>182</v>
      </c>
      <c r="AU149" s="243" t="s">
        <v>88</v>
      </c>
      <c r="AV149" s="13" t="s">
        <v>86</v>
      </c>
      <c r="AW149" s="13" t="s">
        <v>40</v>
      </c>
      <c r="AX149" s="13" t="s">
        <v>79</v>
      </c>
      <c r="AY149" s="243" t="s">
        <v>170</v>
      </c>
    </row>
    <row r="150" spans="1:51" s="14" customFormat="1" ht="12">
      <c r="A150" s="14"/>
      <c r="B150" s="244"/>
      <c r="C150" s="245"/>
      <c r="D150" s="229" t="s">
        <v>182</v>
      </c>
      <c r="E150" s="246" t="s">
        <v>35</v>
      </c>
      <c r="F150" s="247" t="s">
        <v>688</v>
      </c>
      <c r="G150" s="245"/>
      <c r="H150" s="248">
        <v>0.024</v>
      </c>
      <c r="I150" s="249"/>
      <c r="J150" s="245"/>
      <c r="K150" s="245"/>
      <c r="L150" s="250"/>
      <c r="M150" s="251"/>
      <c r="N150" s="252"/>
      <c r="O150" s="252"/>
      <c r="P150" s="252"/>
      <c r="Q150" s="252"/>
      <c r="R150" s="252"/>
      <c r="S150" s="252"/>
      <c r="T150" s="253"/>
      <c r="U150" s="14"/>
      <c r="V150" s="14"/>
      <c r="W150" s="14"/>
      <c r="X150" s="14"/>
      <c r="Y150" s="14"/>
      <c r="Z150" s="14"/>
      <c r="AA150" s="14"/>
      <c r="AB150" s="14"/>
      <c r="AC150" s="14"/>
      <c r="AD150" s="14"/>
      <c r="AE150" s="14"/>
      <c r="AT150" s="254" t="s">
        <v>182</v>
      </c>
      <c r="AU150" s="254" t="s">
        <v>88</v>
      </c>
      <c r="AV150" s="14" t="s">
        <v>88</v>
      </c>
      <c r="AW150" s="14" t="s">
        <v>40</v>
      </c>
      <c r="AX150" s="14" t="s">
        <v>79</v>
      </c>
      <c r="AY150" s="254" t="s">
        <v>170</v>
      </c>
    </row>
    <row r="151" spans="1:51" s="15" customFormat="1" ht="12">
      <c r="A151" s="15"/>
      <c r="B151" s="255"/>
      <c r="C151" s="256"/>
      <c r="D151" s="229" t="s">
        <v>182</v>
      </c>
      <c r="E151" s="257" t="s">
        <v>35</v>
      </c>
      <c r="F151" s="258" t="s">
        <v>185</v>
      </c>
      <c r="G151" s="256"/>
      <c r="H151" s="259">
        <v>0.024</v>
      </c>
      <c r="I151" s="260"/>
      <c r="J151" s="256"/>
      <c r="K151" s="256"/>
      <c r="L151" s="261"/>
      <c r="M151" s="262"/>
      <c r="N151" s="263"/>
      <c r="O151" s="263"/>
      <c r="P151" s="263"/>
      <c r="Q151" s="263"/>
      <c r="R151" s="263"/>
      <c r="S151" s="263"/>
      <c r="T151" s="264"/>
      <c r="U151" s="15"/>
      <c r="V151" s="15"/>
      <c r="W151" s="15"/>
      <c r="X151" s="15"/>
      <c r="Y151" s="15"/>
      <c r="Z151" s="15"/>
      <c r="AA151" s="15"/>
      <c r="AB151" s="15"/>
      <c r="AC151" s="15"/>
      <c r="AD151" s="15"/>
      <c r="AE151" s="15"/>
      <c r="AT151" s="265" t="s">
        <v>182</v>
      </c>
      <c r="AU151" s="265" t="s">
        <v>88</v>
      </c>
      <c r="AV151" s="15" t="s">
        <v>178</v>
      </c>
      <c r="AW151" s="15" t="s">
        <v>40</v>
      </c>
      <c r="AX151" s="15" t="s">
        <v>86</v>
      </c>
      <c r="AY151" s="265" t="s">
        <v>170</v>
      </c>
    </row>
    <row r="152" spans="1:65" s="2" customFormat="1" ht="33" customHeight="1">
      <c r="A152" s="41"/>
      <c r="B152" s="42"/>
      <c r="C152" s="216" t="s">
        <v>262</v>
      </c>
      <c r="D152" s="216" t="s">
        <v>173</v>
      </c>
      <c r="E152" s="217" t="s">
        <v>282</v>
      </c>
      <c r="F152" s="218" t="s">
        <v>283</v>
      </c>
      <c r="G152" s="219" t="s">
        <v>199</v>
      </c>
      <c r="H152" s="220">
        <v>0.242</v>
      </c>
      <c r="I152" s="221"/>
      <c r="J152" s="222">
        <f>ROUND(I152*H152,2)</f>
        <v>0</v>
      </c>
      <c r="K152" s="218" t="s">
        <v>177</v>
      </c>
      <c r="L152" s="47"/>
      <c r="M152" s="223" t="s">
        <v>35</v>
      </c>
      <c r="N152" s="224" t="s">
        <v>52</v>
      </c>
      <c r="O152" s="88"/>
      <c r="P152" s="225">
        <f>O152*H152</f>
        <v>0</v>
      </c>
      <c r="Q152" s="225">
        <v>0</v>
      </c>
      <c r="R152" s="225">
        <f>Q152*H152</f>
        <v>0</v>
      </c>
      <c r="S152" s="225">
        <v>0</v>
      </c>
      <c r="T152" s="226">
        <f>S152*H152</f>
        <v>0</v>
      </c>
      <c r="U152" s="41"/>
      <c r="V152" s="41"/>
      <c r="W152" s="41"/>
      <c r="X152" s="41"/>
      <c r="Y152" s="41"/>
      <c r="Z152" s="41"/>
      <c r="AA152" s="41"/>
      <c r="AB152" s="41"/>
      <c r="AC152" s="41"/>
      <c r="AD152" s="41"/>
      <c r="AE152" s="41"/>
      <c r="AR152" s="227" t="s">
        <v>178</v>
      </c>
      <c r="AT152" s="227" t="s">
        <v>173</v>
      </c>
      <c r="AU152" s="227" t="s">
        <v>88</v>
      </c>
      <c r="AY152" s="19" t="s">
        <v>170</v>
      </c>
      <c r="BE152" s="228">
        <f>IF(N152="základní",J152,0)</f>
        <v>0</v>
      </c>
      <c r="BF152" s="228">
        <f>IF(N152="snížená",J152,0)</f>
        <v>0</v>
      </c>
      <c r="BG152" s="228">
        <f>IF(N152="zákl. přenesená",J152,0)</f>
        <v>0</v>
      </c>
      <c r="BH152" s="228">
        <f>IF(N152="sníž. přenesená",J152,0)</f>
        <v>0</v>
      </c>
      <c r="BI152" s="228">
        <f>IF(N152="nulová",J152,0)</f>
        <v>0</v>
      </c>
      <c r="BJ152" s="19" t="s">
        <v>178</v>
      </c>
      <c r="BK152" s="228">
        <f>ROUND(I152*H152,2)</f>
        <v>0</v>
      </c>
      <c r="BL152" s="19" t="s">
        <v>178</v>
      </c>
      <c r="BM152" s="227" t="s">
        <v>284</v>
      </c>
    </row>
    <row r="153" spans="1:47" s="2" customFormat="1" ht="12">
      <c r="A153" s="41"/>
      <c r="B153" s="42"/>
      <c r="C153" s="43"/>
      <c r="D153" s="229" t="s">
        <v>180</v>
      </c>
      <c r="E153" s="43"/>
      <c r="F153" s="230" t="s">
        <v>285</v>
      </c>
      <c r="G153" s="43"/>
      <c r="H153" s="43"/>
      <c r="I153" s="231"/>
      <c r="J153" s="43"/>
      <c r="K153" s="43"/>
      <c r="L153" s="47"/>
      <c r="M153" s="232"/>
      <c r="N153" s="233"/>
      <c r="O153" s="88"/>
      <c r="P153" s="88"/>
      <c r="Q153" s="88"/>
      <c r="R153" s="88"/>
      <c r="S153" s="88"/>
      <c r="T153" s="89"/>
      <c r="U153" s="41"/>
      <c r="V153" s="41"/>
      <c r="W153" s="41"/>
      <c r="X153" s="41"/>
      <c r="Y153" s="41"/>
      <c r="Z153" s="41"/>
      <c r="AA153" s="41"/>
      <c r="AB153" s="41"/>
      <c r="AC153" s="41"/>
      <c r="AD153" s="41"/>
      <c r="AE153" s="41"/>
      <c r="AT153" s="19" t="s">
        <v>180</v>
      </c>
      <c r="AU153" s="19" t="s">
        <v>88</v>
      </c>
    </row>
    <row r="154" spans="1:51" s="13" customFormat="1" ht="12">
      <c r="A154" s="13"/>
      <c r="B154" s="234"/>
      <c r="C154" s="235"/>
      <c r="D154" s="229" t="s">
        <v>182</v>
      </c>
      <c r="E154" s="236" t="s">
        <v>35</v>
      </c>
      <c r="F154" s="237" t="s">
        <v>678</v>
      </c>
      <c r="G154" s="235"/>
      <c r="H154" s="236" t="s">
        <v>35</v>
      </c>
      <c r="I154" s="238"/>
      <c r="J154" s="235"/>
      <c r="K154" s="235"/>
      <c r="L154" s="239"/>
      <c r="M154" s="240"/>
      <c r="N154" s="241"/>
      <c r="O154" s="241"/>
      <c r="P154" s="241"/>
      <c r="Q154" s="241"/>
      <c r="R154" s="241"/>
      <c r="S154" s="241"/>
      <c r="T154" s="242"/>
      <c r="U154" s="13"/>
      <c r="V154" s="13"/>
      <c r="W154" s="13"/>
      <c r="X154" s="13"/>
      <c r="Y154" s="13"/>
      <c r="Z154" s="13"/>
      <c r="AA154" s="13"/>
      <c r="AB154" s="13"/>
      <c r="AC154" s="13"/>
      <c r="AD154" s="13"/>
      <c r="AE154" s="13"/>
      <c r="AT154" s="243" t="s">
        <v>182</v>
      </c>
      <c r="AU154" s="243" t="s">
        <v>88</v>
      </c>
      <c r="AV154" s="13" t="s">
        <v>86</v>
      </c>
      <c r="AW154" s="13" t="s">
        <v>40</v>
      </c>
      <c r="AX154" s="13" t="s">
        <v>79</v>
      </c>
      <c r="AY154" s="243" t="s">
        <v>170</v>
      </c>
    </row>
    <row r="155" spans="1:51" s="14" customFormat="1" ht="12">
      <c r="A155" s="14"/>
      <c r="B155" s="244"/>
      <c r="C155" s="245"/>
      <c r="D155" s="229" t="s">
        <v>182</v>
      </c>
      <c r="E155" s="246" t="s">
        <v>35</v>
      </c>
      <c r="F155" s="247" t="s">
        <v>679</v>
      </c>
      <c r="G155" s="245"/>
      <c r="H155" s="248">
        <v>0.242</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182</v>
      </c>
      <c r="AU155" s="254" t="s">
        <v>88</v>
      </c>
      <c r="AV155" s="14" t="s">
        <v>88</v>
      </c>
      <c r="AW155" s="14" t="s">
        <v>40</v>
      </c>
      <c r="AX155" s="14" t="s">
        <v>79</v>
      </c>
      <c r="AY155" s="254" t="s">
        <v>170</v>
      </c>
    </row>
    <row r="156" spans="1:51" s="15" customFormat="1" ht="12">
      <c r="A156" s="15"/>
      <c r="B156" s="255"/>
      <c r="C156" s="256"/>
      <c r="D156" s="229" t="s">
        <v>182</v>
      </c>
      <c r="E156" s="257" t="s">
        <v>35</v>
      </c>
      <c r="F156" s="258" t="s">
        <v>185</v>
      </c>
      <c r="G156" s="256"/>
      <c r="H156" s="259">
        <v>0.242</v>
      </c>
      <c r="I156" s="260"/>
      <c r="J156" s="256"/>
      <c r="K156" s="256"/>
      <c r="L156" s="261"/>
      <c r="M156" s="262"/>
      <c r="N156" s="263"/>
      <c r="O156" s="263"/>
      <c r="P156" s="263"/>
      <c r="Q156" s="263"/>
      <c r="R156" s="263"/>
      <c r="S156" s="263"/>
      <c r="T156" s="264"/>
      <c r="U156" s="15"/>
      <c r="V156" s="15"/>
      <c r="W156" s="15"/>
      <c r="X156" s="15"/>
      <c r="Y156" s="15"/>
      <c r="Z156" s="15"/>
      <c r="AA156" s="15"/>
      <c r="AB156" s="15"/>
      <c r="AC156" s="15"/>
      <c r="AD156" s="15"/>
      <c r="AE156" s="15"/>
      <c r="AT156" s="265" t="s">
        <v>182</v>
      </c>
      <c r="AU156" s="265" t="s">
        <v>88</v>
      </c>
      <c r="AV156" s="15" t="s">
        <v>178</v>
      </c>
      <c r="AW156" s="15" t="s">
        <v>40</v>
      </c>
      <c r="AX156" s="15" t="s">
        <v>86</v>
      </c>
      <c r="AY156" s="265" t="s">
        <v>170</v>
      </c>
    </row>
    <row r="157" spans="1:65" s="2" customFormat="1" ht="12">
      <c r="A157" s="41"/>
      <c r="B157" s="42"/>
      <c r="C157" s="216" t="s">
        <v>8</v>
      </c>
      <c r="D157" s="216" t="s">
        <v>173</v>
      </c>
      <c r="E157" s="217" t="s">
        <v>287</v>
      </c>
      <c r="F157" s="218" t="s">
        <v>288</v>
      </c>
      <c r="G157" s="219" t="s">
        <v>199</v>
      </c>
      <c r="H157" s="220">
        <v>0.242</v>
      </c>
      <c r="I157" s="221"/>
      <c r="J157" s="222">
        <f>ROUND(I157*H157,2)</f>
        <v>0</v>
      </c>
      <c r="K157" s="218" t="s">
        <v>177</v>
      </c>
      <c r="L157" s="47"/>
      <c r="M157" s="223" t="s">
        <v>35</v>
      </c>
      <c r="N157" s="224" t="s">
        <v>52</v>
      </c>
      <c r="O157" s="88"/>
      <c r="P157" s="225">
        <f>O157*H157</f>
        <v>0</v>
      </c>
      <c r="Q157" s="225">
        <v>0</v>
      </c>
      <c r="R157" s="225">
        <f>Q157*H157</f>
        <v>0</v>
      </c>
      <c r="S157" s="225">
        <v>0</v>
      </c>
      <c r="T157" s="226">
        <f>S157*H157</f>
        <v>0</v>
      </c>
      <c r="U157" s="41"/>
      <c r="V157" s="41"/>
      <c r="W157" s="41"/>
      <c r="X157" s="41"/>
      <c r="Y157" s="41"/>
      <c r="Z157" s="41"/>
      <c r="AA157" s="41"/>
      <c r="AB157" s="41"/>
      <c r="AC157" s="41"/>
      <c r="AD157" s="41"/>
      <c r="AE157" s="41"/>
      <c r="AR157" s="227" t="s">
        <v>178</v>
      </c>
      <c r="AT157" s="227" t="s">
        <v>173</v>
      </c>
      <c r="AU157" s="227" t="s">
        <v>88</v>
      </c>
      <c r="AY157" s="19" t="s">
        <v>170</v>
      </c>
      <c r="BE157" s="228">
        <f>IF(N157="základní",J157,0)</f>
        <v>0</v>
      </c>
      <c r="BF157" s="228">
        <f>IF(N157="snížená",J157,0)</f>
        <v>0</v>
      </c>
      <c r="BG157" s="228">
        <f>IF(N157="zákl. přenesená",J157,0)</f>
        <v>0</v>
      </c>
      <c r="BH157" s="228">
        <f>IF(N157="sníž. přenesená",J157,0)</f>
        <v>0</v>
      </c>
      <c r="BI157" s="228">
        <f>IF(N157="nulová",J157,0)</f>
        <v>0</v>
      </c>
      <c r="BJ157" s="19" t="s">
        <v>178</v>
      </c>
      <c r="BK157" s="228">
        <f>ROUND(I157*H157,2)</f>
        <v>0</v>
      </c>
      <c r="BL157" s="19" t="s">
        <v>178</v>
      </c>
      <c r="BM157" s="227" t="s">
        <v>289</v>
      </c>
    </row>
    <row r="158" spans="1:47" s="2" customFormat="1" ht="12">
      <c r="A158" s="41"/>
      <c r="B158" s="42"/>
      <c r="C158" s="43"/>
      <c r="D158" s="229" t="s">
        <v>180</v>
      </c>
      <c r="E158" s="43"/>
      <c r="F158" s="230" t="s">
        <v>285</v>
      </c>
      <c r="G158" s="43"/>
      <c r="H158" s="43"/>
      <c r="I158" s="231"/>
      <c r="J158" s="43"/>
      <c r="K158" s="43"/>
      <c r="L158" s="47"/>
      <c r="M158" s="232"/>
      <c r="N158" s="233"/>
      <c r="O158" s="88"/>
      <c r="P158" s="88"/>
      <c r="Q158" s="88"/>
      <c r="R158" s="88"/>
      <c r="S158" s="88"/>
      <c r="T158" s="89"/>
      <c r="U158" s="41"/>
      <c r="V158" s="41"/>
      <c r="W158" s="41"/>
      <c r="X158" s="41"/>
      <c r="Y158" s="41"/>
      <c r="Z158" s="41"/>
      <c r="AA158" s="41"/>
      <c r="AB158" s="41"/>
      <c r="AC158" s="41"/>
      <c r="AD158" s="41"/>
      <c r="AE158" s="41"/>
      <c r="AT158" s="19" t="s">
        <v>180</v>
      </c>
      <c r="AU158" s="19" t="s">
        <v>88</v>
      </c>
    </row>
    <row r="159" spans="1:51" s="13" customFormat="1" ht="12">
      <c r="A159" s="13"/>
      <c r="B159" s="234"/>
      <c r="C159" s="235"/>
      <c r="D159" s="229" t="s">
        <v>182</v>
      </c>
      <c r="E159" s="236" t="s">
        <v>35</v>
      </c>
      <c r="F159" s="237" t="s">
        <v>278</v>
      </c>
      <c r="G159" s="235"/>
      <c r="H159" s="236" t="s">
        <v>35</v>
      </c>
      <c r="I159" s="238"/>
      <c r="J159" s="235"/>
      <c r="K159" s="235"/>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86</v>
      </c>
      <c r="AW159" s="13" t="s">
        <v>40</v>
      </c>
      <c r="AX159" s="13" t="s">
        <v>79</v>
      </c>
      <c r="AY159" s="243" t="s">
        <v>170</v>
      </c>
    </row>
    <row r="160" spans="1:51" s="13" customFormat="1" ht="12">
      <c r="A160" s="13"/>
      <c r="B160" s="234"/>
      <c r="C160" s="235"/>
      <c r="D160" s="229" t="s">
        <v>182</v>
      </c>
      <c r="E160" s="236" t="s">
        <v>35</v>
      </c>
      <c r="F160" s="237" t="s">
        <v>678</v>
      </c>
      <c r="G160" s="235"/>
      <c r="H160" s="236" t="s">
        <v>35</v>
      </c>
      <c r="I160" s="238"/>
      <c r="J160" s="235"/>
      <c r="K160" s="235"/>
      <c r="L160" s="239"/>
      <c r="M160" s="240"/>
      <c r="N160" s="241"/>
      <c r="O160" s="241"/>
      <c r="P160" s="241"/>
      <c r="Q160" s="241"/>
      <c r="R160" s="241"/>
      <c r="S160" s="241"/>
      <c r="T160" s="242"/>
      <c r="U160" s="13"/>
      <c r="V160" s="13"/>
      <c r="W160" s="13"/>
      <c r="X160" s="13"/>
      <c r="Y160" s="13"/>
      <c r="Z160" s="13"/>
      <c r="AA160" s="13"/>
      <c r="AB160" s="13"/>
      <c r="AC160" s="13"/>
      <c r="AD160" s="13"/>
      <c r="AE160" s="13"/>
      <c r="AT160" s="243" t="s">
        <v>182</v>
      </c>
      <c r="AU160" s="243" t="s">
        <v>88</v>
      </c>
      <c r="AV160" s="13" t="s">
        <v>86</v>
      </c>
      <c r="AW160" s="13" t="s">
        <v>40</v>
      </c>
      <c r="AX160" s="13" t="s">
        <v>79</v>
      </c>
      <c r="AY160" s="243" t="s">
        <v>170</v>
      </c>
    </row>
    <row r="161" spans="1:51" s="14" customFormat="1" ht="12">
      <c r="A161" s="14"/>
      <c r="B161" s="244"/>
      <c r="C161" s="245"/>
      <c r="D161" s="229" t="s">
        <v>182</v>
      </c>
      <c r="E161" s="246" t="s">
        <v>35</v>
      </c>
      <c r="F161" s="247" t="s">
        <v>679</v>
      </c>
      <c r="G161" s="245"/>
      <c r="H161" s="248">
        <v>0.242</v>
      </c>
      <c r="I161" s="249"/>
      <c r="J161" s="245"/>
      <c r="K161" s="245"/>
      <c r="L161" s="250"/>
      <c r="M161" s="251"/>
      <c r="N161" s="252"/>
      <c r="O161" s="252"/>
      <c r="P161" s="252"/>
      <c r="Q161" s="252"/>
      <c r="R161" s="252"/>
      <c r="S161" s="252"/>
      <c r="T161" s="253"/>
      <c r="U161" s="14"/>
      <c r="V161" s="14"/>
      <c r="W161" s="14"/>
      <c r="X161" s="14"/>
      <c r="Y161" s="14"/>
      <c r="Z161" s="14"/>
      <c r="AA161" s="14"/>
      <c r="AB161" s="14"/>
      <c r="AC161" s="14"/>
      <c r="AD161" s="14"/>
      <c r="AE161" s="14"/>
      <c r="AT161" s="254" t="s">
        <v>182</v>
      </c>
      <c r="AU161" s="254" t="s">
        <v>88</v>
      </c>
      <c r="AV161" s="14" t="s">
        <v>88</v>
      </c>
      <c r="AW161" s="14" t="s">
        <v>40</v>
      </c>
      <c r="AX161" s="14" t="s">
        <v>79</v>
      </c>
      <c r="AY161" s="254" t="s">
        <v>170</v>
      </c>
    </row>
    <row r="162" spans="1:51" s="15" customFormat="1" ht="12">
      <c r="A162" s="15"/>
      <c r="B162" s="255"/>
      <c r="C162" s="256"/>
      <c r="D162" s="229" t="s">
        <v>182</v>
      </c>
      <c r="E162" s="257" t="s">
        <v>35</v>
      </c>
      <c r="F162" s="258" t="s">
        <v>185</v>
      </c>
      <c r="G162" s="256"/>
      <c r="H162" s="259">
        <v>0.242</v>
      </c>
      <c r="I162" s="260"/>
      <c r="J162" s="256"/>
      <c r="K162" s="256"/>
      <c r="L162" s="261"/>
      <c r="M162" s="262"/>
      <c r="N162" s="263"/>
      <c r="O162" s="263"/>
      <c r="P162" s="263"/>
      <c r="Q162" s="263"/>
      <c r="R162" s="263"/>
      <c r="S162" s="263"/>
      <c r="T162" s="264"/>
      <c r="U162" s="15"/>
      <c r="V162" s="15"/>
      <c r="W162" s="15"/>
      <c r="X162" s="15"/>
      <c r="Y162" s="15"/>
      <c r="Z162" s="15"/>
      <c r="AA162" s="15"/>
      <c r="AB162" s="15"/>
      <c r="AC162" s="15"/>
      <c r="AD162" s="15"/>
      <c r="AE162" s="15"/>
      <c r="AT162" s="265" t="s">
        <v>182</v>
      </c>
      <c r="AU162" s="265" t="s">
        <v>88</v>
      </c>
      <c r="AV162" s="15" t="s">
        <v>178</v>
      </c>
      <c r="AW162" s="15" t="s">
        <v>40</v>
      </c>
      <c r="AX162" s="15" t="s">
        <v>86</v>
      </c>
      <c r="AY162" s="265" t="s">
        <v>170</v>
      </c>
    </row>
    <row r="163" spans="1:65" s="2" customFormat="1" ht="55.5" customHeight="1">
      <c r="A163" s="41"/>
      <c r="B163" s="42"/>
      <c r="C163" s="216" t="s">
        <v>276</v>
      </c>
      <c r="D163" s="216" t="s">
        <v>173</v>
      </c>
      <c r="E163" s="217" t="s">
        <v>298</v>
      </c>
      <c r="F163" s="218" t="s">
        <v>299</v>
      </c>
      <c r="G163" s="219" t="s">
        <v>294</v>
      </c>
      <c r="H163" s="220">
        <v>6</v>
      </c>
      <c r="I163" s="221"/>
      <c r="J163" s="222">
        <f>ROUND(I163*H163,2)</f>
        <v>0</v>
      </c>
      <c r="K163" s="218" t="s">
        <v>177</v>
      </c>
      <c r="L163" s="47"/>
      <c r="M163" s="223" t="s">
        <v>35</v>
      </c>
      <c r="N163" s="224" t="s">
        <v>52</v>
      </c>
      <c r="O163" s="88"/>
      <c r="P163" s="225">
        <f>O163*H163</f>
        <v>0</v>
      </c>
      <c r="Q163" s="225">
        <v>0</v>
      </c>
      <c r="R163" s="225">
        <f>Q163*H163</f>
        <v>0</v>
      </c>
      <c r="S163" s="225">
        <v>0</v>
      </c>
      <c r="T163" s="226">
        <f>S163*H163</f>
        <v>0</v>
      </c>
      <c r="U163" s="41"/>
      <c r="V163" s="41"/>
      <c r="W163" s="41"/>
      <c r="X163" s="41"/>
      <c r="Y163" s="41"/>
      <c r="Z163" s="41"/>
      <c r="AA163" s="41"/>
      <c r="AB163" s="41"/>
      <c r="AC163" s="41"/>
      <c r="AD163" s="41"/>
      <c r="AE163" s="41"/>
      <c r="AR163" s="227" t="s">
        <v>178</v>
      </c>
      <c r="AT163" s="227" t="s">
        <v>173</v>
      </c>
      <c r="AU163" s="227" t="s">
        <v>88</v>
      </c>
      <c r="AY163" s="19" t="s">
        <v>170</v>
      </c>
      <c r="BE163" s="228">
        <f>IF(N163="základní",J163,0)</f>
        <v>0</v>
      </c>
      <c r="BF163" s="228">
        <f>IF(N163="snížená",J163,0)</f>
        <v>0</v>
      </c>
      <c r="BG163" s="228">
        <f>IF(N163="zákl. přenesená",J163,0)</f>
        <v>0</v>
      </c>
      <c r="BH163" s="228">
        <f>IF(N163="sníž. přenesená",J163,0)</f>
        <v>0</v>
      </c>
      <c r="BI163" s="228">
        <f>IF(N163="nulová",J163,0)</f>
        <v>0</v>
      </c>
      <c r="BJ163" s="19" t="s">
        <v>178</v>
      </c>
      <c r="BK163" s="228">
        <f>ROUND(I163*H163,2)</f>
        <v>0</v>
      </c>
      <c r="BL163" s="19" t="s">
        <v>178</v>
      </c>
      <c r="BM163" s="227" t="s">
        <v>300</v>
      </c>
    </row>
    <row r="164" spans="1:47" s="2" customFormat="1" ht="12">
      <c r="A164" s="41"/>
      <c r="B164" s="42"/>
      <c r="C164" s="43"/>
      <c r="D164" s="229" t="s">
        <v>180</v>
      </c>
      <c r="E164" s="43"/>
      <c r="F164" s="230" t="s">
        <v>296</v>
      </c>
      <c r="G164" s="43"/>
      <c r="H164" s="43"/>
      <c r="I164" s="231"/>
      <c r="J164" s="43"/>
      <c r="K164" s="43"/>
      <c r="L164" s="47"/>
      <c r="M164" s="232"/>
      <c r="N164" s="233"/>
      <c r="O164" s="88"/>
      <c r="P164" s="88"/>
      <c r="Q164" s="88"/>
      <c r="R164" s="88"/>
      <c r="S164" s="88"/>
      <c r="T164" s="89"/>
      <c r="U164" s="41"/>
      <c r="V164" s="41"/>
      <c r="W164" s="41"/>
      <c r="X164" s="41"/>
      <c r="Y164" s="41"/>
      <c r="Z164" s="41"/>
      <c r="AA164" s="41"/>
      <c r="AB164" s="41"/>
      <c r="AC164" s="41"/>
      <c r="AD164" s="41"/>
      <c r="AE164" s="41"/>
      <c r="AT164" s="19" t="s">
        <v>180</v>
      </c>
      <c r="AU164" s="19" t="s">
        <v>88</v>
      </c>
    </row>
    <row r="165" spans="1:65" s="2" customFormat="1" ht="55.5" customHeight="1">
      <c r="A165" s="41"/>
      <c r="B165" s="42"/>
      <c r="C165" s="216" t="s">
        <v>281</v>
      </c>
      <c r="D165" s="216" t="s">
        <v>173</v>
      </c>
      <c r="E165" s="217" t="s">
        <v>630</v>
      </c>
      <c r="F165" s="218" t="s">
        <v>631</v>
      </c>
      <c r="G165" s="219" t="s">
        <v>294</v>
      </c>
      <c r="H165" s="220">
        <v>2</v>
      </c>
      <c r="I165" s="221"/>
      <c r="J165" s="222">
        <f>ROUND(I165*H165,2)</f>
        <v>0</v>
      </c>
      <c r="K165" s="218" t="s">
        <v>177</v>
      </c>
      <c r="L165" s="47"/>
      <c r="M165" s="223" t="s">
        <v>35</v>
      </c>
      <c r="N165" s="224" t="s">
        <v>52</v>
      </c>
      <c r="O165" s="88"/>
      <c r="P165" s="225">
        <f>O165*H165</f>
        <v>0</v>
      </c>
      <c r="Q165" s="225">
        <v>0</v>
      </c>
      <c r="R165" s="225">
        <f>Q165*H165</f>
        <v>0</v>
      </c>
      <c r="S165" s="225">
        <v>0</v>
      </c>
      <c r="T165" s="226">
        <f>S165*H165</f>
        <v>0</v>
      </c>
      <c r="U165" s="41"/>
      <c r="V165" s="41"/>
      <c r="W165" s="41"/>
      <c r="X165" s="41"/>
      <c r="Y165" s="41"/>
      <c r="Z165" s="41"/>
      <c r="AA165" s="41"/>
      <c r="AB165" s="41"/>
      <c r="AC165" s="41"/>
      <c r="AD165" s="41"/>
      <c r="AE165" s="41"/>
      <c r="AR165" s="227" t="s">
        <v>178</v>
      </c>
      <c r="AT165" s="227" t="s">
        <v>173</v>
      </c>
      <c r="AU165" s="227" t="s">
        <v>88</v>
      </c>
      <c r="AY165" s="19" t="s">
        <v>170</v>
      </c>
      <c r="BE165" s="228">
        <f>IF(N165="základní",J165,0)</f>
        <v>0</v>
      </c>
      <c r="BF165" s="228">
        <f>IF(N165="snížená",J165,0)</f>
        <v>0</v>
      </c>
      <c r="BG165" s="228">
        <f>IF(N165="zákl. přenesená",J165,0)</f>
        <v>0</v>
      </c>
      <c r="BH165" s="228">
        <f>IF(N165="sníž. přenesená",J165,0)</f>
        <v>0</v>
      </c>
      <c r="BI165" s="228">
        <f>IF(N165="nulová",J165,0)</f>
        <v>0</v>
      </c>
      <c r="BJ165" s="19" t="s">
        <v>178</v>
      </c>
      <c r="BK165" s="228">
        <f>ROUND(I165*H165,2)</f>
        <v>0</v>
      </c>
      <c r="BL165" s="19" t="s">
        <v>178</v>
      </c>
      <c r="BM165" s="227" t="s">
        <v>632</v>
      </c>
    </row>
    <row r="166" spans="1:47" s="2" customFormat="1" ht="12">
      <c r="A166" s="41"/>
      <c r="B166" s="42"/>
      <c r="C166" s="43"/>
      <c r="D166" s="229" t="s">
        <v>180</v>
      </c>
      <c r="E166" s="43"/>
      <c r="F166" s="230" t="s">
        <v>296</v>
      </c>
      <c r="G166" s="43"/>
      <c r="H166" s="43"/>
      <c r="I166" s="231"/>
      <c r="J166" s="43"/>
      <c r="K166" s="43"/>
      <c r="L166" s="47"/>
      <c r="M166" s="232"/>
      <c r="N166" s="233"/>
      <c r="O166" s="88"/>
      <c r="P166" s="88"/>
      <c r="Q166" s="88"/>
      <c r="R166" s="88"/>
      <c r="S166" s="88"/>
      <c r="T166" s="89"/>
      <c r="U166" s="41"/>
      <c r="V166" s="41"/>
      <c r="W166" s="41"/>
      <c r="X166" s="41"/>
      <c r="Y166" s="41"/>
      <c r="Z166" s="41"/>
      <c r="AA166" s="41"/>
      <c r="AB166" s="41"/>
      <c r="AC166" s="41"/>
      <c r="AD166" s="41"/>
      <c r="AE166" s="41"/>
      <c r="AT166" s="19" t="s">
        <v>180</v>
      </c>
      <c r="AU166" s="19" t="s">
        <v>88</v>
      </c>
    </row>
    <row r="167" spans="1:65" s="2" customFormat="1" ht="12">
      <c r="A167" s="41"/>
      <c r="B167" s="42"/>
      <c r="C167" s="216" t="s">
        <v>286</v>
      </c>
      <c r="D167" s="216" t="s">
        <v>173</v>
      </c>
      <c r="E167" s="217" t="s">
        <v>633</v>
      </c>
      <c r="F167" s="218" t="s">
        <v>634</v>
      </c>
      <c r="G167" s="219" t="s">
        <v>294</v>
      </c>
      <c r="H167" s="220">
        <v>2</v>
      </c>
      <c r="I167" s="221"/>
      <c r="J167" s="222">
        <f>ROUND(I167*H167,2)</f>
        <v>0</v>
      </c>
      <c r="K167" s="218" t="s">
        <v>177</v>
      </c>
      <c r="L167" s="47"/>
      <c r="M167" s="223" t="s">
        <v>35</v>
      </c>
      <c r="N167" s="224" t="s">
        <v>52</v>
      </c>
      <c r="O167" s="88"/>
      <c r="P167" s="225">
        <f>O167*H167</f>
        <v>0</v>
      </c>
      <c r="Q167" s="225">
        <v>0</v>
      </c>
      <c r="R167" s="225">
        <f>Q167*H167</f>
        <v>0</v>
      </c>
      <c r="S167" s="225">
        <v>0</v>
      </c>
      <c r="T167" s="226">
        <f>S167*H167</f>
        <v>0</v>
      </c>
      <c r="U167" s="41"/>
      <c r="V167" s="41"/>
      <c r="W167" s="41"/>
      <c r="X167" s="41"/>
      <c r="Y167" s="41"/>
      <c r="Z167" s="41"/>
      <c r="AA167" s="41"/>
      <c r="AB167" s="41"/>
      <c r="AC167" s="41"/>
      <c r="AD167" s="41"/>
      <c r="AE167" s="41"/>
      <c r="AR167" s="227" t="s">
        <v>178</v>
      </c>
      <c r="AT167" s="227" t="s">
        <v>173</v>
      </c>
      <c r="AU167" s="227" t="s">
        <v>88</v>
      </c>
      <c r="AY167" s="19" t="s">
        <v>170</v>
      </c>
      <c r="BE167" s="228">
        <f>IF(N167="základní",J167,0)</f>
        <v>0</v>
      </c>
      <c r="BF167" s="228">
        <f>IF(N167="snížená",J167,0)</f>
        <v>0</v>
      </c>
      <c r="BG167" s="228">
        <f>IF(N167="zákl. přenesená",J167,0)</f>
        <v>0</v>
      </c>
      <c r="BH167" s="228">
        <f>IF(N167="sníž. přenesená",J167,0)</f>
        <v>0</v>
      </c>
      <c r="BI167" s="228">
        <f>IF(N167="nulová",J167,0)</f>
        <v>0</v>
      </c>
      <c r="BJ167" s="19" t="s">
        <v>178</v>
      </c>
      <c r="BK167" s="228">
        <f>ROUND(I167*H167,2)</f>
        <v>0</v>
      </c>
      <c r="BL167" s="19" t="s">
        <v>178</v>
      </c>
      <c r="BM167" s="227" t="s">
        <v>635</v>
      </c>
    </row>
    <row r="168" spans="1:47" s="2" customFormat="1" ht="12">
      <c r="A168" s="41"/>
      <c r="B168" s="42"/>
      <c r="C168" s="43"/>
      <c r="D168" s="229" t="s">
        <v>180</v>
      </c>
      <c r="E168" s="43"/>
      <c r="F168" s="230" t="s">
        <v>316</v>
      </c>
      <c r="G168" s="43"/>
      <c r="H168" s="43"/>
      <c r="I168" s="231"/>
      <c r="J168" s="43"/>
      <c r="K168" s="43"/>
      <c r="L168" s="47"/>
      <c r="M168" s="232"/>
      <c r="N168" s="233"/>
      <c r="O168" s="88"/>
      <c r="P168" s="88"/>
      <c r="Q168" s="88"/>
      <c r="R168" s="88"/>
      <c r="S168" s="88"/>
      <c r="T168" s="89"/>
      <c r="U168" s="41"/>
      <c r="V168" s="41"/>
      <c r="W168" s="41"/>
      <c r="X168" s="41"/>
      <c r="Y168" s="41"/>
      <c r="Z168" s="41"/>
      <c r="AA168" s="41"/>
      <c r="AB168" s="41"/>
      <c r="AC168" s="41"/>
      <c r="AD168" s="41"/>
      <c r="AE168" s="41"/>
      <c r="AT168" s="19" t="s">
        <v>180</v>
      </c>
      <c r="AU168" s="19" t="s">
        <v>88</v>
      </c>
    </row>
    <row r="169" spans="1:65" s="2" customFormat="1" ht="55.5" customHeight="1">
      <c r="A169" s="41"/>
      <c r="B169" s="42"/>
      <c r="C169" s="216" t="s">
        <v>291</v>
      </c>
      <c r="D169" s="216" t="s">
        <v>173</v>
      </c>
      <c r="E169" s="217" t="s">
        <v>318</v>
      </c>
      <c r="F169" s="218" t="s">
        <v>319</v>
      </c>
      <c r="G169" s="219" t="s">
        <v>240</v>
      </c>
      <c r="H169" s="220">
        <v>484</v>
      </c>
      <c r="I169" s="221"/>
      <c r="J169" s="222">
        <f>ROUND(I169*H169,2)</f>
        <v>0</v>
      </c>
      <c r="K169" s="218" t="s">
        <v>177</v>
      </c>
      <c r="L169" s="47"/>
      <c r="M169" s="223" t="s">
        <v>35</v>
      </c>
      <c r="N169" s="224" t="s">
        <v>52</v>
      </c>
      <c r="O169" s="88"/>
      <c r="P169" s="225">
        <f>O169*H169</f>
        <v>0</v>
      </c>
      <c r="Q169" s="225">
        <v>0</v>
      </c>
      <c r="R169" s="225">
        <f>Q169*H169</f>
        <v>0</v>
      </c>
      <c r="S169" s="225">
        <v>0</v>
      </c>
      <c r="T169" s="226">
        <f>S169*H169</f>
        <v>0</v>
      </c>
      <c r="U169" s="41"/>
      <c r="V169" s="41"/>
      <c r="W169" s="41"/>
      <c r="X169" s="41"/>
      <c r="Y169" s="41"/>
      <c r="Z169" s="41"/>
      <c r="AA169" s="41"/>
      <c r="AB169" s="41"/>
      <c r="AC169" s="41"/>
      <c r="AD169" s="41"/>
      <c r="AE169" s="41"/>
      <c r="AR169" s="227" t="s">
        <v>178</v>
      </c>
      <c r="AT169" s="227" t="s">
        <v>173</v>
      </c>
      <c r="AU169" s="227" t="s">
        <v>88</v>
      </c>
      <c r="AY169" s="19" t="s">
        <v>170</v>
      </c>
      <c r="BE169" s="228">
        <f>IF(N169="základní",J169,0)</f>
        <v>0</v>
      </c>
      <c r="BF169" s="228">
        <f>IF(N169="snížená",J169,0)</f>
        <v>0</v>
      </c>
      <c r="BG169" s="228">
        <f>IF(N169="zákl. přenesená",J169,0)</f>
        <v>0</v>
      </c>
      <c r="BH169" s="228">
        <f>IF(N169="sníž. přenesená",J169,0)</f>
        <v>0</v>
      </c>
      <c r="BI169" s="228">
        <f>IF(N169="nulová",J169,0)</f>
        <v>0</v>
      </c>
      <c r="BJ169" s="19" t="s">
        <v>178</v>
      </c>
      <c r="BK169" s="228">
        <f>ROUND(I169*H169,2)</f>
        <v>0</v>
      </c>
      <c r="BL169" s="19" t="s">
        <v>178</v>
      </c>
      <c r="BM169" s="227" t="s">
        <v>320</v>
      </c>
    </row>
    <row r="170" spans="1:47" s="2" customFormat="1" ht="12">
      <c r="A170" s="41"/>
      <c r="B170" s="42"/>
      <c r="C170" s="43"/>
      <c r="D170" s="229" t="s">
        <v>180</v>
      </c>
      <c r="E170" s="43"/>
      <c r="F170" s="230" t="s">
        <v>321</v>
      </c>
      <c r="G170" s="43"/>
      <c r="H170" s="43"/>
      <c r="I170" s="231"/>
      <c r="J170" s="43"/>
      <c r="K170" s="43"/>
      <c r="L170" s="47"/>
      <c r="M170" s="232"/>
      <c r="N170" s="233"/>
      <c r="O170" s="88"/>
      <c r="P170" s="88"/>
      <c r="Q170" s="88"/>
      <c r="R170" s="88"/>
      <c r="S170" s="88"/>
      <c r="T170" s="89"/>
      <c r="U170" s="41"/>
      <c r="V170" s="41"/>
      <c r="W170" s="41"/>
      <c r="X170" s="41"/>
      <c r="Y170" s="41"/>
      <c r="Z170" s="41"/>
      <c r="AA170" s="41"/>
      <c r="AB170" s="41"/>
      <c r="AC170" s="41"/>
      <c r="AD170" s="41"/>
      <c r="AE170" s="41"/>
      <c r="AT170" s="19" t="s">
        <v>180</v>
      </c>
      <c r="AU170" s="19" t="s">
        <v>88</v>
      </c>
    </row>
    <row r="171" spans="1:51" s="13" customFormat="1" ht="12">
      <c r="A171" s="13"/>
      <c r="B171" s="234"/>
      <c r="C171" s="235"/>
      <c r="D171" s="229" t="s">
        <v>182</v>
      </c>
      <c r="E171" s="236" t="s">
        <v>35</v>
      </c>
      <c r="F171" s="237" t="s">
        <v>636</v>
      </c>
      <c r="G171" s="235"/>
      <c r="H171" s="236" t="s">
        <v>35</v>
      </c>
      <c r="I171" s="238"/>
      <c r="J171" s="235"/>
      <c r="K171" s="235"/>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86</v>
      </c>
      <c r="AW171" s="13" t="s">
        <v>40</v>
      </c>
      <c r="AX171" s="13" t="s">
        <v>79</v>
      </c>
      <c r="AY171" s="243" t="s">
        <v>170</v>
      </c>
    </row>
    <row r="172" spans="1:51" s="14" customFormat="1" ht="12">
      <c r="A172" s="14"/>
      <c r="B172" s="244"/>
      <c r="C172" s="245"/>
      <c r="D172" s="229" t="s">
        <v>182</v>
      </c>
      <c r="E172" s="246" t="s">
        <v>35</v>
      </c>
      <c r="F172" s="247" t="s">
        <v>677</v>
      </c>
      <c r="G172" s="245"/>
      <c r="H172" s="248">
        <v>484</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182</v>
      </c>
      <c r="AU172" s="254" t="s">
        <v>88</v>
      </c>
      <c r="AV172" s="14" t="s">
        <v>88</v>
      </c>
      <c r="AW172" s="14" t="s">
        <v>40</v>
      </c>
      <c r="AX172" s="14" t="s">
        <v>79</v>
      </c>
      <c r="AY172" s="254" t="s">
        <v>170</v>
      </c>
    </row>
    <row r="173" spans="1:51" s="15" customFormat="1" ht="12">
      <c r="A173" s="15"/>
      <c r="B173" s="255"/>
      <c r="C173" s="256"/>
      <c r="D173" s="229" t="s">
        <v>182</v>
      </c>
      <c r="E173" s="257" t="s">
        <v>35</v>
      </c>
      <c r="F173" s="258" t="s">
        <v>185</v>
      </c>
      <c r="G173" s="256"/>
      <c r="H173" s="259">
        <v>484</v>
      </c>
      <c r="I173" s="260"/>
      <c r="J173" s="256"/>
      <c r="K173" s="256"/>
      <c r="L173" s="261"/>
      <c r="M173" s="262"/>
      <c r="N173" s="263"/>
      <c r="O173" s="263"/>
      <c r="P173" s="263"/>
      <c r="Q173" s="263"/>
      <c r="R173" s="263"/>
      <c r="S173" s="263"/>
      <c r="T173" s="264"/>
      <c r="U173" s="15"/>
      <c r="V173" s="15"/>
      <c r="W173" s="15"/>
      <c r="X173" s="15"/>
      <c r="Y173" s="15"/>
      <c r="Z173" s="15"/>
      <c r="AA173" s="15"/>
      <c r="AB173" s="15"/>
      <c r="AC173" s="15"/>
      <c r="AD173" s="15"/>
      <c r="AE173" s="15"/>
      <c r="AT173" s="265" t="s">
        <v>182</v>
      </c>
      <c r="AU173" s="265" t="s">
        <v>88</v>
      </c>
      <c r="AV173" s="15" t="s">
        <v>178</v>
      </c>
      <c r="AW173" s="15" t="s">
        <v>40</v>
      </c>
      <c r="AX173" s="15" t="s">
        <v>86</v>
      </c>
      <c r="AY173" s="265" t="s">
        <v>170</v>
      </c>
    </row>
    <row r="174" spans="1:65" s="2" customFormat="1" ht="78" customHeight="1">
      <c r="A174" s="41"/>
      <c r="B174" s="42"/>
      <c r="C174" s="216" t="s">
        <v>297</v>
      </c>
      <c r="D174" s="216" t="s">
        <v>173</v>
      </c>
      <c r="E174" s="217" t="s">
        <v>325</v>
      </c>
      <c r="F174" s="218" t="s">
        <v>326</v>
      </c>
      <c r="G174" s="219" t="s">
        <v>240</v>
      </c>
      <c r="H174" s="220">
        <v>484</v>
      </c>
      <c r="I174" s="221"/>
      <c r="J174" s="222">
        <f>ROUND(I174*H174,2)</f>
        <v>0</v>
      </c>
      <c r="K174" s="218" t="s">
        <v>177</v>
      </c>
      <c r="L174" s="47"/>
      <c r="M174" s="223" t="s">
        <v>35</v>
      </c>
      <c r="N174" s="224" t="s">
        <v>52</v>
      </c>
      <c r="O174" s="88"/>
      <c r="P174" s="225">
        <f>O174*H174</f>
        <v>0</v>
      </c>
      <c r="Q174" s="225">
        <v>0</v>
      </c>
      <c r="R174" s="225">
        <f>Q174*H174</f>
        <v>0</v>
      </c>
      <c r="S174" s="225">
        <v>0</v>
      </c>
      <c r="T174" s="226">
        <f>S174*H174</f>
        <v>0</v>
      </c>
      <c r="U174" s="41"/>
      <c r="V174" s="41"/>
      <c r="W174" s="41"/>
      <c r="X174" s="41"/>
      <c r="Y174" s="41"/>
      <c r="Z174" s="41"/>
      <c r="AA174" s="41"/>
      <c r="AB174" s="41"/>
      <c r="AC174" s="41"/>
      <c r="AD174" s="41"/>
      <c r="AE174" s="41"/>
      <c r="AR174" s="227" t="s">
        <v>178</v>
      </c>
      <c r="AT174" s="227" t="s">
        <v>173</v>
      </c>
      <c r="AU174" s="227" t="s">
        <v>88</v>
      </c>
      <c r="AY174" s="19" t="s">
        <v>170</v>
      </c>
      <c r="BE174" s="228">
        <f>IF(N174="základní",J174,0)</f>
        <v>0</v>
      </c>
      <c r="BF174" s="228">
        <f>IF(N174="snížená",J174,0)</f>
        <v>0</v>
      </c>
      <c r="BG174" s="228">
        <f>IF(N174="zákl. přenesená",J174,0)</f>
        <v>0</v>
      </c>
      <c r="BH174" s="228">
        <f>IF(N174="sníž. přenesená",J174,0)</f>
        <v>0</v>
      </c>
      <c r="BI174" s="228">
        <f>IF(N174="nulová",J174,0)</f>
        <v>0</v>
      </c>
      <c r="BJ174" s="19" t="s">
        <v>178</v>
      </c>
      <c r="BK174" s="228">
        <f>ROUND(I174*H174,2)</f>
        <v>0</v>
      </c>
      <c r="BL174" s="19" t="s">
        <v>178</v>
      </c>
      <c r="BM174" s="227" t="s">
        <v>327</v>
      </c>
    </row>
    <row r="175" spans="1:47" s="2" customFormat="1" ht="12">
      <c r="A175" s="41"/>
      <c r="B175" s="42"/>
      <c r="C175" s="43"/>
      <c r="D175" s="229" t="s">
        <v>180</v>
      </c>
      <c r="E175" s="43"/>
      <c r="F175" s="230" t="s">
        <v>328</v>
      </c>
      <c r="G175" s="43"/>
      <c r="H175" s="43"/>
      <c r="I175" s="231"/>
      <c r="J175" s="43"/>
      <c r="K175" s="43"/>
      <c r="L175" s="47"/>
      <c r="M175" s="232"/>
      <c r="N175" s="233"/>
      <c r="O175" s="88"/>
      <c r="P175" s="88"/>
      <c r="Q175" s="88"/>
      <c r="R175" s="88"/>
      <c r="S175" s="88"/>
      <c r="T175" s="89"/>
      <c r="U175" s="41"/>
      <c r="V175" s="41"/>
      <c r="W175" s="41"/>
      <c r="X175" s="41"/>
      <c r="Y175" s="41"/>
      <c r="Z175" s="41"/>
      <c r="AA175" s="41"/>
      <c r="AB175" s="41"/>
      <c r="AC175" s="41"/>
      <c r="AD175" s="41"/>
      <c r="AE175" s="41"/>
      <c r="AT175" s="19" t="s">
        <v>180</v>
      </c>
      <c r="AU175" s="19" t="s">
        <v>88</v>
      </c>
    </row>
    <row r="176" spans="1:51" s="13" customFormat="1" ht="12">
      <c r="A176" s="13"/>
      <c r="B176" s="234"/>
      <c r="C176" s="235"/>
      <c r="D176" s="229" t="s">
        <v>182</v>
      </c>
      <c r="E176" s="236" t="s">
        <v>35</v>
      </c>
      <c r="F176" s="237" t="s">
        <v>678</v>
      </c>
      <c r="G176" s="235"/>
      <c r="H176" s="236" t="s">
        <v>35</v>
      </c>
      <c r="I176" s="238"/>
      <c r="J176" s="235"/>
      <c r="K176" s="235"/>
      <c r="L176" s="239"/>
      <c r="M176" s="240"/>
      <c r="N176" s="241"/>
      <c r="O176" s="241"/>
      <c r="P176" s="241"/>
      <c r="Q176" s="241"/>
      <c r="R176" s="241"/>
      <c r="S176" s="241"/>
      <c r="T176" s="242"/>
      <c r="U176" s="13"/>
      <c r="V176" s="13"/>
      <c r="W176" s="13"/>
      <c r="X176" s="13"/>
      <c r="Y176" s="13"/>
      <c r="Z176" s="13"/>
      <c r="AA176" s="13"/>
      <c r="AB176" s="13"/>
      <c r="AC176" s="13"/>
      <c r="AD176" s="13"/>
      <c r="AE176" s="13"/>
      <c r="AT176" s="243" t="s">
        <v>182</v>
      </c>
      <c r="AU176" s="243" t="s">
        <v>88</v>
      </c>
      <c r="AV176" s="13" t="s">
        <v>86</v>
      </c>
      <c r="AW176" s="13" t="s">
        <v>40</v>
      </c>
      <c r="AX176" s="13" t="s">
        <v>79</v>
      </c>
      <c r="AY176" s="243" t="s">
        <v>170</v>
      </c>
    </row>
    <row r="177" spans="1:51" s="14" customFormat="1" ht="12">
      <c r="A177" s="14"/>
      <c r="B177" s="244"/>
      <c r="C177" s="245"/>
      <c r="D177" s="229" t="s">
        <v>182</v>
      </c>
      <c r="E177" s="246" t="s">
        <v>35</v>
      </c>
      <c r="F177" s="247" t="s">
        <v>677</v>
      </c>
      <c r="G177" s="245"/>
      <c r="H177" s="248">
        <v>484</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182</v>
      </c>
      <c r="AU177" s="254" t="s">
        <v>88</v>
      </c>
      <c r="AV177" s="14" t="s">
        <v>88</v>
      </c>
      <c r="AW177" s="14" t="s">
        <v>40</v>
      </c>
      <c r="AX177" s="14" t="s">
        <v>79</v>
      </c>
      <c r="AY177" s="254" t="s">
        <v>170</v>
      </c>
    </row>
    <row r="178" spans="1:51" s="15" customFormat="1" ht="12">
      <c r="A178" s="15"/>
      <c r="B178" s="255"/>
      <c r="C178" s="256"/>
      <c r="D178" s="229" t="s">
        <v>182</v>
      </c>
      <c r="E178" s="257" t="s">
        <v>35</v>
      </c>
      <c r="F178" s="258" t="s">
        <v>185</v>
      </c>
      <c r="G178" s="256"/>
      <c r="H178" s="259">
        <v>484</v>
      </c>
      <c r="I178" s="260"/>
      <c r="J178" s="256"/>
      <c r="K178" s="256"/>
      <c r="L178" s="261"/>
      <c r="M178" s="262"/>
      <c r="N178" s="263"/>
      <c r="O178" s="263"/>
      <c r="P178" s="263"/>
      <c r="Q178" s="263"/>
      <c r="R178" s="263"/>
      <c r="S178" s="263"/>
      <c r="T178" s="264"/>
      <c r="U178" s="15"/>
      <c r="V178" s="15"/>
      <c r="W178" s="15"/>
      <c r="X178" s="15"/>
      <c r="Y178" s="15"/>
      <c r="Z178" s="15"/>
      <c r="AA178" s="15"/>
      <c r="AB178" s="15"/>
      <c r="AC178" s="15"/>
      <c r="AD178" s="15"/>
      <c r="AE178" s="15"/>
      <c r="AT178" s="265" t="s">
        <v>182</v>
      </c>
      <c r="AU178" s="265" t="s">
        <v>88</v>
      </c>
      <c r="AV178" s="15" t="s">
        <v>178</v>
      </c>
      <c r="AW178" s="15" t="s">
        <v>40</v>
      </c>
      <c r="AX178" s="15" t="s">
        <v>86</v>
      </c>
      <c r="AY178" s="265" t="s">
        <v>170</v>
      </c>
    </row>
    <row r="179" spans="1:65" s="2" customFormat="1" ht="12">
      <c r="A179" s="41"/>
      <c r="B179" s="42"/>
      <c r="C179" s="216" t="s">
        <v>7</v>
      </c>
      <c r="D179" s="216" t="s">
        <v>173</v>
      </c>
      <c r="E179" s="217" t="s">
        <v>346</v>
      </c>
      <c r="F179" s="218" t="s">
        <v>347</v>
      </c>
      <c r="G179" s="219" t="s">
        <v>348</v>
      </c>
      <c r="H179" s="220">
        <v>3.224</v>
      </c>
      <c r="I179" s="221"/>
      <c r="J179" s="222">
        <f>ROUND(I179*H179,2)</f>
        <v>0</v>
      </c>
      <c r="K179" s="218" t="s">
        <v>177</v>
      </c>
      <c r="L179" s="47"/>
      <c r="M179" s="223" t="s">
        <v>35</v>
      </c>
      <c r="N179" s="224" t="s">
        <v>52</v>
      </c>
      <c r="O179" s="88"/>
      <c r="P179" s="225">
        <f>O179*H179</f>
        <v>0</v>
      </c>
      <c r="Q179" s="225">
        <v>0</v>
      </c>
      <c r="R179" s="225">
        <f>Q179*H179</f>
        <v>0</v>
      </c>
      <c r="S179" s="225">
        <v>0</v>
      </c>
      <c r="T179" s="226">
        <f>S179*H179</f>
        <v>0</v>
      </c>
      <c r="U179" s="41"/>
      <c r="V179" s="41"/>
      <c r="W179" s="41"/>
      <c r="X179" s="41"/>
      <c r="Y179" s="41"/>
      <c r="Z179" s="41"/>
      <c r="AA179" s="41"/>
      <c r="AB179" s="41"/>
      <c r="AC179" s="41"/>
      <c r="AD179" s="41"/>
      <c r="AE179" s="41"/>
      <c r="AR179" s="227" t="s">
        <v>178</v>
      </c>
      <c r="AT179" s="227" t="s">
        <v>173</v>
      </c>
      <c r="AU179" s="227" t="s">
        <v>88</v>
      </c>
      <c r="AY179" s="19" t="s">
        <v>170</v>
      </c>
      <c r="BE179" s="228">
        <f>IF(N179="základní",J179,0)</f>
        <v>0</v>
      </c>
      <c r="BF179" s="228">
        <f>IF(N179="snížená",J179,0)</f>
        <v>0</v>
      </c>
      <c r="BG179" s="228">
        <f>IF(N179="zákl. přenesená",J179,0)</f>
        <v>0</v>
      </c>
      <c r="BH179" s="228">
        <f>IF(N179="sníž. přenesená",J179,0)</f>
        <v>0</v>
      </c>
      <c r="BI179" s="228">
        <f>IF(N179="nulová",J179,0)</f>
        <v>0</v>
      </c>
      <c r="BJ179" s="19" t="s">
        <v>178</v>
      </c>
      <c r="BK179" s="228">
        <f>ROUND(I179*H179,2)</f>
        <v>0</v>
      </c>
      <c r="BL179" s="19" t="s">
        <v>178</v>
      </c>
      <c r="BM179" s="227" t="s">
        <v>349</v>
      </c>
    </row>
    <row r="180" spans="1:47" s="2" customFormat="1" ht="12">
      <c r="A180" s="41"/>
      <c r="B180" s="42"/>
      <c r="C180" s="43"/>
      <c r="D180" s="229" t="s">
        <v>180</v>
      </c>
      <c r="E180" s="43"/>
      <c r="F180" s="230" t="s">
        <v>350</v>
      </c>
      <c r="G180" s="43"/>
      <c r="H180" s="43"/>
      <c r="I180" s="231"/>
      <c r="J180" s="43"/>
      <c r="K180" s="43"/>
      <c r="L180" s="47"/>
      <c r="M180" s="232"/>
      <c r="N180" s="233"/>
      <c r="O180" s="88"/>
      <c r="P180" s="88"/>
      <c r="Q180" s="88"/>
      <c r="R180" s="88"/>
      <c r="S180" s="88"/>
      <c r="T180" s="89"/>
      <c r="U180" s="41"/>
      <c r="V180" s="41"/>
      <c r="W180" s="41"/>
      <c r="X180" s="41"/>
      <c r="Y180" s="41"/>
      <c r="Z180" s="41"/>
      <c r="AA180" s="41"/>
      <c r="AB180" s="41"/>
      <c r="AC180" s="41"/>
      <c r="AD180" s="41"/>
      <c r="AE180" s="41"/>
      <c r="AT180" s="19" t="s">
        <v>180</v>
      </c>
      <c r="AU180" s="19" t="s">
        <v>88</v>
      </c>
    </row>
    <row r="181" spans="1:51" s="13" customFormat="1" ht="12">
      <c r="A181" s="13"/>
      <c r="B181" s="234"/>
      <c r="C181" s="235"/>
      <c r="D181" s="229" t="s">
        <v>182</v>
      </c>
      <c r="E181" s="236" t="s">
        <v>35</v>
      </c>
      <c r="F181" s="237" t="s">
        <v>351</v>
      </c>
      <c r="G181" s="235"/>
      <c r="H181" s="236" t="s">
        <v>35</v>
      </c>
      <c r="I181" s="238"/>
      <c r="J181" s="235"/>
      <c r="K181" s="235"/>
      <c r="L181" s="239"/>
      <c r="M181" s="240"/>
      <c r="N181" s="241"/>
      <c r="O181" s="241"/>
      <c r="P181" s="241"/>
      <c r="Q181" s="241"/>
      <c r="R181" s="241"/>
      <c r="S181" s="241"/>
      <c r="T181" s="242"/>
      <c r="U181" s="13"/>
      <c r="V181" s="13"/>
      <c r="W181" s="13"/>
      <c r="X181" s="13"/>
      <c r="Y181" s="13"/>
      <c r="Z181" s="13"/>
      <c r="AA181" s="13"/>
      <c r="AB181" s="13"/>
      <c r="AC181" s="13"/>
      <c r="AD181" s="13"/>
      <c r="AE181" s="13"/>
      <c r="AT181" s="243" t="s">
        <v>182</v>
      </c>
      <c r="AU181" s="243" t="s">
        <v>88</v>
      </c>
      <c r="AV181" s="13" t="s">
        <v>86</v>
      </c>
      <c r="AW181" s="13" t="s">
        <v>40</v>
      </c>
      <c r="AX181" s="13" t="s">
        <v>79</v>
      </c>
      <c r="AY181" s="243" t="s">
        <v>170</v>
      </c>
    </row>
    <row r="182" spans="1:51" s="14" customFormat="1" ht="12">
      <c r="A182" s="14"/>
      <c r="B182" s="244"/>
      <c r="C182" s="245"/>
      <c r="D182" s="229" t="s">
        <v>182</v>
      </c>
      <c r="E182" s="246" t="s">
        <v>35</v>
      </c>
      <c r="F182" s="247" t="s">
        <v>689</v>
      </c>
      <c r="G182" s="245"/>
      <c r="H182" s="248">
        <v>3.224</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182</v>
      </c>
      <c r="AU182" s="254" t="s">
        <v>88</v>
      </c>
      <c r="AV182" s="14" t="s">
        <v>88</v>
      </c>
      <c r="AW182" s="14" t="s">
        <v>40</v>
      </c>
      <c r="AX182" s="14" t="s">
        <v>79</v>
      </c>
      <c r="AY182" s="254" t="s">
        <v>170</v>
      </c>
    </row>
    <row r="183" spans="1:51" s="15" customFormat="1" ht="12">
      <c r="A183" s="15"/>
      <c r="B183" s="255"/>
      <c r="C183" s="256"/>
      <c r="D183" s="229" t="s">
        <v>182</v>
      </c>
      <c r="E183" s="257" t="s">
        <v>35</v>
      </c>
      <c r="F183" s="258" t="s">
        <v>185</v>
      </c>
      <c r="G183" s="256"/>
      <c r="H183" s="259">
        <v>3.224</v>
      </c>
      <c r="I183" s="260"/>
      <c r="J183" s="256"/>
      <c r="K183" s="256"/>
      <c r="L183" s="261"/>
      <c r="M183" s="262"/>
      <c r="N183" s="263"/>
      <c r="O183" s="263"/>
      <c r="P183" s="263"/>
      <c r="Q183" s="263"/>
      <c r="R183" s="263"/>
      <c r="S183" s="263"/>
      <c r="T183" s="264"/>
      <c r="U183" s="15"/>
      <c r="V183" s="15"/>
      <c r="W183" s="15"/>
      <c r="X183" s="15"/>
      <c r="Y183" s="15"/>
      <c r="Z183" s="15"/>
      <c r="AA183" s="15"/>
      <c r="AB183" s="15"/>
      <c r="AC183" s="15"/>
      <c r="AD183" s="15"/>
      <c r="AE183" s="15"/>
      <c r="AT183" s="265" t="s">
        <v>182</v>
      </c>
      <c r="AU183" s="265" t="s">
        <v>88</v>
      </c>
      <c r="AV183" s="15" t="s">
        <v>178</v>
      </c>
      <c r="AW183" s="15" t="s">
        <v>40</v>
      </c>
      <c r="AX183" s="15" t="s">
        <v>86</v>
      </c>
      <c r="AY183" s="265" t="s">
        <v>170</v>
      </c>
    </row>
    <row r="184" spans="1:65" s="2" customFormat="1" ht="12">
      <c r="A184" s="41"/>
      <c r="B184" s="42"/>
      <c r="C184" s="216" t="s">
        <v>304</v>
      </c>
      <c r="D184" s="216" t="s">
        <v>173</v>
      </c>
      <c r="E184" s="217" t="s">
        <v>354</v>
      </c>
      <c r="F184" s="218" t="s">
        <v>355</v>
      </c>
      <c r="G184" s="219" t="s">
        <v>348</v>
      </c>
      <c r="H184" s="220">
        <v>117.273</v>
      </c>
      <c r="I184" s="221"/>
      <c r="J184" s="222">
        <f>ROUND(I184*H184,2)</f>
        <v>0</v>
      </c>
      <c r="K184" s="218" t="s">
        <v>177</v>
      </c>
      <c r="L184" s="47"/>
      <c r="M184" s="223" t="s">
        <v>35</v>
      </c>
      <c r="N184" s="224" t="s">
        <v>52</v>
      </c>
      <c r="O184" s="88"/>
      <c r="P184" s="225">
        <f>O184*H184</f>
        <v>0</v>
      </c>
      <c r="Q184" s="225">
        <v>0</v>
      </c>
      <c r="R184" s="225">
        <f>Q184*H184</f>
        <v>0</v>
      </c>
      <c r="S184" s="225">
        <v>0</v>
      </c>
      <c r="T184" s="226">
        <f>S184*H184</f>
        <v>0</v>
      </c>
      <c r="U184" s="41"/>
      <c r="V184" s="41"/>
      <c r="W184" s="41"/>
      <c r="X184" s="41"/>
      <c r="Y184" s="41"/>
      <c r="Z184" s="41"/>
      <c r="AA184" s="41"/>
      <c r="AB184" s="41"/>
      <c r="AC184" s="41"/>
      <c r="AD184" s="41"/>
      <c r="AE184" s="41"/>
      <c r="AR184" s="227" t="s">
        <v>178</v>
      </c>
      <c r="AT184" s="227" t="s">
        <v>173</v>
      </c>
      <c r="AU184" s="227" t="s">
        <v>88</v>
      </c>
      <c r="AY184" s="19" t="s">
        <v>170</v>
      </c>
      <c r="BE184" s="228">
        <f>IF(N184="základní",J184,0)</f>
        <v>0</v>
      </c>
      <c r="BF184" s="228">
        <f>IF(N184="snížená",J184,0)</f>
        <v>0</v>
      </c>
      <c r="BG184" s="228">
        <f>IF(N184="zákl. přenesená",J184,0)</f>
        <v>0</v>
      </c>
      <c r="BH184" s="228">
        <f>IF(N184="sníž. přenesená",J184,0)</f>
        <v>0</v>
      </c>
      <c r="BI184" s="228">
        <f>IF(N184="nulová",J184,0)</f>
        <v>0</v>
      </c>
      <c r="BJ184" s="19" t="s">
        <v>178</v>
      </c>
      <c r="BK184" s="228">
        <f>ROUND(I184*H184,2)</f>
        <v>0</v>
      </c>
      <c r="BL184" s="19" t="s">
        <v>178</v>
      </c>
      <c r="BM184" s="227" t="s">
        <v>356</v>
      </c>
    </row>
    <row r="185" spans="1:47" s="2" customFormat="1" ht="12">
      <c r="A185" s="41"/>
      <c r="B185" s="42"/>
      <c r="C185" s="43"/>
      <c r="D185" s="229" t="s">
        <v>180</v>
      </c>
      <c r="E185" s="43"/>
      <c r="F185" s="230" t="s">
        <v>350</v>
      </c>
      <c r="G185" s="43"/>
      <c r="H185" s="43"/>
      <c r="I185" s="231"/>
      <c r="J185" s="43"/>
      <c r="K185" s="43"/>
      <c r="L185" s="47"/>
      <c r="M185" s="232"/>
      <c r="N185" s="233"/>
      <c r="O185" s="88"/>
      <c r="P185" s="88"/>
      <c r="Q185" s="88"/>
      <c r="R185" s="88"/>
      <c r="S185" s="88"/>
      <c r="T185" s="89"/>
      <c r="U185" s="41"/>
      <c r="V185" s="41"/>
      <c r="W185" s="41"/>
      <c r="X185" s="41"/>
      <c r="Y185" s="41"/>
      <c r="Z185" s="41"/>
      <c r="AA185" s="41"/>
      <c r="AB185" s="41"/>
      <c r="AC185" s="41"/>
      <c r="AD185" s="41"/>
      <c r="AE185" s="41"/>
      <c r="AT185" s="19" t="s">
        <v>180</v>
      </c>
      <c r="AU185" s="19" t="s">
        <v>88</v>
      </c>
    </row>
    <row r="186" spans="1:51" s="13" customFormat="1" ht="12">
      <c r="A186" s="13"/>
      <c r="B186" s="234"/>
      <c r="C186" s="235"/>
      <c r="D186" s="229" t="s">
        <v>182</v>
      </c>
      <c r="E186" s="236" t="s">
        <v>35</v>
      </c>
      <c r="F186" s="237" t="s">
        <v>512</v>
      </c>
      <c r="G186" s="235"/>
      <c r="H186" s="236" t="s">
        <v>35</v>
      </c>
      <c r="I186" s="238"/>
      <c r="J186" s="235"/>
      <c r="K186" s="235"/>
      <c r="L186" s="239"/>
      <c r="M186" s="240"/>
      <c r="N186" s="241"/>
      <c r="O186" s="241"/>
      <c r="P186" s="241"/>
      <c r="Q186" s="241"/>
      <c r="R186" s="241"/>
      <c r="S186" s="241"/>
      <c r="T186" s="242"/>
      <c r="U186" s="13"/>
      <c r="V186" s="13"/>
      <c r="W186" s="13"/>
      <c r="X186" s="13"/>
      <c r="Y186" s="13"/>
      <c r="Z186" s="13"/>
      <c r="AA186" s="13"/>
      <c r="AB186" s="13"/>
      <c r="AC186" s="13"/>
      <c r="AD186" s="13"/>
      <c r="AE186" s="13"/>
      <c r="AT186" s="243" t="s">
        <v>182</v>
      </c>
      <c r="AU186" s="243" t="s">
        <v>88</v>
      </c>
      <c r="AV186" s="13" t="s">
        <v>86</v>
      </c>
      <c r="AW186" s="13" t="s">
        <v>40</v>
      </c>
      <c r="AX186" s="13" t="s">
        <v>79</v>
      </c>
      <c r="AY186" s="243" t="s">
        <v>170</v>
      </c>
    </row>
    <row r="187" spans="1:51" s="14" customFormat="1" ht="12">
      <c r="A187" s="14"/>
      <c r="B187" s="244"/>
      <c r="C187" s="245"/>
      <c r="D187" s="229" t="s">
        <v>182</v>
      </c>
      <c r="E187" s="246" t="s">
        <v>35</v>
      </c>
      <c r="F187" s="247" t="s">
        <v>690</v>
      </c>
      <c r="G187" s="245"/>
      <c r="H187" s="248">
        <v>117.273</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182</v>
      </c>
      <c r="AU187" s="254" t="s">
        <v>88</v>
      </c>
      <c r="AV187" s="14" t="s">
        <v>88</v>
      </c>
      <c r="AW187" s="14" t="s">
        <v>40</v>
      </c>
      <c r="AX187" s="14" t="s">
        <v>79</v>
      </c>
      <c r="AY187" s="254" t="s">
        <v>170</v>
      </c>
    </row>
    <row r="188" spans="1:51" s="15" customFormat="1" ht="12">
      <c r="A188" s="15"/>
      <c r="B188" s="255"/>
      <c r="C188" s="256"/>
      <c r="D188" s="229" t="s">
        <v>182</v>
      </c>
      <c r="E188" s="257" t="s">
        <v>35</v>
      </c>
      <c r="F188" s="258" t="s">
        <v>185</v>
      </c>
      <c r="G188" s="256"/>
      <c r="H188" s="259">
        <v>117.273</v>
      </c>
      <c r="I188" s="260"/>
      <c r="J188" s="256"/>
      <c r="K188" s="256"/>
      <c r="L188" s="261"/>
      <c r="M188" s="262"/>
      <c r="N188" s="263"/>
      <c r="O188" s="263"/>
      <c r="P188" s="263"/>
      <c r="Q188" s="263"/>
      <c r="R188" s="263"/>
      <c r="S188" s="263"/>
      <c r="T188" s="264"/>
      <c r="U188" s="15"/>
      <c r="V188" s="15"/>
      <c r="W188" s="15"/>
      <c r="X188" s="15"/>
      <c r="Y188" s="15"/>
      <c r="Z188" s="15"/>
      <c r="AA188" s="15"/>
      <c r="AB188" s="15"/>
      <c r="AC188" s="15"/>
      <c r="AD188" s="15"/>
      <c r="AE188" s="15"/>
      <c r="AT188" s="265" t="s">
        <v>182</v>
      </c>
      <c r="AU188" s="265" t="s">
        <v>88</v>
      </c>
      <c r="AV188" s="15" t="s">
        <v>178</v>
      </c>
      <c r="AW188" s="15" t="s">
        <v>40</v>
      </c>
      <c r="AX188" s="15" t="s">
        <v>86</v>
      </c>
      <c r="AY188" s="265" t="s">
        <v>170</v>
      </c>
    </row>
    <row r="189" spans="1:65" s="2" customFormat="1" ht="44.25" customHeight="1">
      <c r="A189" s="41"/>
      <c r="B189" s="42"/>
      <c r="C189" s="216" t="s">
        <v>308</v>
      </c>
      <c r="D189" s="216" t="s">
        <v>173</v>
      </c>
      <c r="E189" s="217" t="s">
        <v>361</v>
      </c>
      <c r="F189" s="218" t="s">
        <v>362</v>
      </c>
      <c r="G189" s="219" t="s">
        <v>348</v>
      </c>
      <c r="H189" s="220">
        <v>115.815</v>
      </c>
      <c r="I189" s="221"/>
      <c r="J189" s="222">
        <f>ROUND(I189*H189,2)</f>
        <v>0</v>
      </c>
      <c r="K189" s="218" t="s">
        <v>177</v>
      </c>
      <c r="L189" s="47"/>
      <c r="M189" s="223" t="s">
        <v>35</v>
      </c>
      <c r="N189" s="224" t="s">
        <v>52</v>
      </c>
      <c r="O189" s="88"/>
      <c r="P189" s="225">
        <f>O189*H189</f>
        <v>0</v>
      </c>
      <c r="Q189" s="225">
        <v>0</v>
      </c>
      <c r="R189" s="225">
        <f>Q189*H189</f>
        <v>0</v>
      </c>
      <c r="S189" s="225">
        <v>0</v>
      </c>
      <c r="T189" s="226">
        <f>S189*H189</f>
        <v>0</v>
      </c>
      <c r="U189" s="41"/>
      <c r="V189" s="41"/>
      <c r="W189" s="41"/>
      <c r="X189" s="41"/>
      <c r="Y189" s="41"/>
      <c r="Z189" s="41"/>
      <c r="AA189" s="41"/>
      <c r="AB189" s="41"/>
      <c r="AC189" s="41"/>
      <c r="AD189" s="41"/>
      <c r="AE189" s="41"/>
      <c r="AR189" s="227" t="s">
        <v>178</v>
      </c>
      <c r="AT189" s="227" t="s">
        <v>173</v>
      </c>
      <c r="AU189" s="227" t="s">
        <v>88</v>
      </c>
      <c r="AY189" s="19" t="s">
        <v>170</v>
      </c>
      <c r="BE189" s="228">
        <f>IF(N189="základní",J189,0)</f>
        <v>0</v>
      </c>
      <c r="BF189" s="228">
        <f>IF(N189="snížená",J189,0)</f>
        <v>0</v>
      </c>
      <c r="BG189" s="228">
        <f>IF(N189="zákl. přenesená",J189,0)</f>
        <v>0</v>
      </c>
      <c r="BH189" s="228">
        <f>IF(N189="sníž. přenesená",J189,0)</f>
        <v>0</v>
      </c>
      <c r="BI189" s="228">
        <f>IF(N189="nulová",J189,0)</f>
        <v>0</v>
      </c>
      <c r="BJ189" s="19" t="s">
        <v>178</v>
      </c>
      <c r="BK189" s="228">
        <f>ROUND(I189*H189,2)</f>
        <v>0</v>
      </c>
      <c r="BL189" s="19" t="s">
        <v>178</v>
      </c>
      <c r="BM189" s="227" t="s">
        <v>363</v>
      </c>
    </row>
    <row r="190" spans="1:47" s="2" customFormat="1" ht="12">
      <c r="A190" s="41"/>
      <c r="B190" s="42"/>
      <c r="C190" s="43"/>
      <c r="D190" s="229" t="s">
        <v>180</v>
      </c>
      <c r="E190" s="43"/>
      <c r="F190" s="230" t="s">
        <v>364</v>
      </c>
      <c r="G190" s="43"/>
      <c r="H190" s="43"/>
      <c r="I190" s="231"/>
      <c r="J190" s="43"/>
      <c r="K190" s="43"/>
      <c r="L190" s="47"/>
      <c r="M190" s="232"/>
      <c r="N190" s="233"/>
      <c r="O190" s="88"/>
      <c r="P190" s="88"/>
      <c r="Q190" s="88"/>
      <c r="R190" s="88"/>
      <c r="S190" s="88"/>
      <c r="T190" s="89"/>
      <c r="U190" s="41"/>
      <c r="V190" s="41"/>
      <c r="W190" s="41"/>
      <c r="X190" s="41"/>
      <c r="Y190" s="41"/>
      <c r="Z190" s="41"/>
      <c r="AA190" s="41"/>
      <c r="AB190" s="41"/>
      <c r="AC190" s="41"/>
      <c r="AD190" s="41"/>
      <c r="AE190" s="41"/>
      <c r="AT190" s="19" t="s">
        <v>180</v>
      </c>
      <c r="AU190" s="19" t="s">
        <v>88</v>
      </c>
    </row>
    <row r="191" spans="1:51" s="14" customFormat="1" ht="12">
      <c r="A191" s="14"/>
      <c r="B191" s="244"/>
      <c r="C191" s="245"/>
      <c r="D191" s="229" t="s">
        <v>182</v>
      </c>
      <c r="E191" s="246" t="s">
        <v>35</v>
      </c>
      <c r="F191" s="247" t="s">
        <v>691</v>
      </c>
      <c r="G191" s="245"/>
      <c r="H191" s="248">
        <v>115.815</v>
      </c>
      <c r="I191" s="249"/>
      <c r="J191" s="245"/>
      <c r="K191" s="245"/>
      <c r="L191" s="250"/>
      <c r="M191" s="251"/>
      <c r="N191" s="252"/>
      <c r="O191" s="252"/>
      <c r="P191" s="252"/>
      <c r="Q191" s="252"/>
      <c r="R191" s="252"/>
      <c r="S191" s="252"/>
      <c r="T191" s="253"/>
      <c r="U191" s="14"/>
      <c r="V191" s="14"/>
      <c r="W191" s="14"/>
      <c r="X191" s="14"/>
      <c r="Y191" s="14"/>
      <c r="Z191" s="14"/>
      <c r="AA191" s="14"/>
      <c r="AB191" s="14"/>
      <c r="AC191" s="14"/>
      <c r="AD191" s="14"/>
      <c r="AE191" s="14"/>
      <c r="AT191" s="254" t="s">
        <v>182</v>
      </c>
      <c r="AU191" s="254" t="s">
        <v>88</v>
      </c>
      <c r="AV191" s="14" t="s">
        <v>88</v>
      </c>
      <c r="AW191" s="14" t="s">
        <v>40</v>
      </c>
      <c r="AX191" s="14" t="s">
        <v>79</v>
      </c>
      <c r="AY191" s="254" t="s">
        <v>170</v>
      </c>
    </row>
    <row r="192" spans="1:51" s="15" customFormat="1" ht="12">
      <c r="A192" s="15"/>
      <c r="B192" s="255"/>
      <c r="C192" s="256"/>
      <c r="D192" s="229" t="s">
        <v>182</v>
      </c>
      <c r="E192" s="257" t="s">
        <v>35</v>
      </c>
      <c r="F192" s="258" t="s">
        <v>185</v>
      </c>
      <c r="G192" s="256"/>
      <c r="H192" s="259">
        <v>115.815</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182</v>
      </c>
      <c r="AU192" s="265" t="s">
        <v>88</v>
      </c>
      <c r="AV192" s="15" t="s">
        <v>178</v>
      </c>
      <c r="AW192" s="15" t="s">
        <v>40</v>
      </c>
      <c r="AX192" s="15" t="s">
        <v>86</v>
      </c>
      <c r="AY192" s="265" t="s">
        <v>170</v>
      </c>
    </row>
    <row r="193" spans="1:63" s="12" customFormat="1" ht="25.9" customHeight="1">
      <c r="A193" s="12"/>
      <c r="B193" s="200"/>
      <c r="C193" s="201"/>
      <c r="D193" s="202" t="s">
        <v>78</v>
      </c>
      <c r="E193" s="203" t="s">
        <v>367</v>
      </c>
      <c r="F193" s="203" t="s">
        <v>368</v>
      </c>
      <c r="G193" s="201"/>
      <c r="H193" s="201"/>
      <c r="I193" s="204"/>
      <c r="J193" s="205">
        <f>BK193</f>
        <v>0</v>
      </c>
      <c r="K193" s="201"/>
      <c r="L193" s="206"/>
      <c r="M193" s="207"/>
      <c r="N193" s="208"/>
      <c r="O193" s="208"/>
      <c r="P193" s="209">
        <f>SUM(P194:P270)</f>
        <v>0</v>
      </c>
      <c r="Q193" s="208"/>
      <c r="R193" s="209">
        <f>SUM(R194:R270)</f>
        <v>723.05146</v>
      </c>
      <c r="S193" s="208"/>
      <c r="T193" s="210">
        <f>SUM(T194:T270)</f>
        <v>0</v>
      </c>
      <c r="U193" s="12"/>
      <c r="V193" s="12"/>
      <c r="W193" s="12"/>
      <c r="X193" s="12"/>
      <c r="Y193" s="12"/>
      <c r="Z193" s="12"/>
      <c r="AA193" s="12"/>
      <c r="AB193" s="12"/>
      <c r="AC193" s="12"/>
      <c r="AD193" s="12"/>
      <c r="AE193" s="12"/>
      <c r="AR193" s="211" t="s">
        <v>178</v>
      </c>
      <c r="AT193" s="212" t="s">
        <v>78</v>
      </c>
      <c r="AU193" s="212" t="s">
        <v>79</v>
      </c>
      <c r="AY193" s="211" t="s">
        <v>170</v>
      </c>
      <c r="BK193" s="213">
        <f>SUM(BK194:BK270)</f>
        <v>0</v>
      </c>
    </row>
    <row r="194" spans="1:65" s="2" customFormat="1" ht="16.5" customHeight="1">
      <c r="A194" s="41"/>
      <c r="B194" s="42"/>
      <c r="C194" s="216" t="s">
        <v>312</v>
      </c>
      <c r="D194" s="216" t="s">
        <v>173</v>
      </c>
      <c r="E194" s="217" t="s">
        <v>515</v>
      </c>
      <c r="F194" s="218" t="s">
        <v>516</v>
      </c>
      <c r="G194" s="219" t="s">
        <v>216</v>
      </c>
      <c r="H194" s="220">
        <v>46</v>
      </c>
      <c r="I194" s="221"/>
      <c r="J194" s="222">
        <f>ROUND(I194*H194,2)</f>
        <v>0</v>
      </c>
      <c r="K194" s="218" t="s">
        <v>177</v>
      </c>
      <c r="L194" s="47"/>
      <c r="M194" s="223" t="s">
        <v>35</v>
      </c>
      <c r="N194" s="224" t="s">
        <v>52</v>
      </c>
      <c r="O194" s="88"/>
      <c r="P194" s="225">
        <f>O194*H194</f>
        <v>0</v>
      </c>
      <c r="Q194" s="225">
        <v>0</v>
      </c>
      <c r="R194" s="225">
        <f>Q194*H194</f>
        <v>0</v>
      </c>
      <c r="S194" s="225">
        <v>0</v>
      </c>
      <c r="T194" s="226">
        <f>S194*H194</f>
        <v>0</v>
      </c>
      <c r="U194" s="41"/>
      <c r="V194" s="41"/>
      <c r="W194" s="41"/>
      <c r="X194" s="41"/>
      <c r="Y194" s="41"/>
      <c r="Z194" s="41"/>
      <c r="AA194" s="41"/>
      <c r="AB194" s="41"/>
      <c r="AC194" s="41"/>
      <c r="AD194" s="41"/>
      <c r="AE194" s="41"/>
      <c r="AR194" s="227" t="s">
        <v>178</v>
      </c>
      <c r="AT194" s="227" t="s">
        <v>173</v>
      </c>
      <c r="AU194" s="227" t="s">
        <v>86</v>
      </c>
      <c r="AY194" s="19" t="s">
        <v>170</v>
      </c>
      <c r="BE194" s="228">
        <f>IF(N194="základní",J194,0)</f>
        <v>0</v>
      </c>
      <c r="BF194" s="228">
        <f>IF(N194="snížená",J194,0)</f>
        <v>0</v>
      </c>
      <c r="BG194" s="228">
        <f>IF(N194="zákl. přenesená",J194,0)</f>
        <v>0</v>
      </c>
      <c r="BH194" s="228">
        <f>IF(N194="sníž. přenesená",J194,0)</f>
        <v>0</v>
      </c>
      <c r="BI194" s="228">
        <f>IF(N194="nulová",J194,0)</f>
        <v>0</v>
      </c>
      <c r="BJ194" s="19" t="s">
        <v>178</v>
      </c>
      <c r="BK194" s="228">
        <f>ROUND(I194*H194,2)</f>
        <v>0</v>
      </c>
      <c r="BL194" s="19" t="s">
        <v>178</v>
      </c>
      <c r="BM194" s="227" t="s">
        <v>692</v>
      </c>
    </row>
    <row r="195" spans="1:51" s="13" customFormat="1" ht="12">
      <c r="A195" s="13"/>
      <c r="B195" s="234"/>
      <c r="C195" s="235"/>
      <c r="D195" s="229" t="s">
        <v>182</v>
      </c>
      <c r="E195" s="236" t="s">
        <v>35</v>
      </c>
      <c r="F195" s="237" t="s">
        <v>518</v>
      </c>
      <c r="G195" s="235"/>
      <c r="H195" s="236" t="s">
        <v>35</v>
      </c>
      <c r="I195" s="238"/>
      <c r="J195" s="235"/>
      <c r="K195" s="235"/>
      <c r="L195" s="239"/>
      <c r="M195" s="240"/>
      <c r="N195" s="241"/>
      <c r="O195" s="241"/>
      <c r="P195" s="241"/>
      <c r="Q195" s="241"/>
      <c r="R195" s="241"/>
      <c r="S195" s="241"/>
      <c r="T195" s="242"/>
      <c r="U195" s="13"/>
      <c r="V195" s="13"/>
      <c r="W195" s="13"/>
      <c r="X195" s="13"/>
      <c r="Y195" s="13"/>
      <c r="Z195" s="13"/>
      <c r="AA195" s="13"/>
      <c r="AB195" s="13"/>
      <c r="AC195" s="13"/>
      <c r="AD195" s="13"/>
      <c r="AE195" s="13"/>
      <c r="AT195" s="243" t="s">
        <v>182</v>
      </c>
      <c r="AU195" s="243" t="s">
        <v>86</v>
      </c>
      <c r="AV195" s="13" t="s">
        <v>86</v>
      </c>
      <c r="AW195" s="13" t="s">
        <v>40</v>
      </c>
      <c r="AX195" s="13" t="s">
        <v>79</v>
      </c>
      <c r="AY195" s="243" t="s">
        <v>170</v>
      </c>
    </row>
    <row r="196" spans="1:51" s="14" customFormat="1" ht="12">
      <c r="A196" s="14"/>
      <c r="B196" s="244"/>
      <c r="C196" s="245"/>
      <c r="D196" s="229" t="s">
        <v>182</v>
      </c>
      <c r="E196" s="246" t="s">
        <v>35</v>
      </c>
      <c r="F196" s="247" t="s">
        <v>308</v>
      </c>
      <c r="G196" s="245"/>
      <c r="H196" s="248">
        <v>23</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182</v>
      </c>
      <c r="AU196" s="254" t="s">
        <v>86</v>
      </c>
      <c r="AV196" s="14" t="s">
        <v>88</v>
      </c>
      <c r="AW196" s="14" t="s">
        <v>40</v>
      </c>
      <c r="AX196" s="14" t="s">
        <v>79</v>
      </c>
      <c r="AY196" s="254" t="s">
        <v>170</v>
      </c>
    </row>
    <row r="197" spans="1:51" s="13" customFormat="1" ht="12">
      <c r="A197" s="13"/>
      <c r="B197" s="234"/>
      <c r="C197" s="235"/>
      <c r="D197" s="229" t="s">
        <v>182</v>
      </c>
      <c r="E197" s="236" t="s">
        <v>35</v>
      </c>
      <c r="F197" s="237" t="s">
        <v>693</v>
      </c>
      <c r="G197" s="235"/>
      <c r="H197" s="236" t="s">
        <v>35</v>
      </c>
      <c r="I197" s="238"/>
      <c r="J197" s="235"/>
      <c r="K197" s="235"/>
      <c r="L197" s="239"/>
      <c r="M197" s="240"/>
      <c r="N197" s="241"/>
      <c r="O197" s="241"/>
      <c r="P197" s="241"/>
      <c r="Q197" s="241"/>
      <c r="R197" s="241"/>
      <c r="S197" s="241"/>
      <c r="T197" s="242"/>
      <c r="U197" s="13"/>
      <c r="V197" s="13"/>
      <c r="W197" s="13"/>
      <c r="X197" s="13"/>
      <c r="Y197" s="13"/>
      <c r="Z197" s="13"/>
      <c r="AA197" s="13"/>
      <c r="AB197" s="13"/>
      <c r="AC197" s="13"/>
      <c r="AD197" s="13"/>
      <c r="AE197" s="13"/>
      <c r="AT197" s="243" t="s">
        <v>182</v>
      </c>
      <c r="AU197" s="243" t="s">
        <v>86</v>
      </c>
      <c r="AV197" s="13" t="s">
        <v>86</v>
      </c>
      <c r="AW197" s="13" t="s">
        <v>40</v>
      </c>
      <c r="AX197" s="13" t="s">
        <v>79</v>
      </c>
      <c r="AY197" s="243" t="s">
        <v>170</v>
      </c>
    </row>
    <row r="198" spans="1:51" s="14" customFormat="1" ht="12">
      <c r="A198" s="14"/>
      <c r="B198" s="244"/>
      <c r="C198" s="245"/>
      <c r="D198" s="229" t="s">
        <v>182</v>
      </c>
      <c r="E198" s="246" t="s">
        <v>35</v>
      </c>
      <c r="F198" s="247" t="s">
        <v>308</v>
      </c>
      <c r="G198" s="245"/>
      <c r="H198" s="248">
        <v>23</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182</v>
      </c>
      <c r="AU198" s="254" t="s">
        <v>86</v>
      </c>
      <c r="AV198" s="14" t="s">
        <v>88</v>
      </c>
      <c r="AW198" s="14" t="s">
        <v>40</v>
      </c>
      <c r="AX198" s="14" t="s">
        <v>79</v>
      </c>
      <c r="AY198" s="254" t="s">
        <v>170</v>
      </c>
    </row>
    <row r="199" spans="1:51" s="15" customFormat="1" ht="12">
      <c r="A199" s="15"/>
      <c r="B199" s="255"/>
      <c r="C199" s="256"/>
      <c r="D199" s="229" t="s">
        <v>182</v>
      </c>
      <c r="E199" s="257" t="s">
        <v>35</v>
      </c>
      <c r="F199" s="258" t="s">
        <v>185</v>
      </c>
      <c r="G199" s="256"/>
      <c r="H199" s="259">
        <v>46</v>
      </c>
      <c r="I199" s="260"/>
      <c r="J199" s="256"/>
      <c r="K199" s="256"/>
      <c r="L199" s="261"/>
      <c r="M199" s="262"/>
      <c r="N199" s="263"/>
      <c r="O199" s="263"/>
      <c r="P199" s="263"/>
      <c r="Q199" s="263"/>
      <c r="R199" s="263"/>
      <c r="S199" s="263"/>
      <c r="T199" s="264"/>
      <c r="U199" s="15"/>
      <c r="V199" s="15"/>
      <c r="W199" s="15"/>
      <c r="X199" s="15"/>
      <c r="Y199" s="15"/>
      <c r="Z199" s="15"/>
      <c r="AA199" s="15"/>
      <c r="AB199" s="15"/>
      <c r="AC199" s="15"/>
      <c r="AD199" s="15"/>
      <c r="AE199" s="15"/>
      <c r="AT199" s="265" t="s">
        <v>182</v>
      </c>
      <c r="AU199" s="265" t="s">
        <v>86</v>
      </c>
      <c r="AV199" s="15" t="s">
        <v>178</v>
      </c>
      <c r="AW199" s="15" t="s">
        <v>40</v>
      </c>
      <c r="AX199" s="15" t="s">
        <v>86</v>
      </c>
      <c r="AY199" s="265" t="s">
        <v>170</v>
      </c>
    </row>
    <row r="200" spans="1:65" s="2" customFormat="1" ht="33" customHeight="1">
      <c r="A200" s="41"/>
      <c r="B200" s="42"/>
      <c r="C200" s="216" t="s">
        <v>317</v>
      </c>
      <c r="D200" s="216" t="s">
        <v>173</v>
      </c>
      <c r="E200" s="217" t="s">
        <v>520</v>
      </c>
      <c r="F200" s="218" t="s">
        <v>521</v>
      </c>
      <c r="G200" s="219" t="s">
        <v>216</v>
      </c>
      <c r="H200" s="220">
        <v>46</v>
      </c>
      <c r="I200" s="221"/>
      <c r="J200" s="222">
        <f>ROUND(I200*H200,2)</f>
        <v>0</v>
      </c>
      <c r="K200" s="218" t="s">
        <v>177</v>
      </c>
      <c r="L200" s="47"/>
      <c r="M200" s="223" t="s">
        <v>35</v>
      </c>
      <c r="N200" s="224" t="s">
        <v>52</v>
      </c>
      <c r="O200" s="88"/>
      <c r="P200" s="225">
        <f>O200*H200</f>
        <v>0</v>
      </c>
      <c r="Q200" s="225">
        <v>0</v>
      </c>
      <c r="R200" s="225">
        <f>Q200*H200</f>
        <v>0</v>
      </c>
      <c r="S200" s="225">
        <v>0</v>
      </c>
      <c r="T200" s="226">
        <f>S200*H200</f>
        <v>0</v>
      </c>
      <c r="U200" s="41"/>
      <c r="V200" s="41"/>
      <c r="W200" s="41"/>
      <c r="X200" s="41"/>
      <c r="Y200" s="41"/>
      <c r="Z200" s="41"/>
      <c r="AA200" s="41"/>
      <c r="AB200" s="41"/>
      <c r="AC200" s="41"/>
      <c r="AD200" s="41"/>
      <c r="AE200" s="41"/>
      <c r="AR200" s="227" t="s">
        <v>372</v>
      </c>
      <c r="AT200" s="227" t="s">
        <v>173</v>
      </c>
      <c r="AU200" s="227" t="s">
        <v>86</v>
      </c>
      <c r="AY200" s="19" t="s">
        <v>170</v>
      </c>
      <c r="BE200" s="228">
        <f>IF(N200="základní",J200,0)</f>
        <v>0</v>
      </c>
      <c r="BF200" s="228">
        <f>IF(N200="snížená",J200,0)</f>
        <v>0</v>
      </c>
      <c r="BG200" s="228">
        <f>IF(N200="zákl. přenesená",J200,0)</f>
        <v>0</v>
      </c>
      <c r="BH200" s="228">
        <f>IF(N200="sníž. přenesená",J200,0)</f>
        <v>0</v>
      </c>
      <c r="BI200" s="228">
        <f>IF(N200="nulová",J200,0)</f>
        <v>0</v>
      </c>
      <c r="BJ200" s="19" t="s">
        <v>178</v>
      </c>
      <c r="BK200" s="228">
        <f>ROUND(I200*H200,2)</f>
        <v>0</v>
      </c>
      <c r="BL200" s="19" t="s">
        <v>372</v>
      </c>
      <c r="BM200" s="227" t="s">
        <v>694</v>
      </c>
    </row>
    <row r="201" spans="1:51" s="13" customFormat="1" ht="12">
      <c r="A201" s="13"/>
      <c r="B201" s="234"/>
      <c r="C201" s="235"/>
      <c r="D201" s="229" t="s">
        <v>182</v>
      </c>
      <c r="E201" s="236" t="s">
        <v>35</v>
      </c>
      <c r="F201" s="237" t="s">
        <v>518</v>
      </c>
      <c r="G201" s="235"/>
      <c r="H201" s="236" t="s">
        <v>35</v>
      </c>
      <c r="I201" s="238"/>
      <c r="J201" s="235"/>
      <c r="K201" s="235"/>
      <c r="L201" s="239"/>
      <c r="M201" s="240"/>
      <c r="N201" s="241"/>
      <c r="O201" s="241"/>
      <c r="P201" s="241"/>
      <c r="Q201" s="241"/>
      <c r="R201" s="241"/>
      <c r="S201" s="241"/>
      <c r="T201" s="242"/>
      <c r="U201" s="13"/>
      <c r="V201" s="13"/>
      <c r="W201" s="13"/>
      <c r="X201" s="13"/>
      <c r="Y201" s="13"/>
      <c r="Z201" s="13"/>
      <c r="AA201" s="13"/>
      <c r="AB201" s="13"/>
      <c r="AC201" s="13"/>
      <c r="AD201" s="13"/>
      <c r="AE201" s="13"/>
      <c r="AT201" s="243" t="s">
        <v>182</v>
      </c>
      <c r="AU201" s="243" t="s">
        <v>86</v>
      </c>
      <c r="AV201" s="13" t="s">
        <v>86</v>
      </c>
      <c r="AW201" s="13" t="s">
        <v>40</v>
      </c>
      <c r="AX201" s="13" t="s">
        <v>79</v>
      </c>
      <c r="AY201" s="243" t="s">
        <v>170</v>
      </c>
    </row>
    <row r="202" spans="1:51" s="14" customFormat="1" ht="12">
      <c r="A202" s="14"/>
      <c r="B202" s="244"/>
      <c r="C202" s="245"/>
      <c r="D202" s="229" t="s">
        <v>182</v>
      </c>
      <c r="E202" s="246" t="s">
        <v>35</v>
      </c>
      <c r="F202" s="247" t="s">
        <v>308</v>
      </c>
      <c r="G202" s="245"/>
      <c r="H202" s="248">
        <v>23</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182</v>
      </c>
      <c r="AU202" s="254" t="s">
        <v>86</v>
      </c>
      <c r="AV202" s="14" t="s">
        <v>88</v>
      </c>
      <c r="AW202" s="14" t="s">
        <v>40</v>
      </c>
      <c r="AX202" s="14" t="s">
        <v>79</v>
      </c>
      <c r="AY202" s="254" t="s">
        <v>170</v>
      </c>
    </row>
    <row r="203" spans="1:51" s="13" customFormat="1" ht="12">
      <c r="A203" s="13"/>
      <c r="B203" s="234"/>
      <c r="C203" s="235"/>
      <c r="D203" s="229" t="s">
        <v>182</v>
      </c>
      <c r="E203" s="236" t="s">
        <v>35</v>
      </c>
      <c r="F203" s="237" t="s">
        <v>693</v>
      </c>
      <c r="G203" s="235"/>
      <c r="H203" s="236" t="s">
        <v>35</v>
      </c>
      <c r="I203" s="238"/>
      <c r="J203" s="235"/>
      <c r="K203" s="235"/>
      <c r="L203" s="239"/>
      <c r="M203" s="240"/>
      <c r="N203" s="241"/>
      <c r="O203" s="241"/>
      <c r="P203" s="241"/>
      <c r="Q203" s="241"/>
      <c r="R203" s="241"/>
      <c r="S203" s="241"/>
      <c r="T203" s="242"/>
      <c r="U203" s="13"/>
      <c r="V203" s="13"/>
      <c r="W203" s="13"/>
      <c r="X203" s="13"/>
      <c r="Y203" s="13"/>
      <c r="Z203" s="13"/>
      <c r="AA203" s="13"/>
      <c r="AB203" s="13"/>
      <c r="AC203" s="13"/>
      <c r="AD203" s="13"/>
      <c r="AE203" s="13"/>
      <c r="AT203" s="243" t="s">
        <v>182</v>
      </c>
      <c r="AU203" s="243" t="s">
        <v>86</v>
      </c>
      <c r="AV203" s="13" t="s">
        <v>86</v>
      </c>
      <c r="AW203" s="13" t="s">
        <v>40</v>
      </c>
      <c r="AX203" s="13" t="s">
        <v>79</v>
      </c>
      <c r="AY203" s="243" t="s">
        <v>170</v>
      </c>
    </row>
    <row r="204" spans="1:51" s="14" customFormat="1" ht="12">
      <c r="A204" s="14"/>
      <c r="B204" s="244"/>
      <c r="C204" s="245"/>
      <c r="D204" s="229" t="s">
        <v>182</v>
      </c>
      <c r="E204" s="246" t="s">
        <v>35</v>
      </c>
      <c r="F204" s="247" t="s">
        <v>308</v>
      </c>
      <c r="G204" s="245"/>
      <c r="H204" s="248">
        <v>23</v>
      </c>
      <c r="I204" s="249"/>
      <c r="J204" s="245"/>
      <c r="K204" s="245"/>
      <c r="L204" s="250"/>
      <c r="M204" s="251"/>
      <c r="N204" s="252"/>
      <c r="O204" s="252"/>
      <c r="P204" s="252"/>
      <c r="Q204" s="252"/>
      <c r="R204" s="252"/>
      <c r="S204" s="252"/>
      <c r="T204" s="253"/>
      <c r="U204" s="14"/>
      <c r="V204" s="14"/>
      <c r="W204" s="14"/>
      <c r="X204" s="14"/>
      <c r="Y204" s="14"/>
      <c r="Z204" s="14"/>
      <c r="AA204" s="14"/>
      <c r="AB204" s="14"/>
      <c r="AC204" s="14"/>
      <c r="AD204" s="14"/>
      <c r="AE204" s="14"/>
      <c r="AT204" s="254" t="s">
        <v>182</v>
      </c>
      <c r="AU204" s="254" t="s">
        <v>86</v>
      </c>
      <c r="AV204" s="14" t="s">
        <v>88</v>
      </c>
      <c r="AW204" s="14" t="s">
        <v>40</v>
      </c>
      <c r="AX204" s="14" t="s">
        <v>79</v>
      </c>
      <c r="AY204" s="254" t="s">
        <v>170</v>
      </c>
    </row>
    <row r="205" spans="1:51" s="15" customFormat="1" ht="12">
      <c r="A205" s="15"/>
      <c r="B205" s="255"/>
      <c r="C205" s="256"/>
      <c r="D205" s="229" t="s">
        <v>182</v>
      </c>
      <c r="E205" s="257" t="s">
        <v>35</v>
      </c>
      <c r="F205" s="258" t="s">
        <v>185</v>
      </c>
      <c r="G205" s="256"/>
      <c r="H205" s="259">
        <v>46</v>
      </c>
      <c r="I205" s="260"/>
      <c r="J205" s="256"/>
      <c r="K205" s="256"/>
      <c r="L205" s="261"/>
      <c r="M205" s="262"/>
      <c r="N205" s="263"/>
      <c r="O205" s="263"/>
      <c r="P205" s="263"/>
      <c r="Q205" s="263"/>
      <c r="R205" s="263"/>
      <c r="S205" s="263"/>
      <c r="T205" s="264"/>
      <c r="U205" s="15"/>
      <c r="V205" s="15"/>
      <c r="W205" s="15"/>
      <c r="X205" s="15"/>
      <c r="Y205" s="15"/>
      <c r="Z205" s="15"/>
      <c r="AA205" s="15"/>
      <c r="AB205" s="15"/>
      <c r="AC205" s="15"/>
      <c r="AD205" s="15"/>
      <c r="AE205" s="15"/>
      <c r="AT205" s="265" t="s">
        <v>182</v>
      </c>
      <c r="AU205" s="265" t="s">
        <v>86</v>
      </c>
      <c r="AV205" s="15" t="s">
        <v>178</v>
      </c>
      <c r="AW205" s="15" t="s">
        <v>40</v>
      </c>
      <c r="AX205" s="15" t="s">
        <v>86</v>
      </c>
      <c r="AY205" s="265" t="s">
        <v>170</v>
      </c>
    </row>
    <row r="206" spans="1:65" s="2" customFormat="1" ht="66.75" customHeight="1">
      <c r="A206" s="41"/>
      <c r="B206" s="42"/>
      <c r="C206" s="216" t="s">
        <v>324</v>
      </c>
      <c r="D206" s="216" t="s">
        <v>173</v>
      </c>
      <c r="E206" s="217" t="s">
        <v>370</v>
      </c>
      <c r="F206" s="218" t="s">
        <v>371</v>
      </c>
      <c r="G206" s="219" t="s">
        <v>216</v>
      </c>
      <c r="H206" s="220">
        <v>1</v>
      </c>
      <c r="I206" s="221"/>
      <c r="J206" s="222">
        <f>ROUND(I206*H206,2)</f>
        <v>0</v>
      </c>
      <c r="K206" s="218" t="s">
        <v>177</v>
      </c>
      <c r="L206" s="47"/>
      <c r="M206" s="223" t="s">
        <v>35</v>
      </c>
      <c r="N206" s="224" t="s">
        <v>52</v>
      </c>
      <c r="O206" s="88"/>
      <c r="P206" s="225">
        <f>O206*H206</f>
        <v>0</v>
      </c>
      <c r="Q206" s="225">
        <v>0</v>
      </c>
      <c r="R206" s="225">
        <f>Q206*H206</f>
        <v>0</v>
      </c>
      <c r="S206" s="225">
        <v>0</v>
      </c>
      <c r="T206" s="226">
        <f>S206*H206</f>
        <v>0</v>
      </c>
      <c r="U206" s="41"/>
      <c r="V206" s="41"/>
      <c r="W206" s="41"/>
      <c r="X206" s="41"/>
      <c r="Y206" s="41"/>
      <c r="Z206" s="41"/>
      <c r="AA206" s="41"/>
      <c r="AB206" s="41"/>
      <c r="AC206" s="41"/>
      <c r="AD206" s="41"/>
      <c r="AE206" s="41"/>
      <c r="AR206" s="227" t="s">
        <v>372</v>
      </c>
      <c r="AT206" s="227" t="s">
        <v>173</v>
      </c>
      <c r="AU206" s="227" t="s">
        <v>86</v>
      </c>
      <c r="AY206" s="19" t="s">
        <v>170</v>
      </c>
      <c r="BE206" s="228">
        <f>IF(N206="základní",J206,0)</f>
        <v>0</v>
      </c>
      <c r="BF206" s="228">
        <f>IF(N206="snížená",J206,0)</f>
        <v>0</v>
      </c>
      <c r="BG206" s="228">
        <f>IF(N206="zákl. přenesená",J206,0)</f>
        <v>0</v>
      </c>
      <c r="BH206" s="228">
        <f>IF(N206="sníž. přenesená",J206,0)</f>
        <v>0</v>
      </c>
      <c r="BI206" s="228">
        <f>IF(N206="nulová",J206,0)</f>
        <v>0</v>
      </c>
      <c r="BJ206" s="19" t="s">
        <v>178</v>
      </c>
      <c r="BK206" s="228">
        <f>ROUND(I206*H206,2)</f>
        <v>0</v>
      </c>
      <c r="BL206" s="19" t="s">
        <v>372</v>
      </c>
      <c r="BM206" s="227" t="s">
        <v>652</v>
      </c>
    </row>
    <row r="207" spans="1:47" s="2" customFormat="1" ht="12">
      <c r="A207" s="41"/>
      <c r="B207" s="42"/>
      <c r="C207" s="43"/>
      <c r="D207" s="229" t="s">
        <v>180</v>
      </c>
      <c r="E207" s="43"/>
      <c r="F207" s="230" t="s">
        <v>374</v>
      </c>
      <c r="G207" s="43"/>
      <c r="H207" s="43"/>
      <c r="I207" s="231"/>
      <c r="J207" s="43"/>
      <c r="K207" s="43"/>
      <c r="L207" s="47"/>
      <c r="M207" s="232"/>
      <c r="N207" s="233"/>
      <c r="O207" s="88"/>
      <c r="P207" s="88"/>
      <c r="Q207" s="88"/>
      <c r="R207" s="88"/>
      <c r="S207" s="88"/>
      <c r="T207" s="89"/>
      <c r="U207" s="41"/>
      <c r="V207" s="41"/>
      <c r="W207" s="41"/>
      <c r="X207" s="41"/>
      <c r="Y207" s="41"/>
      <c r="Z207" s="41"/>
      <c r="AA207" s="41"/>
      <c r="AB207" s="41"/>
      <c r="AC207" s="41"/>
      <c r="AD207" s="41"/>
      <c r="AE207" s="41"/>
      <c r="AT207" s="19" t="s">
        <v>180</v>
      </c>
      <c r="AU207" s="19" t="s">
        <v>86</v>
      </c>
    </row>
    <row r="208" spans="1:47" s="2" customFormat="1" ht="12">
      <c r="A208" s="41"/>
      <c r="B208" s="42"/>
      <c r="C208" s="43"/>
      <c r="D208" s="229" t="s">
        <v>343</v>
      </c>
      <c r="E208" s="43"/>
      <c r="F208" s="230" t="s">
        <v>524</v>
      </c>
      <c r="G208" s="43"/>
      <c r="H208" s="43"/>
      <c r="I208" s="231"/>
      <c r="J208" s="43"/>
      <c r="K208" s="43"/>
      <c r="L208" s="47"/>
      <c r="M208" s="232"/>
      <c r="N208" s="233"/>
      <c r="O208" s="88"/>
      <c r="P208" s="88"/>
      <c r="Q208" s="88"/>
      <c r="R208" s="88"/>
      <c r="S208" s="88"/>
      <c r="T208" s="89"/>
      <c r="U208" s="41"/>
      <c r="V208" s="41"/>
      <c r="W208" s="41"/>
      <c r="X208" s="41"/>
      <c r="Y208" s="41"/>
      <c r="Z208" s="41"/>
      <c r="AA208" s="41"/>
      <c r="AB208" s="41"/>
      <c r="AC208" s="41"/>
      <c r="AD208" s="41"/>
      <c r="AE208" s="41"/>
      <c r="AT208" s="19" t="s">
        <v>343</v>
      </c>
      <c r="AU208" s="19" t="s">
        <v>86</v>
      </c>
    </row>
    <row r="209" spans="1:65" s="2" customFormat="1" ht="12">
      <c r="A209" s="41"/>
      <c r="B209" s="42"/>
      <c r="C209" s="216" t="s">
        <v>331</v>
      </c>
      <c r="D209" s="216" t="s">
        <v>173</v>
      </c>
      <c r="E209" s="217" t="s">
        <v>377</v>
      </c>
      <c r="F209" s="218" t="s">
        <v>378</v>
      </c>
      <c r="G209" s="219" t="s">
        <v>348</v>
      </c>
      <c r="H209" s="220">
        <v>863.94</v>
      </c>
      <c r="I209" s="221"/>
      <c r="J209" s="222">
        <f>ROUND(I209*H209,2)</f>
        <v>0</v>
      </c>
      <c r="K209" s="218" t="s">
        <v>177</v>
      </c>
      <c r="L209" s="47"/>
      <c r="M209" s="223" t="s">
        <v>35</v>
      </c>
      <c r="N209" s="224" t="s">
        <v>52</v>
      </c>
      <c r="O209" s="88"/>
      <c r="P209" s="225">
        <f>O209*H209</f>
        <v>0</v>
      </c>
      <c r="Q209" s="225">
        <v>0</v>
      </c>
      <c r="R209" s="225">
        <f>Q209*H209</f>
        <v>0</v>
      </c>
      <c r="S209" s="225">
        <v>0</v>
      </c>
      <c r="T209" s="226">
        <f>S209*H209</f>
        <v>0</v>
      </c>
      <c r="U209" s="41"/>
      <c r="V209" s="41"/>
      <c r="W209" s="41"/>
      <c r="X209" s="41"/>
      <c r="Y209" s="41"/>
      <c r="Z209" s="41"/>
      <c r="AA209" s="41"/>
      <c r="AB209" s="41"/>
      <c r="AC209" s="41"/>
      <c r="AD209" s="41"/>
      <c r="AE209" s="41"/>
      <c r="AR209" s="227" t="s">
        <v>372</v>
      </c>
      <c r="AT209" s="227" t="s">
        <v>173</v>
      </c>
      <c r="AU209" s="227" t="s">
        <v>86</v>
      </c>
      <c r="AY209" s="19" t="s">
        <v>170</v>
      </c>
      <c r="BE209" s="228">
        <f>IF(N209="základní",J209,0)</f>
        <v>0</v>
      </c>
      <c r="BF209" s="228">
        <f>IF(N209="snížená",J209,0)</f>
        <v>0</v>
      </c>
      <c r="BG209" s="228">
        <f>IF(N209="zákl. přenesená",J209,0)</f>
        <v>0</v>
      </c>
      <c r="BH209" s="228">
        <f>IF(N209="sníž. přenesená",J209,0)</f>
        <v>0</v>
      </c>
      <c r="BI209" s="228">
        <f>IF(N209="nulová",J209,0)</f>
        <v>0</v>
      </c>
      <c r="BJ209" s="19" t="s">
        <v>178</v>
      </c>
      <c r="BK209" s="228">
        <f>ROUND(I209*H209,2)</f>
        <v>0</v>
      </c>
      <c r="BL209" s="19" t="s">
        <v>372</v>
      </c>
      <c r="BM209" s="227" t="s">
        <v>379</v>
      </c>
    </row>
    <row r="210" spans="1:47" s="2" customFormat="1" ht="12">
      <c r="A210" s="41"/>
      <c r="B210" s="42"/>
      <c r="C210" s="43"/>
      <c r="D210" s="229" t="s">
        <v>180</v>
      </c>
      <c r="E210" s="43"/>
      <c r="F210" s="230" t="s">
        <v>374</v>
      </c>
      <c r="G210" s="43"/>
      <c r="H210" s="43"/>
      <c r="I210" s="231"/>
      <c r="J210" s="43"/>
      <c r="K210" s="43"/>
      <c r="L210" s="47"/>
      <c r="M210" s="232"/>
      <c r="N210" s="233"/>
      <c r="O210" s="88"/>
      <c r="P210" s="88"/>
      <c r="Q210" s="88"/>
      <c r="R210" s="88"/>
      <c r="S210" s="88"/>
      <c r="T210" s="89"/>
      <c r="U210" s="41"/>
      <c r="V210" s="41"/>
      <c r="W210" s="41"/>
      <c r="X210" s="41"/>
      <c r="Y210" s="41"/>
      <c r="Z210" s="41"/>
      <c r="AA210" s="41"/>
      <c r="AB210" s="41"/>
      <c r="AC210" s="41"/>
      <c r="AD210" s="41"/>
      <c r="AE210" s="41"/>
      <c r="AT210" s="19" t="s">
        <v>180</v>
      </c>
      <c r="AU210" s="19" t="s">
        <v>86</v>
      </c>
    </row>
    <row r="211" spans="1:51" s="13" customFormat="1" ht="12">
      <c r="A211" s="13"/>
      <c r="B211" s="234"/>
      <c r="C211" s="235"/>
      <c r="D211" s="229" t="s">
        <v>182</v>
      </c>
      <c r="E211" s="236" t="s">
        <v>35</v>
      </c>
      <c r="F211" s="237" t="s">
        <v>380</v>
      </c>
      <c r="G211" s="235"/>
      <c r="H211" s="236" t="s">
        <v>35</v>
      </c>
      <c r="I211" s="238"/>
      <c r="J211" s="235"/>
      <c r="K211" s="235"/>
      <c r="L211" s="239"/>
      <c r="M211" s="240"/>
      <c r="N211" s="241"/>
      <c r="O211" s="241"/>
      <c r="P211" s="241"/>
      <c r="Q211" s="241"/>
      <c r="R211" s="241"/>
      <c r="S211" s="241"/>
      <c r="T211" s="242"/>
      <c r="U211" s="13"/>
      <c r="V211" s="13"/>
      <c r="W211" s="13"/>
      <c r="X211" s="13"/>
      <c r="Y211" s="13"/>
      <c r="Z211" s="13"/>
      <c r="AA211" s="13"/>
      <c r="AB211" s="13"/>
      <c r="AC211" s="13"/>
      <c r="AD211" s="13"/>
      <c r="AE211" s="13"/>
      <c r="AT211" s="243" t="s">
        <v>182</v>
      </c>
      <c r="AU211" s="243" t="s">
        <v>86</v>
      </c>
      <c r="AV211" s="13" t="s">
        <v>86</v>
      </c>
      <c r="AW211" s="13" t="s">
        <v>40</v>
      </c>
      <c r="AX211" s="13" t="s">
        <v>79</v>
      </c>
      <c r="AY211" s="243" t="s">
        <v>170</v>
      </c>
    </row>
    <row r="212" spans="1:51" s="14" customFormat="1" ht="12">
      <c r="A212" s="14"/>
      <c r="B212" s="244"/>
      <c r="C212" s="245"/>
      <c r="D212" s="229" t="s">
        <v>182</v>
      </c>
      <c r="E212" s="246" t="s">
        <v>35</v>
      </c>
      <c r="F212" s="247" t="s">
        <v>695</v>
      </c>
      <c r="G212" s="245"/>
      <c r="H212" s="248">
        <v>781.66</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182</v>
      </c>
      <c r="AU212" s="254" t="s">
        <v>86</v>
      </c>
      <c r="AV212" s="14" t="s">
        <v>88</v>
      </c>
      <c r="AW212" s="14" t="s">
        <v>40</v>
      </c>
      <c r="AX212" s="14" t="s">
        <v>79</v>
      </c>
      <c r="AY212" s="254" t="s">
        <v>170</v>
      </c>
    </row>
    <row r="213" spans="1:51" s="13" customFormat="1" ht="12">
      <c r="A213" s="13"/>
      <c r="B213" s="234"/>
      <c r="C213" s="235"/>
      <c r="D213" s="229" t="s">
        <v>182</v>
      </c>
      <c r="E213" s="236" t="s">
        <v>35</v>
      </c>
      <c r="F213" s="237" t="s">
        <v>385</v>
      </c>
      <c r="G213" s="235"/>
      <c r="H213" s="236" t="s">
        <v>35</v>
      </c>
      <c r="I213" s="238"/>
      <c r="J213" s="235"/>
      <c r="K213" s="235"/>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86</v>
      </c>
      <c r="AV213" s="13" t="s">
        <v>86</v>
      </c>
      <c r="AW213" s="13" t="s">
        <v>40</v>
      </c>
      <c r="AX213" s="13" t="s">
        <v>79</v>
      </c>
      <c r="AY213" s="243" t="s">
        <v>170</v>
      </c>
    </row>
    <row r="214" spans="1:51" s="14" customFormat="1" ht="12">
      <c r="A214" s="14"/>
      <c r="B214" s="244"/>
      <c r="C214" s="245"/>
      <c r="D214" s="229" t="s">
        <v>182</v>
      </c>
      <c r="E214" s="246" t="s">
        <v>35</v>
      </c>
      <c r="F214" s="247" t="s">
        <v>696</v>
      </c>
      <c r="G214" s="245"/>
      <c r="H214" s="248">
        <v>82.28</v>
      </c>
      <c r="I214" s="249"/>
      <c r="J214" s="245"/>
      <c r="K214" s="245"/>
      <c r="L214" s="250"/>
      <c r="M214" s="251"/>
      <c r="N214" s="252"/>
      <c r="O214" s="252"/>
      <c r="P214" s="252"/>
      <c r="Q214" s="252"/>
      <c r="R214" s="252"/>
      <c r="S214" s="252"/>
      <c r="T214" s="253"/>
      <c r="U214" s="14"/>
      <c r="V214" s="14"/>
      <c r="W214" s="14"/>
      <c r="X214" s="14"/>
      <c r="Y214" s="14"/>
      <c r="Z214" s="14"/>
      <c r="AA214" s="14"/>
      <c r="AB214" s="14"/>
      <c r="AC214" s="14"/>
      <c r="AD214" s="14"/>
      <c r="AE214" s="14"/>
      <c r="AT214" s="254" t="s">
        <v>182</v>
      </c>
      <c r="AU214" s="254" t="s">
        <v>86</v>
      </c>
      <c r="AV214" s="14" t="s">
        <v>88</v>
      </c>
      <c r="AW214" s="14" t="s">
        <v>40</v>
      </c>
      <c r="AX214" s="14" t="s">
        <v>79</v>
      </c>
      <c r="AY214" s="254" t="s">
        <v>170</v>
      </c>
    </row>
    <row r="215" spans="1:51" s="15" customFormat="1" ht="12">
      <c r="A215" s="15"/>
      <c r="B215" s="255"/>
      <c r="C215" s="256"/>
      <c r="D215" s="229" t="s">
        <v>182</v>
      </c>
      <c r="E215" s="257" t="s">
        <v>35</v>
      </c>
      <c r="F215" s="258" t="s">
        <v>185</v>
      </c>
      <c r="G215" s="256"/>
      <c r="H215" s="259">
        <v>863.9399999999999</v>
      </c>
      <c r="I215" s="260"/>
      <c r="J215" s="256"/>
      <c r="K215" s="256"/>
      <c r="L215" s="261"/>
      <c r="M215" s="262"/>
      <c r="N215" s="263"/>
      <c r="O215" s="263"/>
      <c r="P215" s="263"/>
      <c r="Q215" s="263"/>
      <c r="R215" s="263"/>
      <c r="S215" s="263"/>
      <c r="T215" s="264"/>
      <c r="U215" s="15"/>
      <c r="V215" s="15"/>
      <c r="W215" s="15"/>
      <c r="X215" s="15"/>
      <c r="Y215" s="15"/>
      <c r="Z215" s="15"/>
      <c r="AA215" s="15"/>
      <c r="AB215" s="15"/>
      <c r="AC215" s="15"/>
      <c r="AD215" s="15"/>
      <c r="AE215" s="15"/>
      <c r="AT215" s="265" t="s">
        <v>182</v>
      </c>
      <c r="AU215" s="265" t="s">
        <v>86</v>
      </c>
      <c r="AV215" s="15" t="s">
        <v>178</v>
      </c>
      <c r="AW215" s="15" t="s">
        <v>40</v>
      </c>
      <c r="AX215" s="15" t="s">
        <v>86</v>
      </c>
      <c r="AY215" s="265" t="s">
        <v>170</v>
      </c>
    </row>
    <row r="216" spans="1:65" s="2" customFormat="1" ht="66.75" customHeight="1">
      <c r="A216" s="41"/>
      <c r="B216" s="42"/>
      <c r="C216" s="216" t="s">
        <v>338</v>
      </c>
      <c r="D216" s="216" t="s">
        <v>173</v>
      </c>
      <c r="E216" s="217" t="s">
        <v>392</v>
      </c>
      <c r="F216" s="218" t="s">
        <v>393</v>
      </c>
      <c r="G216" s="219" t="s">
        <v>348</v>
      </c>
      <c r="H216" s="220">
        <v>26.068</v>
      </c>
      <c r="I216" s="221"/>
      <c r="J216" s="222">
        <f>ROUND(I216*H216,2)</f>
        <v>0</v>
      </c>
      <c r="K216" s="218" t="s">
        <v>177</v>
      </c>
      <c r="L216" s="47"/>
      <c r="M216" s="223" t="s">
        <v>35</v>
      </c>
      <c r="N216" s="224" t="s">
        <v>52</v>
      </c>
      <c r="O216" s="88"/>
      <c r="P216" s="225">
        <f>O216*H216</f>
        <v>0</v>
      </c>
      <c r="Q216" s="225">
        <v>0</v>
      </c>
      <c r="R216" s="225">
        <f>Q216*H216</f>
        <v>0</v>
      </c>
      <c r="S216" s="225">
        <v>0</v>
      </c>
      <c r="T216" s="226">
        <f>S216*H216</f>
        <v>0</v>
      </c>
      <c r="U216" s="41"/>
      <c r="V216" s="41"/>
      <c r="W216" s="41"/>
      <c r="X216" s="41"/>
      <c r="Y216" s="41"/>
      <c r="Z216" s="41"/>
      <c r="AA216" s="41"/>
      <c r="AB216" s="41"/>
      <c r="AC216" s="41"/>
      <c r="AD216" s="41"/>
      <c r="AE216" s="41"/>
      <c r="AR216" s="227" t="s">
        <v>372</v>
      </c>
      <c r="AT216" s="227" t="s">
        <v>173</v>
      </c>
      <c r="AU216" s="227" t="s">
        <v>86</v>
      </c>
      <c r="AY216" s="19" t="s">
        <v>170</v>
      </c>
      <c r="BE216" s="228">
        <f>IF(N216="základní",J216,0)</f>
        <v>0</v>
      </c>
      <c r="BF216" s="228">
        <f>IF(N216="snížená",J216,0)</f>
        <v>0</v>
      </c>
      <c r="BG216" s="228">
        <f>IF(N216="zákl. přenesená",J216,0)</f>
        <v>0</v>
      </c>
      <c r="BH216" s="228">
        <f>IF(N216="sníž. přenesená",J216,0)</f>
        <v>0</v>
      </c>
      <c r="BI216" s="228">
        <f>IF(N216="nulová",J216,0)</f>
        <v>0</v>
      </c>
      <c r="BJ216" s="19" t="s">
        <v>178</v>
      </c>
      <c r="BK216" s="228">
        <f>ROUND(I216*H216,2)</f>
        <v>0</v>
      </c>
      <c r="BL216" s="19" t="s">
        <v>372</v>
      </c>
      <c r="BM216" s="227" t="s">
        <v>394</v>
      </c>
    </row>
    <row r="217" spans="1:47" s="2" customFormat="1" ht="12">
      <c r="A217" s="41"/>
      <c r="B217" s="42"/>
      <c r="C217" s="43"/>
      <c r="D217" s="229" t="s">
        <v>180</v>
      </c>
      <c r="E217" s="43"/>
      <c r="F217" s="230" t="s">
        <v>374</v>
      </c>
      <c r="G217" s="43"/>
      <c r="H217" s="43"/>
      <c r="I217" s="231"/>
      <c r="J217" s="43"/>
      <c r="K217" s="43"/>
      <c r="L217" s="47"/>
      <c r="M217" s="232"/>
      <c r="N217" s="233"/>
      <c r="O217" s="88"/>
      <c r="P217" s="88"/>
      <c r="Q217" s="88"/>
      <c r="R217" s="88"/>
      <c r="S217" s="88"/>
      <c r="T217" s="89"/>
      <c r="U217" s="41"/>
      <c r="V217" s="41"/>
      <c r="W217" s="41"/>
      <c r="X217" s="41"/>
      <c r="Y217" s="41"/>
      <c r="Z217" s="41"/>
      <c r="AA217" s="41"/>
      <c r="AB217" s="41"/>
      <c r="AC217" s="41"/>
      <c r="AD217" s="41"/>
      <c r="AE217" s="41"/>
      <c r="AT217" s="19" t="s">
        <v>180</v>
      </c>
      <c r="AU217" s="19" t="s">
        <v>86</v>
      </c>
    </row>
    <row r="218" spans="1:51" s="13" customFormat="1" ht="12">
      <c r="A218" s="13"/>
      <c r="B218" s="234"/>
      <c r="C218" s="235"/>
      <c r="D218" s="229" t="s">
        <v>182</v>
      </c>
      <c r="E218" s="236" t="s">
        <v>35</v>
      </c>
      <c r="F218" s="237" t="s">
        <v>395</v>
      </c>
      <c r="G218" s="235"/>
      <c r="H218" s="236" t="s">
        <v>35</v>
      </c>
      <c r="I218" s="238"/>
      <c r="J218" s="235"/>
      <c r="K218" s="235"/>
      <c r="L218" s="239"/>
      <c r="M218" s="240"/>
      <c r="N218" s="241"/>
      <c r="O218" s="241"/>
      <c r="P218" s="241"/>
      <c r="Q218" s="241"/>
      <c r="R218" s="241"/>
      <c r="S218" s="241"/>
      <c r="T218" s="242"/>
      <c r="U218" s="13"/>
      <c r="V218" s="13"/>
      <c r="W218" s="13"/>
      <c r="X218" s="13"/>
      <c r="Y218" s="13"/>
      <c r="Z218" s="13"/>
      <c r="AA218" s="13"/>
      <c r="AB218" s="13"/>
      <c r="AC218" s="13"/>
      <c r="AD218" s="13"/>
      <c r="AE218" s="13"/>
      <c r="AT218" s="243" t="s">
        <v>182</v>
      </c>
      <c r="AU218" s="243" t="s">
        <v>86</v>
      </c>
      <c r="AV218" s="13" t="s">
        <v>86</v>
      </c>
      <c r="AW218" s="13" t="s">
        <v>40</v>
      </c>
      <c r="AX218" s="13" t="s">
        <v>79</v>
      </c>
      <c r="AY218" s="243" t="s">
        <v>170</v>
      </c>
    </row>
    <row r="219" spans="1:51" s="14" customFormat="1" ht="12">
      <c r="A219" s="14"/>
      <c r="B219" s="244"/>
      <c r="C219" s="245"/>
      <c r="D219" s="229" t="s">
        <v>182</v>
      </c>
      <c r="E219" s="246" t="s">
        <v>35</v>
      </c>
      <c r="F219" s="247" t="s">
        <v>697</v>
      </c>
      <c r="G219" s="245"/>
      <c r="H219" s="248">
        <v>26.068</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182</v>
      </c>
      <c r="AU219" s="254" t="s">
        <v>86</v>
      </c>
      <c r="AV219" s="14" t="s">
        <v>88</v>
      </c>
      <c r="AW219" s="14" t="s">
        <v>40</v>
      </c>
      <c r="AX219" s="14" t="s">
        <v>79</v>
      </c>
      <c r="AY219" s="254" t="s">
        <v>170</v>
      </c>
    </row>
    <row r="220" spans="1:51" s="15" customFormat="1" ht="12">
      <c r="A220" s="15"/>
      <c r="B220" s="255"/>
      <c r="C220" s="256"/>
      <c r="D220" s="229" t="s">
        <v>182</v>
      </c>
      <c r="E220" s="257" t="s">
        <v>35</v>
      </c>
      <c r="F220" s="258" t="s">
        <v>185</v>
      </c>
      <c r="G220" s="256"/>
      <c r="H220" s="259">
        <v>26.068</v>
      </c>
      <c r="I220" s="260"/>
      <c r="J220" s="256"/>
      <c r="K220" s="256"/>
      <c r="L220" s="261"/>
      <c r="M220" s="262"/>
      <c r="N220" s="263"/>
      <c r="O220" s="263"/>
      <c r="P220" s="263"/>
      <c r="Q220" s="263"/>
      <c r="R220" s="263"/>
      <c r="S220" s="263"/>
      <c r="T220" s="264"/>
      <c r="U220" s="15"/>
      <c r="V220" s="15"/>
      <c r="W220" s="15"/>
      <c r="X220" s="15"/>
      <c r="Y220" s="15"/>
      <c r="Z220" s="15"/>
      <c r="AA220" s="15"/>
      <c r="AB220" s="15"/>
      <c r="AC220" s="15"/>
      <c r="AD220" s="15"/>
      <c r="AE220" s="15"/>
      <c r="AT220" s="265" t="s">
        <v>182</v>
      </c>
      <c r="AU220" s="265" t="s">
        <v>86</v>
      </c>
      <c r="AV220" s="15" t="s">
        <v>178</v>
      </c>
      <c r="AW220" s="15" t="s">
        <v>40</v>
      </c>
      <c r="AX220" s="15" t="s">
        <v>86</v>
      </c>
      <c r="AY220" s="265" t="s">
        <v>170</v>
      </c>
    </row>
    <row r="221" spans="1:65" s="2" customFormat="1" ht="66.75" customHeight="1">
      <c r="A221" s="41"/>
      <c r="B221" s="42"/>
      <c r="C221" s="216" t="s">
        <v>345</v>
      </c>
      <c r="D221" s="216" t="s">
        <v>173</v>
      </c>
      <c r="E221" s="217" t="s">
        <v>398</v>
      </c>
      <c r="F221" s="218" t="s">
        <v>399</v>
      </c>
      <c r="G221" s="219" t="s">
        <v>348</v>
      </c>
      <c r="H221" s="220">
        <v>88.425</v>
      </c>
      <c r="I221" s="221"/>
      <c r="J221" s="222">
        <f>ROUND(I221*H221,2)</f>
        <v>0</v>
      </c>
      <c r="K221" s="218" t="s">
        <v>177</v>
      </c>
      <c r="L221" s="47"/>
      <c r="M221" s="223" t="s">
        <v>35</v>
      </c>
      <c r="N221" s="224" t="s">
        <v>52</v>
      </c>
      <c r="O221" s="88"/>
      <c r="P221" s="225">
        <f>O221*H221</f>
        <v>0</v>
      </c>
      <c r="Q221" s="225">
        <v>0</v>
      </c>
      <c r="R221" s="225">
        <f>Q221*H221</f>
        <v>0</v>
      </c>
      <c r="S221" s="225">
        <v>0</v>
      </c>
      <c r="T221" s="226">
        <f>S221*H221</f>
        <v>0</v>
      </c>
      <c r="U221" s="41"/>
      <c r="V221" s="41"/>
      <c r="W221" s="41"/>
      <c r="X221" s="41"/>
      <c r="Y221" s="41"/>
      <c r="Z221" s="41"/>
      <c r="AA221" s="41"/>
      <c r="AB221" s="41"/>
      <c r="AC221" s="41"/>
      <c r="AD221" s="41"/>
      <c r="AE221" s="41"/>
      <c r="AR221" s="227" t="s">
        <v>372</v>
      </c>
      <c r="AT221" s="227" t="s">
        <v>173</v>
      </c>
      <c r="AU221" s="227" t="s">
        <v>86</v>
      </c>
      <c r="AY221" s="19" t="s">
        <v>170</v>
      </c>
      <c r="BE221" s="228">
        <f>IF(N221="základní",J221,0)</f>
        <v>0</v>
      </c>
      <c r="BF221" s="228">
        <f>IF(N221="snížená",J221,0)</f>
        <v>0</v>
      </c>
      <c r="BG221" s="228">
        <f>IF(N221="zákl. přenesená",J221,0)</f>
        <v>0</v>
      </c>
      <c r="BH221" s="228">
        <f>IF(N221="sníž. přenesená",J221,0)</f>
        <v>0</v>
      </c>
      <c r="BI221" s="228">
        <f>IF(N221="nulová",J221,0)</f>
        <v>0</v>
      </c>
      <c r="BJ221" s="19" t="s">
        <v>178</v>
      </c>
      <c r="BK221" s="228">
        <f>ROUND(I221*H221,2)</f>
        <v>0</v>
      </c>
      <c r="BL221" s="19" t="s">
        <v>372</v>
      </c>
      <c r="BM221" s="227" t="s">
        <v>400</v>
      </c>
    </row>
    <row r="222" spans="1:47" s="2" customFormat="1" ht="12">
      <c r="A222" s="41"/>
      <c r="B222" s="42"/>
      <c r="C222" s="43"/>
      <c r="D222" s="229" t="s">
        <v>180</v>
      </c>
      <c r="E222" s="43"/>
      <c r="F222" s="230" t="s">
        <v>374</v>
      </c>
      <c r="G222" s="43"/>
      <c r="H222" s="43"/>
      <c r="I222" s="231"/>
      <c r="J222" s="43"/>
      <c r="K222" s="43"/>
      <c r="L222" s="47"/>
      <c r="M222" s="232"/>
      <c r="N222" s="233"/>
      <c r="O222" s="88"/>
      <c r="P222" s="88"/>
      <c r="Q222" s="88"/>
      <c r="R222" s="88"/>
      <c r="S222" s="88"/>
      <c r="T222" s="89"/>
      <c r="U222" s="41"/>
      <c r="V222" s="41"/>
      <c r="W222" s="41"/>
      <c r="X222" s="41"/>
      <c r="Y222" s="41"/>
      <c r="Z222" s="41"/>
      <c r="AA222" s="41"/>
      <c r="AB222" s="41"/>
      <c r="AC222" s="41"/>
      <c r="AD222" s="41"/>
      <c r="AE222" s="41"/>
      <c r="AT222" s="19" t="s">
        <v>180</v>
      </c>
      <c r="AU222" s="19" t="s">
        <v>86</v>
      </c>
    </row>
    <row r="223" spans="1:51" s="13" customFormat="1" ht="12">
      <c r="A223" s="13"/>
      <c r="B223" s="234"/>
      <c r="C223" s="235"/>
      <c r="D223" s="229" t="s">
        <v>182</v>
      </c>
      <c r="E223" s="236" t="s">
        <v>35</v>
      </c>
      <c r="F223" s="237" t="s">
        <v>401</v>
      </c>
      <c r="G223" s="235"/>
      <c r="H223" s="236" t="s">
        <v>35</v>
      </c>
      <c r="I223" s="238"/>
      <c r="J223" s="235"/>
      <c r="K223" s="235"/>
      <c r="L223" s="239"/>
      <c r="M223" s="240"/>
      <c r="N223" s="241"/>
      <c r="O223" s="241"/>
      <c r="P223" s="241"/>
      <c r="Q223" s="241"/>
      <c r="R223" s="241"/>
      <c r="S223" s="241"/>
      <c r="T223" s="242"/>
      <c r="U223" s="13"/>
      <c r="V223" s="13"/>
      <c r="W223" s="13"/>
      <c r="X223" s="13"/>
      <c r="Y223" s="13"/>
      <c r="Z223" s="13"/>
      <c r="AA223" s="13"/>
      <c r="AB223" s="13"/>
      <c r="AC223" s="13"/>
      <c r="AD223" s="13"/>
      <c r="AE223" s="13"/>
      <c r="AT223" s="243" t="s">
        <v>182</v>
      </c>
      <c r="AU223" s="243" t="s">
        <v>86</v>
      </c>
      <c r="AV223" s="13" t="s">
        <v>86</v>
      </c>
      <c r="AW223" s="13" t="s">
        <v>40</v>
      </c>
      <c r="AX223" s="13" t="s">
        <v>79</v>
      </c>
      <c r="AY223" s="243" t="s">
        <v>170</v>
      </c>
    </row>
    <row r="224" spans="1:51" s="14" customFormat="1" ht="12">
      <c r="A224" s="14"/>
      <c r="B224" s="244"/>
      <c r="C224" s="245"/>
      <c r="D224" s="229" t="s">
        <v>182</v>
      </c>
      <c r="E224" s="246" t="s">
        <v>35</v>
      </c>
      <c r="F224" s="247" t="s">
        <v>698</v>
      </c>
      <c r="G224" s="245"/>
      <c r="H224" s="248">
        <v>88.425</v>
      </c>
      <c r="I224" s="249"/>
      <c r="J224" s="245"/>
      <c r="K224" s="245"/>
      <c r="L224" s="250"/>
      <c r="M224" s="251"/>
      <c r="N224" s="252"/>
      <c r="O224" s="252"/>
      <c r="P224" s="252"/>
      <c r="Q224" s="252"/>
      <c r="R224" s="252"/>
      <c r="S224" s="252"/>
      <c r="T224" s="253"/>
      <c r="U224" s="14"/>
      <c r="V224" s="14"/>
      <c r="W224" s="14"/>
      <c r="X224" s="14"/>
      <c r="Y224" s="14"/>
      <c r="Z224" s="14"/>
      <c r="AA224" s="14"/>
      <c r="AB224" s="14"/>
      <c r="AC224" s="14"/>
      <c r="AD224" s="14"/>
      <c r="AE224" s="14"/>
      <c r="AT224" s="254" t="s">
        <v>182</v>
      </c>
      <c r="AU224" s="254" t="s">
        <v>86</v>
      </c>
      <c r="AV224" s="14" t="s">
        <v>88</v>
      </c>
      <c r="AW224" s="14" t="s">
        <v>40</v>
      </c>
      <c r="AX224" s="14" t="s">
        <v>79</v>
      </c>
      <c r="AY224" s="254" t="s">
        <v>170</v>
      </c>
    </row>
    <row r="225" spans="1:51" s="15" customFormat="1" ht="12">
      <c r="A225" s="15"/>
      <c r="B225" s="255"/>
      <c r="C225" s="256"/>
      <c r="D225" s="229" t="s">
        <v>182</v>
      </c>
      <c r="E225" s="257" t="s">
        <v>35</v>
      </c>
      <c r="F225" s="258" t="s">
        <v>185</v>
      </c>
      <c r="G225" s="256"/>
      <c r="H225" s="259">
        <v>88.425</v>
      </c>
      <c r="I225" s="260"/>
      <c r="J225" s="256"/>
      <c r="K225" s="256"/>
      <c r="L225" s="261"/>
      <c r="M225" s="262"/>
      <c r="N225" s="263"/>
      <c r="O225" s="263"/>
      <c r="P225" s="263"/>
      <c r="Q225" s="263"/>
      <c r="R225" s="263"/>
      <c r="S225" s="263"/>
      <c r="T225" s="264"/>
      <c r="U225" s="15"/>
      <c r="V225" s="15"/>
      <c r="W225" s="15"/>
      <c r="X225" s="15"/>
      <c r="Y225" s="15"/>
      <c r="Z225" s="15"/>
      <c r="AA225" s="15"/>
      <c r="AB225" s="15"/>
      <c r="AC225" s="15"/>
      <c r="AD225" s="15"/>
      <c r="AE225" s="15"/>
      <c r="AT225" s="265" t="s">
        <v>182</v>
      </c>
      <c r="AU225" s="265" t="s">
        <v>86</v>
      </c>
      <c r="AV225" s="15" t="s">
        <v>178</v>
      </c>
      <c r="AW225" s="15" t="s">
        <v>40</v>
      </c>
      <c r="AX225" s="15" t="s">
        <v>86</v>
      </c>
      <c r="AY225" s="265" t="s">
        <v>170</v>
      </c>
    </row>
    <row r="226" spans="1:65" s="2" customFormat="1" ht="44.25" customHeight="1">
      <c r="A226" s="41"/>
      <c r="B226" s="42"/>
      <c r="C226" s="216" t="s">
        <v>353</v>
      </c>
      <c r="D226" s="216" t="s">
        <v>173</v>
      </c>
      <c r="E226" s="217" t="s">
        <v>408</v>
      </c>
      <c r="F226" s="218" t="s">
        <v>409</v>
      </c>
      <c r="G226" s="219" t="s">
        <v>348</v>
      </c>
      <c r="H226" s="220">
        <v>863.94</v>
      </c>
      <c r="I226" s="221"/>
      <c r="J226" s="222">
        <f>ROUND(I226*H226,2)</f>
        <v>0</v>
      </c>
      <c r="K226" s="218" t="s">
        <v>177</v>
      </c>
      <c r="L226" s="47"/>
      <c r="M226" s="223" t="s">
        <v>35</v>
      </c>
      <c r="N226" s="224" t="s">
        <v>52</v>
      </c>
      <c r="O226" s="88"/>
      <c r="P226" s="225">
        <f>O226*H226</f>
        <v>0</v>
      </c>
      <c r="Q226" s="225">
        <v>0</v>
      </c>
      <c r="R226" s="225">
        <f>Q226*H226</f>
        <v>0</v>
      </c>
      <c r="S226" s="225">
        <v>0</v>
      </c>
      <c r="T226" s="226">
        <f>S226*H226</f>
        <v>0</v>
      </c>
      <c r="U226" s="41"/>
      <c r="V226" s="41"/>
      <c r="W226" s="41"/>
      <c r="X226" s="41"/>
      <c r="Y226" s="41"/>
      <c r="Z226" s="41"/>
      <c r="AA226" s="41"/>
      <c r="AB226" s="41"/>
      <c r="AC226" s="41"/>
      <c r="AD226" s="41"/>
      <c r="AE226" s="41"/>
      <c r="AR226" s="227" t="s">
        <v>372</v>
      </c>
      <c r="AT226" s="227" t="s">
        <v>173</v>
      </c>
      <c r="AU226" s="227" t="s">
        <v>86</v>
      </c>
      <c r="AY226" s="19" t="s">
        <v>170</v>
      </c>
      <c r="BE226" s="228">
        <f>IF(N226="základní",J226,0)</f>
        <v>0</v>
      </c>
      <c r="BF226" s="228">
        <f>IF(N226="snížená",J226,0)</f>
        <v>0</v>
      </c>
      <c r="BG226" s="228">
        <f>IF(N226="zákl. přenesená",J226,0)</f>
        <v>0</v>
      </c>
      <c r="BH226" s="228">
        <f>IF(N226="sníž. přenesená",J226,0)</f>
        <v>0</v>
      </c>
      <c r="BI226" s="228">
        <f>IF(N226="nulová",J226,0)</f>
        <v>0</v>
      </c>
      <c r="BJ226" s="19" t="s">
        <v>178</v>
      </c>
      <c r="BK226" s="228">
        <f>ROUND(I226*H226,2)</f>
        <v>0</v>
      </c>
      <c r="BL226" s="19" t="s">
        <v>372</v>
      </c>
      <c r="BM226" s="227" t="s">
        <v>410</v>
      </c>
    </row>
    <row r="227" spans="1:47" s="2" customFormat="1" ht="12">
      <c r="A227" s="41"/>
      <c r="B227" s="42"/>
      <c r="C227" s="43"/>
      <c r="D227" s="229" t="s">
        <v>180</v>
      </c>
      <c r="E227" s="43"/>
      <c r="F227" s="230" t="s">
        <v>411</v>
      </c>
      <c r="G227" s="43"/>
      <c r="H227" s="43"/>
      <c r="I227" s="231"/>
      <c r="J227" s="43"/>
      <c r="K227" s="43"/>
      <c r="L227" s="47"/>
      <c r="M227" s="232"/>
      <c r="N227" s="233"/>
      <c r="O227" s="88"/>
      <c r="P227" s="88"/>
      <c r="Q227" s="88"/>
      <c r="R227" s="88"/>
      <c r="S227" s="88"/>
      <c r="T227" s="89"/>
      <c r="U227" s="41"/>
      <c r="V227" s="41"/>
      <c r="W227" s="41"/>
      <c r="X227" s="41"/>
      <c r="Y227" s="41"/>
      <c r="Z227" s="41"/>
      <c r="AA227" s="41"/>
      <c r="AB227" s="41"/>
      <c r="AC227" s="41"/>
      <c r="AD227" s="41"/>
      <c r="AE227" s="41"/>
      <c r="AT227" s="19" t="s">
        <v>180</v>
      </c>
      <c r="AU227" s="19" t="s">
        <v>86</v>
      </c>
    </row>
    <row r="228" spans="1:51" s="13" customFormat="1" ht="12">
      <c r="A228" s="13"/>
      <c r="B228" s="234"/>
      <c r="C228" s="235"/>
      <c r="D228" s="229" t="s">
        <v>182</v>
      </c>
      <c r="E228" s="236" t="s">
        <v>35</v>
      </c>
      <c r="F228" s="237" t="s">
        <v>380</v>
      </c>
      <c r="G228" s="235"/>
      <c r="H228" s="236" t="s">
        <v>35</v>
      </c>
      <c r="I228" s="238"/>
      <c r="J228" s="235"/>
      <c r="K228" s="235"/>
      <c r="L228" s="239"/>
      <c r="M228" s="240"/>
      <c r="N228" s="241"/>
      <c r="O228" s="241"/>
      <c r="P228" s="241"/>
      <c r="Q228" s="241"/>
      <c r="R228" s="241"/>
      <c r="S228" s="241"/>
      <c r="T228" s="242"/>
      <c r="U228" s="13"/>
      <c r="V228" s="13"/>
      <c r="W228" s="13"/>
      <c r="X228" s="13"/>
      <c r="Y228" s="13"/>
      <c r="Z228" s="13"/>
      <c r="AA228" s="13"/>
      <c r="AB228" s="13"/>
      <c r="AC228" s="13"/>
      <c r="AD228" s="13"/>
      <c r="AE228" s="13"/>
      <c r="AT228" s="243" t="s">
        <v>182</v>
      </c>
      <c r="AU228" s="243" t="s">
        <v>86</v>
      </c>
      <c r="AV228" s="13" t="s">
        <v>86</v>
      </c>
      <c r="AW228" s="13" t="s">
        <v>40</v>
      </c>
      <c r="AX228" s="13" t="s">
        <v>79</v>
      </c>
      <c r="AY228" s="243" t="s">
        <v>170</v>
      </c>
    </row>
    <row r="229" spans="1:51" s="14" customFormat="1" ht="12">
      <c r="A229" s="14"/>
      <c r="B229" s="244"/>
      <c r="C229" s="245"/>
      <c r="D229" s="229" t="s">
        <v>182</v>
      </c>
      <c r="E229" s="246" t="s">
        <v>35</v>
      </c>
      <c r="F229" s="247" t="s">
        <v>695</v>
      </c>
      <c r="G229" s="245"/>
      <c r="H229" s="248">
        <v>781.66</v>
      </c>
      <c r="I229" s="249"/>
      <c r="J229" s="245"/>
      <c r="K229" s="245"/>
      <c r="L229" s="250"/>
      <c r="M229" s="251"/>
      <c r="N229" s="252"/>
      <c r="O229" s="252"/>
      <c r="P229" s="252"/>
      <c r="Q229" s="252"/>
      <c r="R229" s="252"/>
      <c r="S229" s="252"/>
      <c r="T229" s="253"/>
      <c r="U229" s="14"/>
      <c r="V229" s="14"/>
      <c r="W229" s="14"/>
      <c r="X229" s="14"/>
      <c r="Y229" s="14"/>
      <c r="Z229" s="14"/>
      <c r="AA229" s="14"/>
      <c r="AB229" s="14"/>
      <c r="AC229" s="14"/>
      <c r="AD229" s="14"/>
      <c r="AE229" s="14"/>
      <c r="AT229" s="254" t="s">
        <v>182</v>
      </c>
      <c r="AU229" s="254" t="s">
        <v>86</v>
      </c>
      <c r="AV229" s="14" t="s">
        <v>88</v>
      </c>
      <c r="AW229" s="14" t="s">
        <v>40</v>
      </c>
      <c r="AX229" s="14" t="s">
        <v>79</v>
      </c>
      <c r="AY229" s="254" t="s">
        <v>170</v>
      </c>
    </row>
    <row r="230" spans="1:51" s="13" customFormat="1" ht="12">
      <c r="A230" s="13"/>
      <c r="B230" s="234"/>
      <c r="C230" s="235"/>
      <c r="D230" s="229" t="s">
        <v>182</v>
      </c>
      <c r="E230" s="236" t="s">
        <v>35</v>
      </c>
      <c r="F230" s="237" t="s">
        <v>412</v>
      </c>
      <c r="G230" s="235"/>
      <c r="H230" s="236" t="s">
        <v>35</v>
      </c>
      <c r="I230" s="238"/>
      <c r="J230" s="235"/>
      <c r="K230" s="235"/>
      <c r="L230" s="239"/>
      <c r="M230" s="240"/>
      <c r="N230" s="241"/>
      <c r="O230" s="241"/>
      <c r="P230" s="241"/>
      <c r="Q230" s="241"/>
      <c r="R230" s="241"/>
      <c r="S230" s="241"/>
      <c r="T230" s="242"/>
      <c r="U230" s="13"/>
      <c r="V230" s="13"/>
      <c r="W230" s="13"/>
      <c r="X230" s="13"/>
      <c r="Y230" s="13"/>
      <c r="Z230" s="13"/>
      <c r="AA230" s="13"/>
      <c r="AB230" s="13"/>
      <c r="AC230" s="13"/>
      <c r="AD230" s="13"/>
      <c r="AE230" s="13"/>
      <c r="AT230" s="243" t="s">
        <v>182</v>
      </c>
      <c r="AU230" s="243" t="s">
        <v>86</v>
      </c>
      <c r="AV230" s="13" t="s">
        <v>86</v>
      </c>
      <c r="AW230" s="13" t="s">
        <v>40</v>
      </c>
      <c r="AX230" s="13" t="s">
        <v>79</v>
      </c>
      <c r="AY230" s="243" t="s">
        <v>170</v>
      </c>
    </row>
    <row r="231" spans="1:51" s="14" customFormat="1" ht="12">
      <c r="A231" s="14"/>
      <c r="B231" s="244"/>
      <c r="C231" s="245"/>
      <c r="D231" s="229" t="s">
        <v>182</v>
      </c>
      <c r="E231" s="246" t="s">
        <v>35</v>
      </c>
      <c r="F231" s="247" t="s">
        <v>696</v>
      </c>
      <c r="G231" s="245"/>
      <c r="H231" s="248">
        <v>82.28</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182</v>
      </c>
      <c r="AU231" s="254" t="s">
        <v>86</v>
      </c>
      <c r="AV231" s="14" t="s">
        <v>88</v>
      </c>
      <c r="AW231" s="14" t="s">
        <v>40</v>
      </c>
      <c r="AX231" s="14" t="s">
        <v>79</v>
      </c>
      <c r="AY231" s="254" t="s">
        <v>170</v>
      </c>
    </row>
    <row r="232" spans="1:51" s="15" customFormat="1" ht="12">
      <c r="A232" s="15"/>
      <c r="B232" s="255"/>
      <c r="C232" s="256"/>
      <c r="D232" s="229" t="s">
        <v>182</v>
      </c>
      <c r="E232" s="257" t="s">
        <v>35</v>
      </c>
      <c r="F232" s="258" t="s">
        <v>185</v>
      </c>
      <c r="G232" s="256"/>
      <c r="H232" s="259">
        <v>863.9399999999999</v>
      </c>
      <c r="I232" s="260"/>
      <c r="J232" s="256"/>
      <c r="K232" s="256"/>
      <c r="L232" s="261"/>
      <c r="M232" s="262"/>
      <c r="N232" s="263"/>
      <c r="O232" s="263"/>
      <c r="P232" s="263"/>
      <c r="Q232" s="263"/>
      <c r="R232" s="263"/>
      <c r="S232" s="263"/>
      <c r="T232" s="264"/>
      <c r="U232" s="15"/>
      <c r="V232" s="15"/>
      <c r="W232" s="15"/>
      <c r="X232" s="15"/>
      <c r="Y232" s="15"/>
      <c r="Z232" s="15"/>
      <c r="AA232" s="15"/>
      <c r="AB232" s="15"/>
      <c r="AC232" s="15"/>
      <c r="AD232" s="15"/>
      <c r="AE232" s="15"/>
      <c r="AT232" s="265" t="s">
        <v>182</v>
      </c>
      <c r="AU232" s="265" t="s">
        <v>86</v>
      </c>
      <c r="AV232" s="15" t="s">
        <v>178</v>
      </c>
      <c r="AW232" s="15" t="s">
        <v>40</v>
      </c>
      <c r="AX232" s="15" t="s">
        <v>86</v>
      </c>
      <c r="AY232" s="265" t="s">
        <v>170</v>
      </c>
    </row>
    <row r="233" spans="1:65" s="2" customFormat="1" ht="44.25" customHeight="1">
      <c r="A233" s="41"/>
      <c r="B233" s="42"/>
      <c r="C233" s="216" t="s">
        <v>360</v>
      </c>
      <c r="D233" s="216" t="s">
        <v>173</v>
      </c>
      <c r="E233" s="217" t="s">
        <v>414</v>
      </c>
      <c r="F233" s="218" t="s">
        <v>415</v>
      </c>
      <c r="G233" s="219" t="s">
        <v>348</v>
      </c>
      <c r="H233" s="220">
        <v>26.068</v>
      </c>
      <c r="I233" s="221"/>
      <c r="J233" s="222">
        <f>ROUND(I233*H233,2)</f>
        <v>0</v>
      </c>
      <c r="K233" s="218" t="s">
        <v>177</v>
      </c>
      <c r="L233" s="47"/>
      <c r="M233" s="223" t="s">
        <v>35</v>
      </c>
      <c r="N233" s="224" t="s">
        <v>52</v>
      </c>
      <c r="O233" s="88"/>
      <c r="P233" s="225">
        <f>O233*H233</f>
        <v>0</v>
      </c>
      <c r="Q233" s="225">
        <v>0</v>
      </c>
      <c r="R233" s="225">
        <f>Q233*H233</f>
        <v>0</v>
      </c>
      <c r="S233" s="225">
        <v>0</v>
      </c>
      <c r="T233" s="226">
        <f>S233*H233</f>
        <v>0</v>
      </c>
      <c r="U233" s="41"/>
      <c r="V233" s="41"/>
      <c r="W233" s="41"/>
      <c r="X233" s="41"/>
      <c r="Y233" s="41"/>
      <c r="Z233" s="41"/>
      <c r="AA233" s="41"/>
      <c r="AB233" s="41"/>
      <c r="AC233" s="41"/>
      <c r="AD233" s="41"/>
      <c r="AE233" s="41"/>
      <c r="AR233" s="227" t="s">
        <v>372</v>
      </c>
      <c r="AT233" s="227" t="s">
        <v>173</v>
      </c>
      <c r="AU233" s="227" t="s">
        <v>86</v>
      </c>
      <c r="AY233" s="19" t="s">
        <v>170</v>
      </c>
      <c r="BE233" s="228">
        <f>IF(N233="základní",J233,0)</f>
        <v>0</v>
      </c>
      <c r="BF233" s="228">
        <f>IF(N233="snížená",J233,0)</f>
        <v>0</v>
      </c>
      <c r="BG233" s="228">
        <f>IF(N233="zákl. přenesená",J233,0)</f>
        <v>0</v>
      </c>
      <c r="BH233" s="228">
        <f>IF(N233="sníž. přenesená",J233,0)</f>
        <v>0</v>
      </c>
      <c r="BI233" s="228">
        <f>IF(N233="nulová",J233,0)</f>
        <v>0</v>
      </c>
      <c r="BJ233" s="19" t="s">
        <v>178</v>
      </c>
      <c r="BK233" s="228">
        <f>ROUND(I233*H233,2)</f>
        <v>0</v>
      </c>
      <c r="BL233" s="19" t="s">
        <v>372</v>
      </c>
      <c r="BM233" s="227" t="s">
        <v>416</v>
      </c>
    </row>
    <row r="234" spans="1:47" s="2" customFormat="1" ht="12">
      <c r="A234" s="41"/>
      <c r="B234" s="42"/>
      <c r="C234" s="43"/>
      <c r="D234" s="229" t="s">
        <v>180</v>
      </c>
      <c r="E234" s="43"/>
      <c r="F234" s="230" t="s">
        <v>411</v>
      </c>
      <c r="G234" s="43"/>
      <c r="H234" s="43"/>
      <c r="I234" s="231"/>
      <c r="J234" s="43"/>
      <c r="K234" s="43"/>
      <c r="L234" s="47"/>
      <c r="M234" s="232"/>
      <c r="N234" s="233"/>
      <c r="O234" s="88"/>
      <c r="P234" s="88"/>
      <c r="Q234" s="88"/>
      <c r="R234" s="88"/>
      <c r="S234" s="88"/>
      <c r="T234" s="89"/>
      <c r="U234" s="41"/>
      <c r="V234" s="41"/>
      <c r="W234" s="41"/>
      <c r="X234" s="41"/>
      <c r="Y234" s="41"/>
      <c r="Z234" s="41"/>
      <c r="AA234" s="41"/>
      <c r="AB234" s="41"/>
      <c r="AC234" s="41"/>
      <c r="AD234" s="41"/>
      <c r="AE234" s="41"/>
      <c r="AT234" s="19" t="s">
        <v>180</v>
      </c>
      <c r="AU234" s="19" t="s">
        <v>86</v>
      </c>
    </row>
    <row r="235" spans="1:51" s="13" customFormat="1" ht="12">
      <c r="A235" s="13"/>
      <c r="B235" s="234"/>
      <c r="C235" s="235"/>
      <c r="D235" s="229" t="s">
        <v>182</v>
      </c>
      <c r="E235" s="236" t="s">
        <v>35</v>
      </c>
      <c r="F235" s="237" t="s">
        <v>395</v>
      </c>
      <c r="G235" s="235"/>
      <c r="H235" s="236" t="s">
        <v>35</v>
      </c>
      <c r="I235" s="238"/>
      <c r="J235" s="235"/>
      <c r="K235" s="235"/>
      <c r="L235" s="239"/>
      <c r="M235" s="240"/>
      <c r="N235" s="241"/>
      <c r="O235" s="241"/>
      <c r="P235" s="241"/>
      <c r="Q235" s="241"/>
      <c r="R235" s="241"/>
      <c r="S235" s="241"/>
      <c r="T235" s="242"/>
      <c r="U235" s="13"/>
      <c r="V235" s="13"/>
      <c r="W235" s="13"/>
      <c r="X235" s="13"/>
      <c r="Y235" s="13"/>
      <c r="Z235" s="13"/>
      <c r="AA235" s="13"/>
      <c r="AB235" s="13"/>
      <c r="AC235" s="13"/>
      <c r="AD235" s="13"/>
      <c r="AE235" s="13"/>
      <c r="AT235" s="243" t="s">
        <v>182</v>
      </c>
      <c r="AU235" s="243" t="s">
        <v>86</v>
      </c>
      <c r="AV235" s="13" t="s">
        <v>86</v>
      </c>
      <c r="AW235" s="13" t="s">
        <v>40</v>
      </c>
      <c r="AX235" s="13" t="s">
        <v>79</v>
      </c>
      <c r="AY235" s="243" t="s">
        <v>170</v>
      </c>
    </row>
    <row r="236" spans="1:51" s="14" customFormat="1" ht="12">
      <c r="A236" s="14"/>
      <c r="B236" s="244"/>
      <c r="C236" s="245"/>
      <c r="D236" s="229" t="s">
        <v>182</v>
      </c>
      <c r="E236" s="246" t="s">
        <v>35</v>
      </c>
      <c r="F236" s="247" t="s">
        <v>699</v>
      </c>
      <c r="G236" s="245"/>
      <c r="H236" s="248">
        <v>26.068</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182</v>
      </c>
      <c r="AU236" s="254" t="s">
        <v>86</v>
      </c>
      <c r="AV236" s="14" t="s">
        <v>88</v>
      </c>
      <c r="AW236" s="14" t="s">
        <v>40</v>
      </c>
      <c r="AX236" s="14" t="s">
        <v>79</v>
      </c>
      <c r="AY236" s="254" t="s">
        <v>170</v>
      </c>
    </row>
    <row r="237" spans="1:51" s="15" customFormat="1" ht="12">
      <c r="A237" s="15"/>
      <c r="B237" s="255"/>
      <c r="C237" s="256"/>
      <c r="D237" s="229" t="s">
        <v>182</v>
      </c>
      <c r="E237" s="257" t="s">
        <v>35</v>
      </c>
      <c r="F237" s="258" t="s">
        <v>185</v>
      </c>
      <c r="G237" s="256"/>
      <c r="H237" s="259">
        <v>26.068</v>
      </c>
      <c r="I237" s="260"/>
      <c r="J237" s="256"/>
      <c r="K237" s="256"/>
      <c r="L237" s="261"/>
      <c r="M237" s="262"/>
      <c r="N237" s="263"/>
      <c r="O237" s="263"/>
      <c r="P237" s="263"/>
      <c r="Q237" s="263"/>
      <c r="R237" s="263"/>
      <c r="S237" s="263"/>
      <c r="T237" s="264"/>
      <c r="U237" s="15"/>
      <c r="V237" s="15"/>
      <c r="W237" s="15"/>
      <c r="X237" s="15"/>
      <c r="Y237" s="15"/>
      <c r="Z237" s="15"/>
      <c r="AA237" s="15"/>
      <c r="AB237" s="15"/>
      <c r="AC237" s="15"/>
      <c r="AD237" s="15"/>
      <c r="AE237" s="15"/>
      <c r="AT237" s="265" t="s">
        <v>182</v>
      </c>
      <c r="AU237" s="265" t="s">
        <v>86</v>
      </c>
      <c r="AV237" s="15" t="s">
        <v>178</v>
      </c>
      <c r="AW237" s="15" t="s">
        <v>40</v>
      </c>
      <c r="AX237" s="15" t="s">
        <v>86</v>
      </c>
      <c r="AY237" s="265" t="s">
        <v>170</v>
      </c>
    </row>
    <row r="238" spans="1:65" s="2" customFormat="1" ht="44.25" customHeight="1">
      <c r="A238" s="41"/>
      <c r="B238" s="42"/>
      <c r="C238" s="216" t="s">
        <v>369</v>
      </c>
      <c r="D238" s="216" t="s">
        <v>173</v>
      </c>
      <c r="E238" s="217" t="s">
        <v>414</v>
      </c>
      <c r="F238" s="218" t="s">
        <v>415</v>
      </c>
      <c r="G238" s="219" t="s">
        <v>348</v>
      </c>
      <c r="H238" s="220">
        <v>88.425</v>
      </c>
      <c r="I238" s="221"/>
      <c r="J238" s="222">
        <f>ROUND(I238*H238,2)</f>
        <v>0</v>
      </c>
      <c r="K238" s="218" t="s">
        <v>177</v>
      </c>
      <c r="L238" s="47"/>
      <c r="M238" s="223" t="s">
        <v>35</v>
      </c>
      <c r="N238" s="224" t="s">
        <v>52</v>
      </c>
      <c r="O238" s="88"/>
      <c r="P238" s="225">
        <f>O238*H238</f>
        <v>0</v>
      </c>
      <c r="Q238" s="225">
        <v>0</v>
      </c>
      <c r="R238" s="225">
        <f>Q238*H238</f>
        <v>0</v>
      </c>
      <c r="S238" s="225">
        <v>0</v>
      </c>
      <c r="T238" s="226">
        <f>S238*H238</f>
        <v>0</v>
      </c>
      <c r="U238" s="41"/>
      <c r="V238" s="41"/>
      <c r="W238" s="41"/>
      <c r="X238" s="41"/>
      <c r="Y238" s="41"/>
      <c r="Z238" s="41"/>
      <c r="AA238" s="41"/>
      <c r="AB238" s="41"/>
      <c r="AC238" s="41"/>
      <c r="AD238" s="41"/>
      <c r="AE238" s="41"/>
      <c r="AR238" s="227" t="s">
        <v>372</v>
      </c>
      <c r="AT238" s="227" t="s">
        <v>173</v>
      </c>
      <c r="AU238" s="227" t="s">
        <v>86</v>
      </c>
      <c r="AY238" s="19" t="s">
        <v>170</v>
      </c>
      <c r="BE238" s="228">
        <f>IF(N238="základní",J238,0)</f>
        <v>0</v>
      </c>
      <c r="BF238" s="228">
        <f>IF(N238="snížená",J238,0)</f>
        <v>0</v>
      </c>
      <c r="BG238" s="228">
        <f>IF(N238="zákl. přenesená",J238,0)</f>
        <v>0</v>
      </c>
      <c r="BH238" s="228">
        <f>IF(N238="sníž. přenesená",J238,0)</f>
        <v>0</v>
      </c>
      <c r="BI238" s="228">
        <f>IF(N238="nulová",J238,0)</f>
        <v>0</v>
      </c>
      <c r="BJ238" s="19" t="s">
        <v>178</v>
      </c>
      <c r="BK238" s="228">
        <f>ROUND(I238*H238,2)</f>
        <v>0</v>
      </c>
      <c r="BL238" s="19" t="s">
        <v>372</v>
      </c>
      <c r="BM238" s="227" t="s">
        <v>420</v>
      </c>
    </row>
    <row r="239" spans="1:47" s="2" customFormat="1" ht="12">
      <c r="A239" s="41"/>
      <c r="B239" s="42"/>
      <c r="C239" s="43"/>
      <c r="D239" s="229" t="s">
        <v>180</v>
      </c>
      <c r="E239" s="43"/>
      <c r="F239" s="230" t="s">
        <v>411</v>
      </c>
      <c r="G239" s="43"/>
      <c r="H239" s="43"/>
      <c r="I239" s="231"/>
      <c r="J239" s="43"/>
      <c r="K239" s="43"/>
      <c r="L239" s="47"/>
      <c r="M239" s="232"/>
      <c r="N239" s="233"/>
      <c r="O239" s="88"/>
      <c r="P239" s="88"/>
      <c r="Q239" s="88"/>
      <c r="R239" s="88"/>
      <c r="S239" s="88"/>
      <c r="T239" s="89"/>
      <c r="U239" s="41"/>
      <c r="V239" s="41"/>
      <c r="W239" s="41"/>
      <c r="X239" s="41"/>
      <c r="Y239" s="41"/>
      <c r="Z239" s="41"/>
      <c r="AA239" s="41"/>
      <c r="AB239" s="41"/>
      <c r="AC239" s="41"/>
      <c r="AD239" s="41"/>
      <c r="AE239" s="41"/>
      <c r="AT239" s="19" t="s">
        <v>180</v>
      </c>
      <c r="AU239" s="19" t="s">
        <v>86</v>
      </c>
    </row>
    <row r="240" spans="1:51" s="13" customFormat="1" ht="12">
      <c r="A240" s="13"/>
      <c r="B240" s="234"/>
      <c r="C240" s="235"/>
      <c r="D240" s="229" t="s">
        <v>182</v>
      </c>
      <c r="E240" s="236" t="s">
        <v>35</v>
      </c>
      <c r="F240" s="237" t="s">
        <v>401</v>
      </c>
      <c r="G240" s="235"/>
      <c r="H240" s="236" t="s">
        <v>35</v>
      </c>
      <c r="I240" s="238"/>
      <c r="J240" s="235"/>
      <c r="K240" s="235"/>
      <c r="L240" s="239"/>
      <c r="M240" s="240"/>
      <c r="N240" s="241"/>
      <c r="O240" s="241"/>
      <c r="P240" s="241"/>
      <c r="Q240" s="241"/>
      <c r="R240" s="241"/>
      <c r="S240" s="241"/>
      <c r="T240" s="242"/>
      <c r="U240" s="13"/>
      <c r="V240" s="13"/>
      <c r="W240" s="13"/>
      <c r="X240" s="13"/>
      <c r="Y240" s="13"/>
      <c r="Z240" s="13"/>
      <c r="AA240" s="13"/>
      <c r="AB240" s="13"/>
      <c r="AC240" s="13"/>
      <c r="AD240" s="13"/>
      <c r="AE240" s="13"/>
      <c r="AT240" s="243" t="s">
        <v>182</v>
      </c>
      <c r="AU240" s="243" t="s">
        <v>86</v>
      </c>
      <c r="AV240" s="13" t="s">
        <v>86</v>
      </c>
      <c r="AW240" s="13" t="s">
        <v>40</v>
      </c>
      <c r="AX240" s="13" t="s">
        <v>79</v>
      </c>
      <c r="AY240" s="243" t="s">
        <v>170</v>
      </c>
    </row>
    <row r="241" spans="1:51" s="14" customFormat="1" ht="12">
      <c r="A241" s="14"/>
      <c r="B241" s="244"/>
      <c r="C241" s="245"/>
      <c r="D241" s="229" t="s">
        <v>182</v>
      </c>
      <c r="E241" s="246" t="s">
        <v>35</v>
      </c>
      <c r="F241" s="247" t="s">
        <v>698</v>
      </c>
      <c r="G241" s="245"/>
      <c r="H241" s="248">
        <v>88.425</v>
      </c>
      <c r="I241" s="249"/>
      <c r="J241" s="245"/>
      <c r="K241" s="245"/>
      <c r="L241" s="250"/>
      <c r="M241" s="251"/>
      <c r="N241" s="252"/>
      <c r="O241" s="252"/>
      <c r="P241" s="252"/>
      <c r="Q241" s="252"/>
      <c r="R241" s="252"/>
      <c r="S241" s="252"/>
      <c r="T241" s="253"/>
      <c r="U241" s="14"/>
      <c r="V241" s="14"/>
      <c r="W241" s="14"/>
      <c r="X241" s="14"/>
      <c r="Y241" s="14"/>
      <c r="Z241" s="14"/>
      <c r="AA241" s="14"/>
      <c r="AB241" s="14"/>
      <c r="AC241" s="14"/>
      <c r="AD241" s="14"/>
      <c r="AE241" s="14"/>
      <c r="AT241" s="254" t="s">
        <v>182</v>
      </c>
      <c r="AU241" s="254" t="s">
        <v>86</v>
      </c>
      <c r="AV241" s="14" t="s">
        <v>88</v>
      </c>
      <c r="AW241" s="14" t="s">
        <v>40</v>
      </c>
      <c r="AX241" s="14" t="s">
        <v>79</v>
      </c>
      <c r="AY241" s="254" t="s">
        <v>170</v>
      </c>
    </row>
    <row r="242" spans="1:51" s="15" customFormat="1" ht="12">
      <c r="A242" s="15"/>
      <c r="B242" s="255"/>
      <c r="C242" s="256"/>
      <c r="D242" s="229" t="s">
        <v>182</v>
      </c>
      <c r="E242" s="257" t="s">
        <v>35</v>
      </c>
      <c r="F242" s="258" t="s">
        <v>185</v>
      </c>
      <c r="G242" s="256"/>
      <c r="H242" s="259">
        <v>88.425</v>
      </c>
      <c r="I242" s="260"/>
      <c r="J242" s="256"/>
      <c r="K242" s="256"/>
      <c r="L242" s="261"/>
      <c r="M242" s="262"/>
      <c r="N242" s="263"/>
      <c r="O242" s="263"/>
      <c r="P242" s="263"/>
      <c r="Q242" s="263"/>
      <c r="R242" s="263"/>
      <c r="S242" s="263"/>
      <c r="T242" s="264"/>
      <c r="U242" s="15"/>
      <c r="V242" s="15"/>
      <c r="W242" s="15"/>
      <c r="X242" s="15"/>
      <c r="Y242" s="15"/>
      <c r="Z242" s="15"/>
      <c r="AA242" s="15"/>
      <c r="AB242" s="15"/>
      <c r="AC242" s="15"/>
      <c r="AD242" s="15"/>
      <c r="AE242" s="15"/>
      <c r="AT242" s="265" t="s">
        <v>182</v>
      </c>
      <c r="AU242" s="265" t="s">
        <v>86</v>
      </c>
      <c r="AV242" s="15" t="s">
        <v>178</v>
      </c>
      <c r="AW242" s="15" t="s">
        <v>40</v>
      </c>
      <c r="AX242" s="15" t="s">
        <v>86</v>
      </c>
      <c r="AY242" s="265" t="s">
        <v>170</v>
      </c>
    </row>
    <row r="243" spans="1:65" s="2" customFormat="1" ht="12">
      <c r="A243" s="41"/>
      <c r="B243" s="42"/>
      <c r="C243" s="216" t="s">
        <v>376</v>
      </c>
      <c r="D243" s="216" t="s">
        <v>173</v>
      </c>
      <c r="E243" s="217" t="s">
        <v>427</v>
      </c>
      <c r="F243" s="218" t="s">
        <v>428</v>
      </c>
      <c r="G243" s="219" t="s">
        <v>348</v>
      </c>
      <c r="H243" s="220">
        <v>863.94</v>
      </c>
      <c r="I243" s="221"/>
      <c r="J243" s="222">
        <f>ROUND(I243*H243,2)</f>
        <v>0</v>
      </c>
      <c r="K243" s="218" t="s">
        <v>177</v>
      </c>
      <c r="L243" s="47"/>
      <c r="M243" s="223" t="s">
        <v>35</v>
      </c>
      <c r="N243" s="224" t="s">
        <v>52</v>
      </c>
      <c r="O243" s="88"/>
      <c r="P243" s="225">
        <f>O243*H243</f>
        <v>0</v>
      </c>
      <c r="Q243" s="225">
        <v>0</v>
      </c>
      <c r="R243" s="225">
        <f>Q243*H243</f>
        <v>0</v>
      </c>
      <c r="S243" s="225">
        <v>0</v>
      </c>
      <c r="T243" s="226">
        <f>S243*H243</f>
        <v>0</v>
      </c>
      <c r="U243" s="41"/>
      <c r="V243" s="41"/>
      <c r="W243" s="41"/>
      <c r="X243" s="41"/>
      <c r="Y243" s="41"/>
      <c r="Z243" s="41"/>
      <c r="AA243" s="41"/>
      <c r="AB243" s="41"/>
      <c r="AC243" s="41"/>
      <c r="AD243" s="41"/>
      <c r="AE243" s="41"/>
      <c r="AR243" s="227" t="s">
        <v>372</v>
      </c>
      <c r="AT243" s="227" t="s">
        <v>173</v>
      </c>
      <c r="AU243" s="227" t="s">
        <v>86</v>
      </c>
      <c r="AY243" s="19" t="s">
        <v>170</v>
      </c>
      <c r="BE243" s="228">
        <f>IF(N243="základní",J243,0)</f>
        <v>0</v>
      </c>
      <c r="BF243" s="228">
        <f>IF(N243="snížená",J243,0)</f>
        <v>0</v>
      </c>
      <c r="BG243" s="228">
        <f>IF(N243="zákl. přenesená",J243,0)</f>
        <v>0</v>
      </c>
      <c r="BH243" s="228">
        <f>IF(N243="sníž. přenesená",J243,0)</f>
        <v>0</v>
      </c>
      <c r="BI243" s="228">
        <f>IF(N243="nulová",J243,0)</f>
        <v>0</v>
      </c>
      <c r="BJ243" s="19" t="s">
        <v>178</v>
      </c>
      <c r="BK243" s="228">
        <f>ROUND(I243*H243,2)</f>
        <v>0</v>
      </c>
      <c r="BL243" s="19" t="s">
        <v>372</v>
      </c>
      <c r="BM243" s="227" t="s">
        <v>429</v>
      </c>
    </row>
    <row r="244" spans="1:47" s="2" customFormat="1" ht="12">
      <c r="A244" s="41"/>
      <c r="B244" s="42"/>
      <c r="C244" s="43"/>
      <c r="D244" s="229" t="s">
        <v>180</v>
      </c>
      <c r="E244" s="43"/>
      <c r="F244" s="230" t="s">
        <v>430</v>
      </c>
      <c r="G244" s="43"/>
      <c r="H244" s="43"/>
      <c r="I244" s="231"/>
      <c r="J244" s="43"/>
      <c r="K244" s="43"/>
      <c r="L244" s="47"/>
      <c r="M244" s="232"/>
      <c r="N244" s="233"/>
      <c r="O244" s="88"/>
      <c r="P244" s="88"/>
      <c r="Q244" s="88"/>
      <c r="R244" s="88"/>
      <c r="S244" s="88"/>
      <c r="T244" s="89"/>
      <c r="U244" s="41"/>
      <c r="V244" s="41"/>
      <c r="W244" s="41"/>
      <c r="X244" s="41"/>
      <c r="Y244" s="41"/>
      <c r="Z244" s="41"/>
      <c r="AA244" s="41"/>
      <c r="AB244" s="41"/>
      <c r="AC244" s="41"/>
      <c r="AD244" s="41"/>
      <c r="AE244" s="41"/>
      <c r="AT244" s="19" t="s">
        <v>180</v>
      </c>
      <c r="AU244" s="19" t="s">
        <v>86</v>
      </c>
    </row>
    <row r="245" spans="1:51" s="13" customFormat="1" ht="12">
      <c r="A245" s="13"/>
      <c r="B245" s="234"/>
      <c r="C245" s="235"/>
      <c r="D245" s="229" t="s">
        <v>182</v>
      </c>
      <c r="E245" s="236" t="s">
        <v>35</v>
      </c>
      <c r="F245" s="237" t="s">
        <v>380</v>
      </c>
      <c r="G245" s="235"/>
      <c r="H245" s="236" t="s">
        <v>35</v>
      </c>
      <c r="I245" s="238"/>
      <c r="J245" s="235"/>
      <c r="K245" s="235"/>
      <c r="L245" s="239"/>
      <c r="M245" s="240"/>
      <c r="N245" s="241"/>
      <c r="O245" s="241"/>
      <c r="P245" s="241"/>
      <c r="Q245" s="241"/>
      <c r="R245" s="241"/>
      <c r="S245" s="241"/>
      <c r="T245" s="242"/>
      <c r="U245" s="13"/>
      <c r="V245" s="13"/>
      <c r="W245" s="13"/>
      <c r="X245" s="13"/>
      <c r="Y245" s="13"/>
      <c r="Z245" s="13"/>
      <c r="AA245" s="13"/>
      <c r="AB245" s="13"/>
      <c r="AC245" s="13"/>
      <c r="AD245" s="13"/>
      <c r="AE245" s="13"/>
      <c r="AT245" s="243" t="s">
        <v>182</v>
      </c>
      <c r="AU245" s="243" t="s">
        <v>86</v>
      </c>
      <c r="AV245" s="13" t="s">
        <v>86</v>
      </c>
      <c r="AW245" s="13" t="s">
        <v>40</v>
      </c>
      <c r="AX245" s="13" t="s">
        <v>79</v>
      </c>
      <c r="AY245" s="243" t="s">
        <v>170</v>
      </c>
    </row>
    <row r="246" spans="1:51" s="14" customFormat="1" ht="12">
      <c r="A246" s="14"/>
      <c r="B246" s="244"/>
      <c r="C246" s="245"/>
      <c r="D246" s="229" t="s">
        <v>182</v>
      </c>
      <c r="E246" s="246" t="s">
        <v>35</v>
      </c>
      <c r="F246" s="247" t="s">
        <v>695</v>
      </c>
      <c r="G246" s="245"/>
      <c r="H246" s="248">
        <v>781.66</v>
      </c>
      <c r="I246" s="249"/>
      <c r="J246" s="245"/>
      <c r="K246" s="245"/>
      <c r="L246" s="250"/>
      <c r="M246" s="251"/>
      <c r="N246" s="252"/>
      <c r="O246" s="252"/>
      <c r="P246" s="252"/>
      <c r="Q246" s="252"/>
      <c r="R246" s="252"/>
      <c r="S246" s="252"/>
      <c r="T246" s="253"/>
      <c r="U246" s="14"/>
      <c r="V246" s="14"/>
      <c r="W246" s="14"/>
      <c r="X246" s="14"/>
      <c r="Y246" s="14"/>
      <c r="Z246" s="14"/>
      <c r="AA246" s="14"/>
      <c r="AB246" s="14"/>
      <c r="AC246" s="14"/>
      <c r="AD246" s="14"/>
      <c r="AE246" s="14"/>
      <c r="AT246" s="254" t="s">
        <v>182</v>
      </c>
      <c r="AU246" s="254" t="s">
        <v>86</v>
      </c>
      <c r="AV246" s="14" t="s">
        <v>88</v>
      </c>
      <c r="AW246" s="14" t="s">
        <v>40</v>
      </c>
      <c r="AX246" s="14" t="s">
        <v>79</v>
      </c>
      <c r="AY246" s="254" t="s">
        <v>170</v>
      </c>
    </row>
    <row r="247" spans="1:51" s="13" customFormat="1" ht="12">
      <c r="A247" s="13"/>
      <c r="B247" s="234"/>
      <c r="C247" s="235"/>
      <c r="D247" s="229" t="s">
        <v>182</v>
      </c>
      <c r="E247" s="236" t="s">
        <v>35</v>
      </c>
      <c r="F247" s="237" t="s">
        <v>385</v>
      </c>
      <c r="G247" s="235"/>
      <c r="H247" s="236" t="s">
        <v>35</v>
      </c>
      <c r="I247" s="238"/>
      <c r="J247" s="235"/>
      <c r="K247" s="235"/>
      <c r="L247" s="239"/>
      <c r="M247" s="240"/>
      <c r="N247" s="241"/>
      <c r="O247" s="241"/>
      <c r="P247" s="241"/>
      <c r="Q247" s="241"/>
      <c r="R247" s="241"/>
      <c r="S247" s="241"/>
      <c r="T247" s="242"/>
      <c r="U247" s="13"/>
      <c r="V247" s="13"/>
      <c r="W247" s="13"/>
      <c r="X247" s="13"/>
      <c r="Y247" s="13"/>
      <c r="Z247" s="13"/>
      <c r="AA247" s="13"/>
      <c r="AB247" s="13"/>
      <c r="AC247" s="13"/>
      <c r="AD247" s="13"/>
      <c r="AE247" s="13"/>
      <c r="AT247" s="243" t="s">
        <v>182</v>
      </c>
      <c r="AU247" s="243" t="s">
        <v>86</v>
      </c>
      <c r="AV247" s="13" t="s">
        <v>86</v>
      </c>
      <c r="AW247" s="13" t="s">
        <v>40</v>
      </c>
      <c r="AX247" s="13" t="s">
        <v>79</v>
      </c>
      <c r="AY247" s="243" t="s">
        <v>170</v>
      </c>
    </row>
    <row r="248" spans="1:51" s="14" customFormat="1" ht="12">
      <c r="A248" s="14"/>
      <c r="B248" s="244"/>
      <c r="C248" s="245"/>
      <c r="D248" s="229" t="s">
        <v>182</v>
      </c>
      <c r="E248" s="246" t="s">
        <v>35</v>
      </c>
      <c r="F248" s="247" t="s">
        <v>696</v>
      </c>
      <c r="G248" s="245"/>
      <c r="H248" s="248">
        <v>82.28</v>
      </c>
      <c r="I248" s="249"/>
      <c r="J248" s="245"/>
      <c r="K248" s="245"/>
      <c r="L248" s="250"/>
      <c r="M248" s="251"/>
      <c r="N248" s="252"/>
      <c r="O248" s="252"/>
      <c r="P248" s="252"/>
      <c r="Q248" s="252"/>
      <c r="R248" s="252"/>
      <c r="S248" s="252"/>
      <c r="T248" s="253"/>
      <c r="U248" s="14"/>
      <c r="V248" s="14"/>
      <c r="W248" s="14"/>
      <c r="X248" s="14"/>
      <c r="Y248" s="14"/>
      <c r="Z248" s="14"/>
      <c r="AA248" s="14"/>
      <c r="AB248" s="14"/>
      <c r="AC248" s="14"/>
      <c r="AD248" s="14"/>
      <c r="AE248" s="14"/>
      <c r="AT248" s="254" t="s">
        <v>182</v>
      </c>
      <c r="AU248" s="254" t="s">
        <v>86</v>
      </c>
      <c r="AV248" s="14" t="s">
        <v>88</v>
      </c>
      <c r="AW248" s="14" t="s">
        <v>40</v>
      </c>
      <c r="AX248" s="14" t="s">
        <v>79</v>
      </c>
      <c r="AY248" s="254" t="s">
        <v>170</v>
      </c>
    </row>
    <row r="249" spans="1:51" s="15" customFormat="1" ht="12">
      <c r="A249" s="15"/>
      <c r="B249" s="255"/>
      <c r="C249" s="256"/>
      <c r="D249" s="229" t="s">
        <v>182</v>
      </c>
      <c r="E249" s="257" t="s">
        <v>35</v>
      </c>
      <c r="F249" s="258" t="s">
        <v>185</v>
      </c>
      <c r="G249" s="256"/>
      <c r="H249" s="259">
        <v>863.9399999999999</v>
      </c>
      <c r="I249" s="260"/>
      <c r="J249" s="256"/>
      <c r="K249" s="256"/>
      <c r="L249" s="261"/>
      <c r="M249" s="262"/>
      <c r="N249" s="263"/>
      <c r="O249" s="263"/>
      <c r="P249" s="263"/>
      <c r="Q249" s="263"/>
      <c r="R249" s="263"/>
      <c r="S249" s="263"/>
      <c r="T249" s="264"/>
      <c r="U249" s="15"/>
      <c r="V249" s="15"/>
      <c r="W249" s="15"/>
      <c r="X249" s="15"/>
      <c r="Y249" s="15"/>
      <c r="Z249" s="15"/>
      <c r="AA249" s="15"/>
      <c r="AB249" s="15"/>
      <c r="AC249" s="15"/>
      <c r="AD249" s="15"/>
      <c r="AE249" s="15"/>
      <c r="AT249" s="265" t="s">
        <v>182</v>
      </c>
      <c r="AU249" s="265" t="s">
        <v>86</v>
      </c>
      <c r="AV249" s="15" t="s">
        <v>178</v>
      </c>
      <c r="AW249" s="15" t="s">
        <v>40</v>
      </c>
      <c r="AX249" s="15" t="s">
        <v>86</v>
      </c>
      <c r="AY249" s="265" t="s">
        <v>170</v>
      </c>
    </row>
    <row r="250" spans="1:65" s="2" customFormat="1" ht="44.25" customHeight="1">
      <c r="A250" s="41"/>
      <c r="B250" s="42"/>
      <c r="C250" s="216" t="s">
        <v>387</v>
      </c>
      <c r="D250" s="216" t="s">
        <v>173</v>
      </c>
      <c r="E250" s="217" t="s">
        <v>432</v>
      </c>
      <c r="F250" s="218" t="s">
        <v>433</v>
      </c>
      <c r="G250" s="219" t="s">
        <v>348</v>
      </c>
      <c r="H250" s="220">
        <v>0.2</v>
      </c>
      <c r="I250" s="221"/>
      <c r="J250" s="222">
        <f>ROUND(I250*H250,2)</f>
        <v>0</v>
      </c>
      <c r="K250" s="218" t="s">
        <v>177</v>
      </c>
      <c r="L250" s="47"/>
      <c r="M250" s="223" t="s">
        <v>35</v>
      </c>
      <c r="N250" s="224" t="s">
        <v>52</v>
      </c>
      <c r="O250" s="88"/>
      <c r="P250" s="225">
        <f>O250*H250</f>
        <v>0</v>
      </c>
      <c r="Q250" s="225">
        <v>0</v>
      </c>
      <c r="R250" s="225">
        <f>Q250*H250</f>
        <v>0</v>
      </c>
      <c r="S250" s="225">
        <v>0</v>
      </c>
      <c r="T250" s="226">
        <f>S250*H250</f>
        <v>0</v>
      </c>
      <c r="U250" s="41"/>
      <c r="V250" s="41"/>
      <c r="W250" s="41"/>
      <c r="X250" s="41"/>
      <c r="Y250" s="41"/>
      <c r="Z250" s="41"/>
      <c r="AA250" s="41"/>
      <c r="AB250" s="41"/>
      <c r="AC250" s="41"/>
      <c r="AD250" s="41"/>
      <c r="AE250" s="41"/>
      <c r="AR250" s="227" t="s">
        <v>372</v>
      </c>
      <c r="AT250" s="227" t="s">
        <v>173</v>
      </c>
      <c r="AU250" s="227" t="s">
        <v>86</v>
      </c>
      <c r="AY250" s="19" t="s">
        <v>170</v>
      </c>
      <c r="BE250" s="228">
        <f>IF(N250="základní",J250,0)</f>
        <v>0</v>
      </c>
      <c r="BF250" s="228">
        <f>IF(N250="snížená",J250,0)</f>
        <v>0</v>
      </c>
      <c r="BG250" s="228">
        <f>IF(N250="zákl. přenesená",J250,0)</f>
        <v>0</v>
      </c>
      <c r="BH250" s="228">
        <f>IF(N250="sníž. přenesená",J250,0)</f>
        <v>0</v>
      </c>
      <c r="BI250" s="228">
        <f>IF(N250="nulová",J250,0)</f>
        <v>0</v>
      </c>
      <c r="BJ250" s="19" t="s">
        <v>178</v>
      </c>
      <c r="BK250" s="228">
        <f>ROUND(I250*H250,2)</f>
        <v>0</v>
      </c>
      <c r="BL250" s="19" t="s">
        <v>372</v>
      </c>
      <c r="BM250" s="227" t="s">
        <v>668</v>
      </c>
    </row>
    <row r="251" spans="1:47" s="2" customFormat="1" ht="12">
      <c r="A251" s="41"/>
      <c r="B251" s="42"/>
      <c r="C251" s="43"/>
      <c r="D251" s="229" t="s">
        <v>180</v>
      </c>
      <c r="E251" s="43"/>
      <c r="F251" s="230" t="s">
        <v>430</v>
      </c>
      <c r="G251" s="43"/>
      <c r="H251" s="43"/>
      <c r="I251" s="231"/>
      <c r="J251" s="43"/>
      <c r="K251" s="43"/>
      <c r="L251" s="47"/>
      <c r="M251" s="232"/>
      <c r="N251" s="233"/>
      <c r="O251" s="88"/>
      <c r="P251" s="88"/>
      <c r="Q251" s="88"/>
      <c r="R251" s="88"/>
      <c r="S251" s="88"/>
      <c r="T251" s="89"/>
      <c r="U251" s="41"/>
      <c r="V251" s="41"/>
      <c r="W251" s="41"/>
      <c r="X251" s="41"/>
      <c r="Y251" s="41"/>
      <c r="Z251" s="41"/>
      <c r="AA251" s="41"/>
      <c r="AB251" s="41"/>
      <c r="AC251" s="41"/>
      <c r="AD251" s="41"/>
      <c r="AE251" s="41"/>
      <c r="AT251" s="19" t="s">
        <v>180</v>
      </c>
      <c r="AU251" s="19" t="s">
        <v>86</v>
      </c>
    </row>
    <row r="252" spans="1:65" s="2" customFormat="1" ht="12">
      <c r="A252" s="41"/>
      <c r="B252" s="42"/>
      <c r="C252" s="216" t="s">
        <v>391</v>
      </c>
      <c r="D252" s="216" t="s">
        <v>173</v>
      </c>
      <c r="E252" s="217" t="s">
        <v>436</v>
      </c>
      <c r="F252" s="218" t="s">
        <v>437</v>
      </c>
      <c r="G252" s="219" t="s">
        <v>348</v>
      </c>
      <c r="H252" s="220">
        <v>88.425</v>
      </c>
      <c r="I252" s="221"/>
      <c r="J252" s="222">
        <f>ROUND(I252*H252,2)</f>
        <v>0</v>
      </c>
      <c r="K252" s="218" t="s">
        <v>177</v>
      </c>
      <c r="L252" s="47"/>
      <c r="M252" s="223" t="s">
        <v>35</v>
      </c>
      <c r="N252" s="224" t="s">
        <v>52</v>
      </c>
      <c r="O252" s="88"/>
      <c r="P252" s="225">
        <f>O252*H252</f>
        <v>0</v>
      </c>
      <c r="Q252" s="225">
        <v>0</v>
      </c>
      <c r="R252" s="225">
        <f>Q252*H252</f>
        <v>0</v>
      </c>
      <c r="S252" s="225">
        <v>0</v>
      </c>
      <c r="T252" s="226">
        <f>S252*H252</f>
        <v>0</v>
      </c>
      <c r="U252" s="41"/>
      <c r="V252" s="41"/>
      <c r="W252" s="41"/>
      <c r="X252" s="41"/>
      <c r="Y252" s="41"/>
      <c r="Z252" s="41"/>
      <c r="AA252" s="41"/>
      <c r="AB252" s="41"/>
      <c r="AC252" s="41"/>
      <c r="AD252" s="41"/>
      <c r="AE252" s="41"/>
      <c r="AR252" s="227" t="s">
        <v>372</v>
      </c>
      <c r="AT252" s="227" t="s">
        <v>173</v>
      </c>
      <c r="AU252" s="227" t="s">
        <v>86</v>
      </c>
      <c r="AY252" s="19" t="s">
        <v>170</v>
      </c>
      <c r="BE252" s="228">
        <f>IF(N252="základní",J252,0)</f>
        <v>0</v>
      </c>
      <c r="BF252" s="228">
        <f>IF(N252="snížená",J252,0)</f>
        <v>0</v>
      </c>
      <c r="BG252" s="228">
        <f>IF(N252="zákl. přenesená",J252,0)</f>
        <v>0</v>
      </c>
      <c r="BH252" s="228">
        <f>IF(N252="sníž. přenesená",J252,0)</f>
        <v>0</v>
      </c>
      <c r="BI252" s="228">
        <f>IF(N252="nulová",J252,0)</f>
        <v>0</v>
      </c>
      <c r="BJ252" s="19" t="s">
        <v>178</v>
      </c>
      <c r="BK252" s="228">
        <f>ROUND(I252*H252,2)</f>
        <v>0</v>
      </c>
      <c r="BL252" s="19" t="s">
        <v>372</v>
      </c>
      <c r="BM252" s="227" t="s">
        <v>438</v>
      </c>
    </row>
    <row r="253" spans="1:47" s="2" customFormat="1" ht="12">
      <c r="A253" s="41"/>
      <c r="B253" s="42"/>
      <c r="C253" s="43"/>
      <c r="D253" s="229" t="s">
        <v>180</v>
      </c>
      <c r="E253" s="43"/>
      <c r="F253" s="230" t="s">
        <v>430</v>
      </c>
      <c r="G253" s="43"/>
      <c r="H253" s="43"/>
      <c r="I253" s="231"/>
      <c r="J253" s="43"/>
      <c r="K253" s="43"/>
      <c r="L253" s="47"/>
      <c r="M253" s="232"/>
      <c r="N253" s="233"/>
      <c r="O253" s="88"/>
      <c r="P253" s="88"/>
      <c r="Q253" s="88"/>
      <c r="R253" s="88"/>
      <c r="S253" s="88"/>
      <c r="T253" s="89"/>
      <c r="U253" s="41"/>
      <c r="V253" s="41"/>
      <c r="W253" s="41"/>
      <c r="X253" s="41"/>
      <c r="Y253" s="41"/>
      <c r="Z253" s="41"/>
      <c r="AA253" s="41"/>
      <c r="AB253" s="41"/>
      <c r="AC253" s="41"/>
      <c r="AD253" s="41"/>
      <c r="AE253" s="41"/>
      <c r="AT253" s="19" t="s">
        <v>180</v>
      </c>
      <c r="AU253" s="19" t="s">
        <v>86</v>
      </c>
    </row>
    <row r="254" spans="1:47" s="2" customFormat="1" ht="12">
      <c r="A254" s="41"/>
      <c r="B254" s="42"/>
      <c r="C254" s="43"/>
      <c r="D254" s="229" t="s">
        <v>343</v>
      </c>
      <c r="E254" s="43"/>
      <c r="F254" s="230" t="s">
        <v>439</v>
      </c>
      <c r="G254" s="43"/>
      <c r="H254" s="43"/>
      <c r="I254" s="231"/>
      <c r="J254" s="43"/>
      <c r="K254" s="43"/>
      <c r="L254" s="47"/>
      <c r="M254" s="232"/>
      <c r="N254" s="233"/>
      <c r="O254" s="88"/>
      <c r="P254" s="88"/>
      <c r="Q254" s="88"/>
      <c r="R254" s="88"/>
      <c r="S254" s="88"/>
      <c r="T254" s="89"/>
      <c r="U254" s="41"/>
      <c r="V254" s="41"/>
      <c r="W254" s="41"/>
      <c r="X254" s="41"/>
      <c r="Y254" s="41"/>
      <c r="Z254" s="41"/>
      <c r="AA254" s="41"/>
      <c r="AB254" s="41"/>
      <c r="AC254" s="41"/>
      <c r="AD254" s="41"/>
      <c r="AE254" s="41"/>
      <c r="AT254" s="19" t="s">
        <v>343</v>
      </c>
      <c r="AU254" s="19" t="s">
        <v>86</v>
      </c>
    </row>
    <row r="255" spans="1:51" s="13" customFormat="1" ht="12">
      <c r="A255" s="13"/>
      <c r="B255" s="234"/>
      <c r="C255" s="235"/>
      <c r="D255" s="229" t="s">
        <v>182</v>
      </c>
      <c r="E255" s="236" t="s">
        <v>35</v>
      </c>
      <c r="F255" s="237" t="s">
        <v>401</v>
      </c>
      <c r="G255" s="235"/>
      <c r="H255" s="236" t="s">
        <v>35</v>
      </c>
      <c r="I255" s="238"/>
      <c r="J255" s="235"/>
      <c r="K255" s="235"/>
      <c r="L255" s="239"/>
      <c r="M255" s="240"/>
      <c r="N255" s="241"/>
      <c r="O255" s="241"/>
      <c r="P255" s="241"/>
      <c r="Q255" s="241"/>
      <c r="R255" s="241"/>
      <c r="S255" s="241"/>
      <c r="T255" s="242"/>
      <c r="U255" s="13"/>
      <c r="V255" s="13"/>
      <c r="W255" s="13"/>
      <c r="X255" s="13"/>
      <c r="Y255" s="13"/>
      <c r="Z255" s="13"/>
      <c r="AA255" s="13"/>
      <c r="AB255" s="13"/>
      <c r="AC255" s="13"/>
      <c r="AD255" s="13"/>
      <c r="AE255" s="13"/>
      <c r="AT255" s="243" t="s">
        <v>182</v>
      </c>
      <c r="AU255" s="243" t="s">
        <v>86</v>
      </c>
      <c r="AV255" s="13" t="s">
        <v>86</v>
      </c>
      <c r="AW255" s="13" t="s">
        <v>40</v>
      </c>
      <c r="AX255" s="13" t="s">
        <v>79</v>
      </c>
      <c r="AY255" s="243" t="s">
        <v>170</v>
      </c>
    </row>
    <row r="256" spans="1:51" s="14" customFormat="1" ht="12">
      <c r="A256" s="14"/>
      <c r="B256" s="244"/>
      <c r="C256" s="245"/>
      <c r="D256" s="229" t="s">
        <v>182</v>
      </c>
      <c r="E256" s="246" t="s">
        <v>35</v>
      </c>
      <c r="F256" s="247" t="s">
        <v>698</v>
      </c>
      <c r="G256" s="245"/>
      <c r="H256" s="248">
        <v>88.425</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182</v>
      </c>
      <c r="AU256" s="254" t="s">
        <v>86</v>
      </c>
      <c r="AV256" s="14" t="s">
        <v>88</v>
      </c>
      <c r="AW256" s="14" t="s">
        <v>40</v>
      </c>
      <c r="AX256" s="14" t="s">
        <v>79</v>
      </c>
      <c r="AY256" s="254" t="s">
        <v>170</v>
      </c>
    </row>
    <row r="257" spans="1:51" s="15" customFormat="1" ht="12">
      <c r="A257" s="15"/>
      <c r="B257" s="255"/>
      <c r="C257" s="256"/>
      <c r="D257" s="229" t="s">
        <v>182</v>
      </c>
      <c r="E257" s="257" t="s">
        <v>35</v>
      </c>
      <c r="F257" s="258" t="s">
        <v>185</v>
      </c>
      <c r="G257" s="256"/>
      <c r="H257" s="259">
        <v>88.425</v>
      </c>
      <c r="I257" s="260"/>
      <c r="J257" s="256"/>
      <c r="K257" s="256"/>
      <c r="L257" s="261"/>
      <c r="M257" s="262"/>
      <c r="N257" s="263"/>
      <c r="O257" s="263"/>
      <c r="P257" s="263"/>
      <c r="Q257" s="263"/>
      <c r="R257" s="263"/>
      <c r="S257" s="263"/>
      <c r="T257" s="264"/>
      <c r="U257" s="15"/>
      <c r="V257" s="15"/>
      <c r="W257" s="15"/>
      <c r="X257" s="15"/>
      <c r="Y257" s="15"/>
      <c r="Z257" s="15"/>
      <c r="AA257" s="15"/>
      <c r="AB257" s="15"/>
      <c r="AC257" s="15"/>
      <c r="AD257" s="15"/>
      <c r="AE257" s="15"/>
      <c r="AT257" s="265" t="s">
        <v>182</v>
      </c>
      <c r="AU257" s="265" t="s">
        <v>86</v>
      </c>
      <c r="AV257" s="15" t="s">
        <v>178</v>
      </c>
      <c r="AW257" s="15" t="s">
        <v>40</v>
      </c>
      <c r="AX257" s="15" t="s">
        <v>86</v>
      </c>
      <c r="AY257" s="265" t="s">
        <v>170</v>
      </c>
    </row>
    <row r="258" spans="1:65" s="2" customFormat="1" ht="16.5" customHeight="1">
      <c r="A258" s="41"/>
      <c r="B258" s="42"/>
      <c r="C258" s="266" t="s">
        <v>397</v>
      </c>
      <c r="D258" s="266" t="s">
        <v>441</v>
      </c>
      <c r="E258" s="267" t="s">
        <v>442</v>
      </c>
      <c r="F258" s="268" t="s">
        <v>443</v>
      </c>
      <c r="G258" s="269" t="s">
        <v>348</v>
      </c>
      <c r="H258" s="270">
        <v>681.278</v>
      </c>
      <c r="I258" s="271"/>
      <c r="J258" s="272">
        <f>ROUND(I258*H258,2)</f>
        <v>0</v>
      </c>
      <c r="K258" s="268" t="s">
        <v>177</v>
      </c>
      <c r="L258" s="273"/>
      <c r="M258" s="274" t="s">
        <v>35</v>
      </c>
      <c r="N258" s="275" t="s">
        <v>52</v>
      </c>
      <c r="O258" s="88"/>
      <c r="P258" s="225">
        <f>O258*H258</f>
        <v>0</v>
      </c>
      <c r="Q258" s="225">
        <v>1</v>
      </c>
      <c r="R258" s="225">
        <f>Q258*H258</f>
        <v>681.278</v>
      </c>
      <c r="S258" s="225">
        <v>0</v>
      </c>
      <c r="T258" s="226">
        <f>S258*H258</f>
        <v>0</v>
      </c>
      <c r="U258" s="41"/>
      <c r="V258" s="41"/>
      <c r="W258" s="41"/>
      <c r="X258" s="41"/>
      <c r="Y258" s="41"/>
      <c r="Z258" s="41"/>
      <c r="AA258" s="41"/>
      <c r="AB258" s="41"/>
      <c r="AC258" s="41"/>
      <c r="AD258" s="41"/>
      <c r="AE258" s="41"/>
      <c r="AR258" s="227" t="s">
        <v>372</v>
      </c>
      <c r="AT258" s="227" t="s">
        <v>441</v>
      </c>
      <c r="AU258" s="227" t="s">
        <v>86</v>
      </c>
      <c r="AY258" s="19" t="s">
        <v>170</v>
      </c>
      <c r="BE258" s="228">
        <f>IF(N258="základní",J258,0)</f>
        <v>0</v>
      </c>
      <c r="BF258" s="228">
        <f>IF(N258="snížená",J258,0)</f>
        <v>0</v>
      </c>
      <c r="BG258" s="228">
        <f>IF(N258="zákl. přenesená",J258,0)</f>
        <v>0</v>
      </c>
      <c r="BH258" s="228">
        <f>IF(N258="sníž. přenesená",J258,0)</f>
        <v>0</v>
      </c>
      <c r="BI258" s="228">
        <f>IF(N258="nulová",J258,0)</f>
        <v>0</v>
      </c>
      <c r="BJ258" s="19" t="s">
        <v>178</v>
      </c>
      <c r="BK258" s="228">
        <f>ROUND(I258*H258,2)</f>
        <v>0</v>
      </c>
      <c r="BL258" s="19" t="s">
        <v>372</v>
      </c>
      <c r="BM258" s="227" t="s">
        <v>444</v>
      </c>
    </row>
    <row r="259" spans="1:47" s="2" customFormat="1" ht="12">
      <c r="A259" s="41"/>
      <c r="B259" s="42"/>
      <c r="C259" s="43"/>
      <c r="D259" s="229" t="s">
        <v>343</v>
      </c>
      <c r="E259" s="43"/>
      <c r="F259" s="230" t="s">
        <v>445</v>
      </c>
      <c r="G259" s="43"/>
      <c r="H259" s="43"/>
      <c r="I259" s="231"/>
      <c r="J259" s="43"/>
      <c r="K259" s="43"/>
      <c r="L259" s="47"/>
      <c r="M259" s="232"/>
      <c r="N259" s="233"/>
      <c r="O259" s="88"/>
      <c r="P259" s="88"/>
      <c r="Q259" s="88"/>
      <c r="R259" s="88"/>
      <c r="S259" s="88"/>
      <c r="T259" s="89"/>
      <c r="U259" s="41"/>
      <c r="V259" s="41"/>
      <c r="W259" s="41"/>
      <c r="X259" s="41"/>
      <c r="Y259" s="41"/>
      <c r="Z259" s="41"/>
      <c r="AA259" s="41"/>
      <c r="AB259" s="41"/>
      <c r="AC259" s="41"/>
      <c r="AD259" s="41"/>
      <c r="AE259" s="41"/>
      <c r="AT259" s="19" t="s">
        <v>343</v>
      </c>
      <c r="AU259" s="19" t="s">
        <v>86</v>
      </c>
    </row>
    <row r="260" spans="1:51" s="14" customFormat="1" ht="12">
      <c r="A260" s="14"/>
      <c r="B260" s="244"/>
      <c r="C260" s="245"/>
      <c r="D260" s="229" t="s">
        <v>182</v>
      </c>
      <c r="E260" s="246" t="s">
        <v>35</v>
      </c>
      <c r="F260" s="247" t="s">
        <v>700</v>
      </c>
      <c r="G260" s="245"/>
      <c r="H260" s="248">
        <v>681.278</v>
      </c>
      <c r="I260" s="249"/>
      <c r="J260" s="245"/>
      <c r="K260" s="245"/>
      <c r="L260" s="250"/>
      <c r="M260" s="251"/>
      <c r="N260" s="252"/>
      <c r="O260" s="252"/>
      <c r="P260" s="252"/>
      <c r="Q260" s="252"/>
      <c r="R260" s="252"/>
      <c r="S260" s="252"/>
      <c r="T260" s="253"/>
      <c r="U260" s="14"/>
      <c r="V260" s="14"/>
      <c r="W260" s="14"/>
      <c r="X260" s="14"/>
      <c r="Y260" s="14"/>
      <c r="Z260" s="14"/>
      <c r="AA260" s="14"/>
      <c r="AB260" s="14"/>
      <c r="AC260" s="14"/>
      <c r="AD260" s="14"/>
      <c r="AE260" s="14"/>
      <c r="AT260" s="254" t="s">
        <v>182</v>
      </c>
      <c r="AU260" s="254" t="s">
        <v>86</v>
      </c>
      <c r="AV260" s="14" t="s">
        <v>88</v>
      </c>
      <c r="AW260" s="14" t="s">
        <v>40</v>
      </c>
      <c r="AX260" s="14" t="s">
        <v>79</v>
      </c>
      <c r="AY260" s="254" t="s">
        <v>170</v>
      </c>
    </row>
    <row r="261" spans="1:51" s="15" customFormat="1" ht="12">
      <c r="A261" s="15"/>
      <c r="B261" s="255"/>
      <c r="C261" s="256"/>
      <c r="D261" s="229" t="s">
        <v>182</v>
      </c>
      <c r="E261" s="257" t="s">
        <v>35</v>
      </c>
      <c r="F261" s="258" t="s">
        <v>185</v>
      </c>
      <c r="G261" s="256"/>
      <c r="H261" s="259">
        <v>681.278</v>
      </c>
      <c r="I261" s="260"/>
      <c r="J261" s="256"/>
      <c r="K261" s="256"/>
      <c r="L261" s="261"/>
      <c r="M261" s="262"/>
      <c r="N261" s="263"/>
      <c r="O261" s="263"/>
      <c r="P261" s="263"/>
      <c r="Q261" s="263"/>
      <c r="R261" s="263"/>
      <c r="S261" s="263"/>
      <c r="T261" s="264"/>
      <c r="U261" s="15"/>
      <c r="V261" s="15"/>
      <c r="W261" s="15"/>
      <c r="X261" s="15"/>
      <c r="Y261" s="15"/>
      <c r="Z261" s="15"/>
      <c r="AA261" s="15"/>
      <c r="AB261" s="15"/>
      <c r="AC261" s="15"/>
      <c r="AD261" s="15"/>
      <c r="AE261" s="15"/>
      <c r="AT261" s="265" t="s">
        <v>182</v>
      </c>
      <c r="AU261" s="265" t="s">
        <v>86</v>
      </c>
      <c r="AV261" s="15" t="s">
        <v>178</v>
      </c>
      <c r="AW261" s="15" t="s">
        <v>40</v>
      </c>
      <c r="AX261" s="15" t="s">
        <v>86</v>
      </c>
      <c r="AY261" s="265" t="s">
        <v>170</v>
      </c>
    </row>
    <row r="262" spans="1:65" s="2" customFormat="1" ht="16.5" customHeight="1">
      <c r="A262" s="41"/>
      <c r="B262" s="42"/>
      <c r="C262" s="266" t="s">
        <v>403</v>
      </c>
      <c r="D262" s="266" t="s">
        <v>441</v>
      </c>
      <c r="E262" s="267" t="s">
        <v>563</v>
      </c>
      <c r="F262" s="268" t="s">
        <v>564</v>
      </c>
      <c r="G262" s="269" t="s">
        <v>216</v>
      </c>
      <c r="H262" s="270">
        <v>806</v>
      </c>
      <c r="I262" s="271"/>
      <c r="J262" s="272">
        <f>ROUND(I262*H262,2)</f>
        <v>0</v>
      </c>
      <c r="K262" s="268" t="s">
        <v>177</v>
      </c>
      <c r="L262" s="273"/>
      <c r="M262" s="274" t="s">
        <v>35</v>
      </c>
      <c r="N262" s="275" t="s">
        <v>52</v>
      </c>
      <c r="O262" s="88"/>
      <c r="P262" s="225">
        <f>O262*H262</f>
        <v>0</v>
      </c>
      <c r="Q262" s="225">
        <v>0.00018</v>
      </c>
      <c r="R262" s="225">
        <f>Q262*H262</f>
        <v>0.14508000000000001</v>
      </c>
      <c r="S262" s="225">
        <v>0</v>
      </c>
      <c r="T262" s="226">
        <f>S262*H262</f>
        <v>0</v>
      </c>
      <c r="U262" s="41"/>
      <c r="V262" s="41"/>
      <c r="W262" s="41"/>
      <c r="X262" s="41"/>
      <c r="Y262" s="41"/>
      <c r="Z262" s="41"/>
      <c r="AA262" s="41"/>
      <c r="AB262" s="41"/>
      <c r="AC262" s="41"/>
      <c r="AD262" s="41"/>
      <c r="AE262" s="41"/>
      <c r="AR262" s="227" t="s">
        <v>372</v>
      </c>
      <c r="AT262" s="227" t="s">
        <v>441</v>
      </c>
      <c r="AU262" s="227" t="s">
        <v>86</v>
      </c>
      <c r="AY262" s="19" t="s">
        <v>170</v>
      </c>
      <c r="BE262" s="228">
        <f>IF(N262="základní",J262,0)</f>
        <v>0</v>
      </c>
      <c r="BF262" s="228">
        <f>IF(N262="snížená",J262,0)</f>
        <v>0</v>
      </c>
      <c r="BG262" s="228">
        <f>IF(N262="zákl. přenesená",J262,0)</f>
        <v>0</v>
      </c>
      <c r="BH262" s="228">
        <f>IF(N262="sníž. přenesená",J262,0)</f>
        <v>0</v>
      </c>
      <c r="BI262" s="228">
        <f>IF(N262="nulová",J262,0)</f>
        <v>0</v>
      </c>
      <c r="BJ262" s="19" t="s">
        <v>178</v>
      </c>
      <c r="BK262" s="228">
        <f>ROUND(I262*H262,2)</f>
        <v>0</v>
      </c>
      <c r="BL262" s="19" t="s">
        <v>372</v>
      </c>
      <c r="BM262" s="227" t="s">
        <v>669</v>
      </c>
    </row>
    <row r="263" spans="1:51" s="14" customFormat="1" ht="12">
      <c r="A263" s="14"/>
      <c r="B263" s="244"/>
      <c r="C263" s="245"/>
      <c r="D263" s="229" t="s">
        <v>182</v>
      </c>
      <c r="E263" s="246" t="s">
        <v>35</v>
      </c>
      <c r="F263" s="247" t="s">
        <v>701</v>
      </c>
      <c r="G263" s="245"/>
      <c r="H263" s="248">
        <v>806</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182</v>
      </c>
      <c r="AU263" s="254" t="s">
        <v>86</v>
      </c>
      <c r="AV263" s="14" t="s">
        <v>88</v>
      </c>
      <c r="AW263" s="14" t="s">
        <v>40</v>
      </c>
      <c r="AX263" s="14" t="s">
        <v>79</v>
      </c>
      <c r="AY263" s="254" t="s">
        <v>170</v>
      </c>
    </row>
    <row r="264" spans="1:51" s="15" customFormat="1" ht="12">
      <c r="A264" s="15"/>
      <c r="B264" s="255"/>
      <c r="C264" s="256"/>
      <c r="D264" s="229" t="s">
        <v>182</v>
      </c>
      <c r="E264" s="257" t="s">
        <v>35</v>
      </c>
      <c r="F264" s="258" t="s">
        <v>185</v>
      </c>
      <c r="G264" s="256"/>
      <c r="H264" s="259">
        <v>806</v>
      </c>
      <c r="I264" s="260"/>
      <c r="J264" s="256"/>
      <c r="K264" s="256"/>
      <c r="L264" s="261"/>
      <c r="M264" s="262"/>
      <c r="N264" s="263"/>
      <c r="O264" s="263"/>
      <c r="P264" s="263"/>
      <c r="Q264" s="263"/>
      <c r="R264" s="263"/>
      <c r="S264" s="263"/>
      <c r="T264" s="264"/>
      <c r="U264" s="15"/>
      <c r="V264" s="15"/>
      <c r="W264" s="15"/>
      <c r="X264" s="15"/>
      <c r="Y264" s="15"/>
      <c r="Z264" s="15"/>
      <c r="AA264" s="15"/>
      <c r="AB264" s="15"/>
      <c r="AC264" s="15"/>
      <c r="AD264" s="15"/>
      <c r="AE264" s="15"/>
      <c r="AT264" s="265" t="s">
        <v>182</v>
      </c>
      <c r="AU264" s="265" t="s">
        <v>86</v>
      </c>
      <c r="AV264" s="15" t="s">
        <v>178</v>
      </c>
      <c r="AW264" s="15" t="s">
        <v>40</v>
      </c>
      <c r="AX264" s="15" t="s">
        <v>86</v>
      </c>
      <c r="AY264" s="265" t="s">
        <v>170</v>
      </c>
    </row>
    <row r="265" spans="1:65" s="2" customFormat="1" ht="16.5" customHeight="1">
      <c r="A265" s="41"/>
      <c r="B265" s="42"/>
      <c r="C265" s="266" t="s">
        <v>407</v>
      </c>
      <c r="D265" s="266" t="s">
        <v>441</v>
      </c>
      <c r="E265" s="267" t="s">
        <v>452</v>
      </c>
      <c r="F265" s="268" t="s">
        <v>453</v>
      </c>
      <c r="G265" s="269" t="s">
        <v>348</v>
      </c>
      <c r="H265" s="270">
        <v>41.14</v>
      </c>
      <c r="I265" s="271"/>
      <c r="J265" s="272">
        <f>ROUND(I265*H265,2)</f>
        <v>0</v>
      </c>
      <c r="K265" s="268" t="s">
        <v>177</v>
      </c>
      <c r="L265" s="273"/>
      <c r="M265" s="274" t="s">
        <v>35</v>
      </c>
      <c r="N265" s="275" t="s">
        <v>52</v>
      </c>
      <c r="O265" s="88"/>
      <c r="P265" s="225">
        <f>O265*H265</f>
        <v>0</v>
      </c>
      <c r="Q265" s="225">
        <v>1</v>
      </c>
      <c r="R265" s="225">
        <f>Q265*H265</f>
        <v>41.14</v>
      </c>
      <c r="S265" s="225">
        <v>0</v>
      </c>
      <c r="T265" s="226">
        <f>S265*H265</f>
        <v>0</v>
      </c>
      <c r="U265" s="41"/>
      <c r="V265" s="41"/>
      <c r="W265" s="41"/>
      <c r="X265" s="41"/>
      <c r="Y265" s="41"/>
      <c r="Z265" s="41"/>
      <c r="AA265" s="41"/>
      <c r="AB265" s="41"/>
      <c r="AC265" s="41"/>
      <c r="AD265" s="41"/>
      <c r="AE265" s="41"/>
      <c r="AR265" s="227" t="s">
        <v>372</v>
      </c>
      <c r="AT265" s="227" t="s">
        <v>441</v>
      </c>
      <c r="AU265" s="227" t="s">
        <v>86</v>
      </c>
      <c r="AY265" s="19" t="s">
        <v>170</v>
      </c>
      <c r="BE265" s="228">
        <f>IF(N265="základní",J265,0)</f>
        <v>0</v>
      </c>
      <c r="BF265" s="228">
        <f>IF(N265="snížená",J265,0)</f>
        <v>0</v>
      </c>
      <c r="BG265" s="228">
        <f>IF(N265="zákl. přenesená",J265,0)</f>
        <v>0</v>
      </c>
      <c r="BH265" s="228">
        <f>IF(N265="sníž. přenesená",J265,0)</f>
        <v>0</v>
      </c>
      <c r="BI265" s="228">
        <f>IF(N265="nulová",J265,0)</f>
        <v>0</v>
      </c>
      <c r="BJ265" s="19" t="s">
        <v>178</v>
      </c>
      <c r="BK265" s="228">
        <f>ROUND(I265*H265,2)</f>
        <v>0</v>
      </c>
      <c r="BL265" s="19" t="s">
        <v>372</v>
      </c>
      <c r="BM265" s="227" t="s">
        <v>454</v>
      </c>
    </row>
    <row r="266" spans="1:47" s="2" customFormat="1" ht="12">
      <c r="A266" s="41"/>
      <c r="B266" s="42"/>
      <c r="C266" s="43"/>
      <c r="D266" s="229" t="s">
        <v>343</v>
      </c>
      <c r="E266" s="43"/>
      <c r="F266" s="230" t="s">
        <v>445</v>
      </c>
      <c r="G266" s="43"/>
      <c r="H266" s="43"/>
      <c r="I266" s="231"/>
      <c r="J266" s="43"/>
      <c r="K266" s="43"/>
      <c r="L266" s="47"/>
      <c r="M266" s="232"/>
      <c r="N266" s="233"/>
      <c r="O266" s="88"/>
      <c r="P266" s="88"/>
      <c r="Q266" s="88"/>
      <c r="R266" s="88"/>
      <c r="S266" s="88"/>
      <c r="T266" s="89"/>
      <c r="U266" s="41"/>
      <c r="V266" s="41"/>
      <c r="W266" s="41"/>
      <c r="X266" s="41"/>
      <c r="Y266" s="41"/>
      <c r="Z266" s="41"/>
      <c r="AA266" s="41"/>
      <c r="AB266" s="41"/>
      <c r="AC266" s="41"/>
      <c r="AD266" s="41"/>
      <c r="AE266" s="41"/>
      <c r="AT266" s="19" t="s">
        <v>343</v>
      </c>
      <c r="AU266" s="19" t="s">
        <v>86</v>
      </c>
    </row>
    <row r="267" spans="1:51" s="13" customFormat="1" ht="12">
      <c r="A267" s="13"/>
      <c r="B267" s="234"/>
      <c r="C267" s="235"/>
      <c r="D267" s="229" t="s">
        <v>182</v>
      </c>
      <c r="E267" s="236" t="s">
        <v>35</v>
      </c>
      <c r="F267" s="237" t="s">
        <v>385</v>
      </c>
      <c r="G267" s="235"/>
      <c r="H267" s="236" t="s">
        <v>35</v>
      </c>
      <c r="I267" s="238"/>
      <c r="J267" s="235"/>
      <c r="K267" s="235"/>
      <c r="L267" s="239"/>
      <c r="M267" s="240"/>
      <c r="N267" s="241"/>
      <c r="O267" s="241"/>
      <c r="P267" s="241"/>
      <c r="Q267" s="241"/>
      <c r="R267" s="241"/>
      <c r="S267" s="241"/>
      <c r="T267" s="242"/>
      <c r="U267" s="13"/>
      <c r="V267" s="13"/>
      <c r="W267" s="13"/>
      <c r="X267" s="13"/>
      <c r="Y267" s="13"/>
      <c r="Z267" s="13"/>
      <c r="AA267" s="13"/>
      <c r="AB267" s="13"/>
      <c r="AC267" s="13"/>
      <c r="AD267" s="13"/>
      <c r="AE267" s="13"/>
      <c r="AT267" s="243" t="s">
        <v>182</v>
      </c>
      <c r="AU267" s="243" t="s">
        <v>86</v>
      </c>
      <c r="AV267" s="13" t="s">
        <v>86</v>
      </c>
      <c r="AW267" s="13" t="s">
        <v>40</v>
      </c>
      <c r="AX267" s="13" t="s">
        <v>79</v>
      </c>
      <c r="AY267" s="243" t="s">
        <v>170</v>
      </c>
    </row>
    <row r="268" spans="1:51" s="14" customFormat="1" ht="12">
      <c r="A268" s="14"/>
      <c r="B268" s="244"/>
      <c r="C268" s="245"/>
      <c r="D268" s="229" t="s">
        <v>182</v>
      </c>
      <c r="E268" s="246" t="s">
        <v>35</v>
      </c>
      <c r="F268" s="247" t="s">
        <v>702</v>
      </c>
      <c r="G268" s="245"/>
      <c r="H268" s="248">
        <v>41.14</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182</v>
      </c>
      <c r="AU268" s="254" t="s">
        <v>86</v>
      </c>
      <c r="AV268" s="14" t="s">
        <v>88</v>
      </c>
      <c r="AW268" s="14" t="s">
        <v>40</v>
      </c>
      <c r="AX268" s="14" t="s">
        <v>79</v>
      </c>
      <c r="AY268" s="254" t="s">
        <v>170</v>
      </c>
    </row>
    <row r="269" spans="1:51" s="15" customFormat="1" ht="12">
      <c r="A269" s="15"/>
      <c r="B269" s="255"/>
      <c r="C269" s="256"/>
      <c r="D269" s="229" t="s">
        <v>182</v>
      </c>
      <c r="E269" s="257" t="s">
        <v>35</v>
      </c>
      <c r="F269" s="258" t="s">
        <v>185</v>
      </c>
      <c r="G269" s="256"/>
      <c r="H269" s="259">
        <v>41.14</v>
      </c>
      <c r="I269" s="260"/>
      <c r="J269" s="256"/>
      <c r="K269" s="256"/>
      <c r="L269" s="261"/>
      <c r="M269" s="262"/>
      <c r="N269" s="263"/>
      <c r="O269" s="263"/>
      <c r="P269" s="263"/>
      <c r="Q269" s="263"/>
      <c r="R269" s="263"/>
      <c r="S269" s="263"/>
      <c r="T269" s="264"/>
      <c r="U269" s="15"/>
      <c r="V269" s="15"/>
      <c r="W269" s="15"/>
      <c r="X269" s="15"/>
      <c r="Y269" s="15"/>
      <c r="Z269" s="15"/>
      <c r="AA269" s="15"/>
      <c r="AB269" s="15"/>
      <c r="AC269" s="15"/>
      <c r="AD269" s="15"/>
      <c r="AE269" s="15"/>
      <c r="AT269" s="265" t="s">
        <v>182</v>
      </c>
      <c r="AU269" s="265" t="s">
        <v>86</v>
      </c>
      <c r="AV269" s="15" t="s">
        <v>178</v>
      </c>
      <c r="AW269" s="15" t="s">
        <v>40</v>
      </c>
      <c r="AX269" s="15" t="s">
        <v>86</v>
      </c>
      <c r="AY269" s="265" t="s">
        <v>170</v>
      </c>
    </row>
    <row r="270" spans="1:65" s="2" customFormat="1" ht="16.5" customHeight="1">
      <c r="A270" s="41"/>
      <c r="B270" s="42"/>
      <c r="C270" s="266" t="s">
        <v>413</v>
      </c>
      <c r="D270" s="266" t="s">
        <v>441</v>
      </c>
      <c r="E270" s="267" t="s">
        <v>672</v>
      </c>
      <c r="F270" s="268" t="s">
        <v>673</v>
      </c>
      <c r="G270" s="269" t="s">
        <v>216</v>
      </c>
      <c r="H270" s="270">
        <v>2</v>
      </c>
      <c r="I270" s="271"/>
      <c r="J270" s="272">
        <f>ROUND(I270*H270,2)</f>
        <v>0</v>
      </c>
      <c r="K270" s="268" t="s">
        <v>177</v>
      </c>
      <c r="L270" s="273"/>
      <c r="M270" s="283" t="s">
        <v>35</v>
      </c>
      <c r="N270" s="284" t="s">
        <v>52</v>
      </c>
      <c r="O270" s="278"/>
      <c r="P270" s="285">
        <f>O270*H270</f>
        <v>0</v>
      </c>
      <c r="Q270" s="285">
        <v>0.24419</v>
      </c>
      <c r="R270" s="285">
        <f>Q270*H270</f>
        <v>0.48838</v>
      </c>
      <c r="S270" s="285">
        <v>0</v>
      </c>
      <c r="T270" s="286">
        <f>S270*H270</f>
        <v>0</v>
      </c>
      <c r="U270" s="41"/>
      <c r="V270" s="41"/>
      <c r="W270" s="41"/>
      <c r="X270" s="41"/>
      <c r="Y270" s="41"/>
      <c r="Z270" s="41"/>
      <c r="AA270" s="41"/>
      <c r="AB270" s="41"/>
      <c r="AC270" s="41"/>
      <c r="AD270" s="41"/>
      <c r="AE270" s="41"/>
      <c r="AR270" s="227" t="s">
        <v>372</v>
      </c>
      <c r="AT270" s="227" t="s">
        <v>441</v>
      </c>
      <c r="AU270" s="227" t="s">
        <v>86</v>
      </c>
      <c r="AY270" s="19" t="s">
        <v>170</v>
      </c>
      <c r="BE270" s="228">
        <f>IF(N270="základní",J270,0)</f>
        <v>0</v>
      </c>
      <c r="BF270" s="228">
        <f>IF(N270="snížená",J270,0)</f>
        <v>0</v>
      </c>
      <c r="BG270" s="228">
        <f>IF(N270="zákl. přenesená",J270,0)</f>
        <v>0</v>
      </c>
      <c r="BH270" s="228">
        <f>IF(N270="sníž. přenesená",J270,0)</f>
        <v>0</v>
      </c>
      <c r="BI270" s="228">
        <f>IF(N270="nulová",J270,0)</f>
        <v>0</v>
      </c>
      <c r="BJ270" s="19" t="s">
        <v>178</v>
      </c>
      <c r="BK270" s="228">
        <f>ROUND(I270*H270,2)</f>
        <v>0</v>
      </c>
      <c r="BL270" s="19" t="s">
        <v>372</v>
      </c>
      <c r="BM270" s="227" t="s">
        <v>703</v>
      </c>
    </row>
    <row r="271" spans="1:31" s="2" customFormat="1" ht="6.95" customHeight="1">
      <c r="A271" s="41"/>
      <c r="B271" s="63"/>
      <c r="C271" s="64"/>
      <c r="D271" s="64"/>
      <c r="E271" s="64"/>
      <c r="F271" s="64"/>
      <c r="G271" s="64"/>
      <c r="H271" s="64"/>
      <c r="I271" s="64"/>
      <c r="J271" s="64"/>
      <c r="K271" s="64"/>
      <c r="L271" s="47"/>
      <c r="M271" s="41"/>
      <c r="O271" s="41"/>
      <c r="P271" s="41"/>
      <c r="Q271" s="41"/>
      <c r="R271" s="41"/>
      <c r="S271" s="41"/>
      <c r="T271" s="41"/>
      <c r="U271" s="41"/>
      <c r="V271" s="41"/>
      <c r="W271" s="41"/>
      <c r="X271" s="41"/>
      <c r="Y271" s="41"/>
      <c r="Z271" s="41"/>
      <c r="AA271" s="41"/>
      <c r="AB271" s="41"/>
      <c r="AC271" s="41"/>
      <c r="AD271" s="41"/>
      <c r="AE271" s="41"/>
    </row>
  </sheetData>
  <sheetProtection password="CC35" sheet="1" objects="1" scenarios="1" formatColumns="0" formatRows="0" autoFilter="0"/>
  <autoFilter ref="C87:K270"/>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9" t="s">
        <v>105</v>
      </c>
      <c r="AZ2" s="287" t="s">
        <v>704</v>
      </c>
      <c r="BA2" s="287" t="s">
        <v>705</v>
      </c>
      <c r="BB2" s="287" t="s">
        <v>240</v>
      </c>
      <c r="BC2" s="287" t="s">
        <v>706</v>
      </c>
      <c r="BD2" s="287" t="s">
        <v>88</v>
      </c>
    </row>
    <row r="3" spans="2:56" s="1" customFormat="1" ht="6.95" customHeight="1">
      <c r="B3" s="142"/>
      <c r="C3" s="143"/>
      <c r="D3" s="143"/>
      <c r="E3" s="143"/>
      <c r="F3" s="143"/>
      <c r="G3" s="143"/>
      <c r="H3" s="143"/>
      <c r="I3" s="143"/>
      <c r="J3" s="143"/>
      <c r="K3" s="143"/>
      <c r="L3" s="22"/>
      <c r="AT3" s="19" t="s">
        <v>88</v>
      </c>
      <c r="AZ3" s="287" t="s">
        <v>707</v>
      </c>
      <c r="BA3" s="287" t="s">
        <v>708</v>
      </c>
      <c r="BB3" s="287" t="s">
        <v>216</v>
      </c>
      <c r="BC3" s="287" t="s">
        <v>709</v>
      </c>
      <c r="BD3" s="287" t="s">
        <v>88</v>
      </c>
    </row>
    <row r="4" spans="2:56" s="1" customFormat="1" ht="24.95" customHeight="1">
      <c r="B4" s="22"/>
      <c r="D4" s="144" t="s">
        <v>142</v>
      </c>
      <c r="L4" s="22"/>
      <c r="M4" s="145" t="s">
        <v>10</v>
      </c>
      <c r="AT4" s="19" t="s">
        <v>40</v>
      </c>
      <c r="AZ4" s="287" t="s">
        <v>710</v>
      </c>
      <c r="BA4" s="287" t="s">
        <v>711</v>
      </c>
      <c r="BB4" s="287" t="s">
        <v>216</v>
      </c>
      <c r="BC4" s="287" t="s">
        <v>712</v>
      </c>
      <c r="BD4" s="287" t="s">
        <v>88</v>
      </c>
    </row>
    <row r="5" spans="2:56" s="1" customFormat="1" ht="6.95" customHeight="1">
      <c r="B5" s="22"/>
      <c r="L5" s="22"/>
      <c r="AZ5" s="287" t="s">
        <v>713</v>
      </c>
      <c r="BA5" s="287" t="s">
        <v>714</v>
      </c>
      <c r="BB5" s="287" t="s">
        <v>216</v>
      </c>
      <c r="BC5" s="287" t="s">
        <v>715</v>
      </c>
      <c r="BD5" s="287" t="s">
        <v>88</v>
      </c>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144</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716</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ROUND((SUM(BE88:BE386)),2)</f>
        <v>0</v>
      </c>
      <c r="G35" s="41"/>
      <c r="H35" s="41"/>
      <c r="I35" s="161">
        <v>0.21</v>
      </c>
      <c r="J35" s="160">
        <f>ROUND(((SUM(BE88:BE386))*I35),2)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ROUND((SUM(BF88:BF386)),2)</f>
        <v>0</v>
      </c>
      <c r="G36" s="41"/>
      <c r="H36" s="41"/>
      <c r="I36" s="161">
        <v>0.15</v>
      </c>
      <c r="J36" s="160">
        <f>ROUND(((SUM(BF88:BF386))*I36),2)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ROUND((SUM(BG88:BG386)),2)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ROUND((SUM(BH88:BH386)),2)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ROUND((SUM(BI88:BI386)),2)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144</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SO 105_změna_1 - v.č. 16, 17 a 18 žst. Bílina</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J88</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152</v>
      </c>
      <c r="E64" s="181"/>
      <c r="F64" s="181"/>
      <c r="G64" s="181"/>
      <c r="H64" s="181"/>
      <c r="I64" s="181"/>
      <c r="J64" s="182">
        <f>J89</f>
        <v>0</v>
      </c>
      <c r="K64" s="179"/>
      <c r="L64" s="183"/>
      <c r="S64" s="9"/>
      <c r="T64" s="9"/>
      <c r="U64" s="9"/>
      <c r="V64" s="9"/>
      <c r="W64" s="9"/>
      <c r="X64" s="9"/>
      <c r="Y64" s="9"/>
      <c r="Z64" s="9"/>
      <c r="AA64" s="9"/>
      <c r="AB64" s="9"/>
      <c r="AC64" s="9"/>
      <c r="AD64" s="9"/>
      <c r="AE64" s="9"/>
    </row>
    <row r="65" spans="1:31" s="10" customFormat="1" ht="19.9" customHeight="1">
      <c r="A65" s="10"/>
      <c r="B65" s="184"/>
      <c r="C65" s="129"/>
      <c r="D65" s="185" t="s">
        <v>153</v>
      </c>
      <c r="E65" s="186"/>
      <c r="F65" s="186"/>
      <c r="G65" s="186"/>
      <c r="H65" s="186"/>
      <c r="I65" s="186"/>
      <c r="J65" s="187">
        <f>J90</f>
        <v>0</v>
      </c>
      <c r="K65" s="129"/>
      <c r="L65" s="188"/>
      <c r="S65" s="10"/>
      <c r="T65" s="10"/>
      <c r="U65" s="10"/>
      <c r="V65" s="10"/>
      <c r="W65" s="10"/>
      <c r="X65" s="10"/>
      <c r="Y65" s="10"/>
      <c r="Z65" s="10"/>
      <c r="AA65" s="10"/>
      <c r="AB65" s="10"/>
      <c r="AC65" s="10"/>
      <c r="AD65" s="10"/>
      <c r="AE65" s="10"/>
    </row>
    <row r="66" spans="1:31" s="9" customFormat="1" ht="24.95" customHeight="1">
      <c r="A66" s="9"/>
      <c r="B66" s="178"/>
      <c r="C66" s="179"/>
      <c r="D66" s="180" t="s">
        <v>154</v>
      </c>
      <c r="E66" s="181"/>
      <c r="F66" s="181"/>
      <c r="G66" s="181"/>
      <c r="H66" s="181"/>
      <c r="I66" s="181"/>
      <c r="J66" s="182">
        <f>J175</f>
        <v>0</v>
      </c>
      <c r="K66" s="179"/>
      <c r="L66" s="183"/>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3"/>
      <c r="C68" s="64"/>
      <c r="D68" s="64"/>
      <c r="E68" s="64"/>
      <c r="F68" s="64"/>
      <c r="G68" s="64"/>
      <c r="H68" s="64"/>
      <c r="I68" s="64"/>
      <c r="J68" s="64"/>
      <c r="K68" s="64"/>
      <c r="L68" s="148"/>
      <c r="S68" s="41"/>
      <c r="T68" s="41"/>
      <c r="U68" s="41"/>
      <c r="V68" s="41"/>
      <c r="W68" s="41"/>
      <c r="X68" s="41"/>
      <c r="Y68" s="41"/>
      <c r="Z68" s="41"/>
      <c r="AA68" s="41"/>
      <c r="AB68" s="41"/>
      <c r="AC68" s="41"/>
      <c r="AD68" s="41"/>
      <c r="AE68" s="41"/>
    </row>
    <row r="72" spans="1:31" s="2" customFormat="1" ht="6.95" customHeight="1">
      <c r="A72" s="41"/>
      <c r="B72" s="65"/>
      <c r="C72" s="66"/>
      <c r="D72" s="66"/>
      <c r="E72" s="66"/>
      <c r="F72" s="66"/>
      <c r="G72" s="66"/>
      <c r="H72" s="66"/>
      <c r="I72" s="66"/>
      <c r="J72" s="66"/>
      <c r="K72" s="66"/>
      <c r="L72" s="148"/>
      <c r="S72" s="41"/>
      <c r="T72" s="41"/>
      <c r="U72" s="41"/>
      <c r="V72" s="41"/>
      <c r="W72" s="41"/>
      <c r="X72" s="41"/>
      <c r="Y72" s="41"/>
      <c r="Z72" s="41"/>
      <c r="AA72" s="41"/>
      <c r="AB72" s="41"/>
      <c r="AC72" s="41"/>
      <c r="AD72" s="41"/>
      <c r="AE72" s="41"/>
    </row>
    <row r="73" spans="1:31" s="2" customFormat="1" ht="24.95" customHeight="1">
      <c r="A73" s="41"/>
      <c r="B73" s="42"/>
      <c r="C73" s="25" t="s">
        <v>155</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4"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16.5" customHeight="1">
      <c r="A76" s="41"/>
      <c r="B76" s="42"/>
      <c r="C76" s="43"/>
      <c r="D76" s="43"/>
      <c r="E76" s="173" t="str">
        <f>E7</f>
        <v>Oprava staničních kolejí v žst. Bílina_ZMĚNA Č. 1</v>
      </c>
      <c r="F76" s="34"/>
      <c r="G76" s="34"/>
      <c r="H76" s="34"/>
      <c r="I76" s="43"/>
      <c r="J76" s="43"/>
      <c r="K76" s="43"/>
      <c r="L76" s="148"/>
      <c r="S76" s="41"/>
      <c r="T76" s="41"/>
      <c r="U76" s="41"/>
      <c r="V76" s="41"/>
      <c r="W76" s="41"/>
      <c r="X76" s="41"/>
      <c r="Y76" s="41"/>
      <c r="Z76" s="41"/>
      <c r="AA76" s="41"/>
      <c r="AB76" s="41"/>
      <c r="AC76" s="41"/>
      <c r="AD76" s="41"/>
      <c r="AE76" s="41"/>
    </row>
    <row r="77" spans="2:12" s="1" customFormat="1" ht="12" customHeight="1">
      <c r="B77" s="23"/>
      <c r="C77" s="34" t="s">
        <v>143</v>
      </c>
      <c r="D77" s="24"/>
      <c r="E77" s="24"/>
      <c r="F77" s="24"/>
      <c r="G77" s="24"/>
      <c r="H77" s="24"/>
      <c r="I77" s="24"/>
      <c r="J77" s="24"/>
      <c r="K77" s="24"/>
      <c r="L77" s="22"/>
    </row>
    <row r="78" spans="1:31" s="2" customFormat="1" ht="16.5" customHeight="1">
      <c r="A78" s="41"/>
      <c r="B78" s="42"/>
      <c r="C78" s="43"/>
      <c r="D78" s="43"/>
      <c r="E78" s="173" t="s">
        <v>144</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145</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3" t="str">
        <f>E11</f>
        <v>SO 105_změna_1 - v.č. 16, 17 a 18 žst. Bílina</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4" t="s">
        <v>22</v>
      </c>
      <c r="D82" s="43"/>
      <c r="E82" s="43"/>
      <c r="F82" s="29" t="str">
        <f>F14</f>
        <v>žst. Bílina</v>
      </c>
      <c r="G82" s="43"/>
      <c r="H82" s="43"/>
      <c r="I82" s="34" t="s">
        <v>24</v>
      </c>
      <c r="J82" s="76" t="str">
        <f>IF(J14="","",J14)</f>
        <v>19. 3. 2021</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5.15" customHeight="1">
      <c r="A84" s="41"/>
      <c r="B84" s="42"/>
      <c r="C84" s="34" t="s">
        <v>30</v>
      </c>
      <c r="D84" s="43"/>
      <c r="E84" s="43"/>
      <c r="F84" s="29" t="str">
        <f>E17</f>
        <v>SŽ s.o., OŘ UNL, ST Most</v>
      </c>
      <c r="G84" s="43"/>
      <c r="H84" s="43"/>
      <c r="I84" s="34" t="s">
        <v>38</v>
      </c>
      <c r="J84" s="39" t="str">
        <f>E23</f>
        <v xml:space="preserve"> </v>
      </c>
      <c r="K84" s="43"/>
      <c r="L84" s="148"/>
      <c r="S84" s="41"/>
      <c r="T84" s="41"/>
      <c r="U84" s="41"/>
      <c r="V84" s="41"/>
      <c r="W84" s="41"/>
      <c r="X84" s="41"/>
      <c r="Y84" s="41"/>
      <c r="Z84" s="41"/>
      <c r="AA84" s="41"/>
      <c r="AB84" s="41"/>
      <c r="AC84" s="41"/>
      <c r="AD84" s="41"/>
      <c r="AE84" s="41"/>
    </row>
    <row r="85" spans="1:31" s="2" customFormat="1" ht="15.15" customHeight="1">
      <c r="A85" s="41"/>
      <c r="B85" s="42"/>
      <c r="C85" s="34" t="s">
        <v>36</v>
      </c>
      <c r="D85" s="43"/>
      <c r="E85" s="43"/>
      <c r="F85" s="29" t="str">
        <f>IF(E20="","",E20)</f>
        <v>Vyplň údaj</v>
      </c>
      <c r="G85" s="43"/>
      <c r="H85" s="43"/>
      <c r="I85" s="34" t="s">
        <v>41</v>
      </c>
      <c r="J85" s="39" t="str">
        <f>E26</f>
        <v>Ing. Střítezský P.</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89"/>
      <c r="B87" s="190"/>
      <c r="C87" s="191" t="s">
        <v>156</v>
      </c>
      <c r="D87" s="192" t="s">
        <v>64</v>
      </c>
      <c r="E87" s="192" t="s">
        <v>60</v>
      </c>
      <c r="F87" s="192" t="s">
        <v>61</v>
      </c>
      <c r="G87" s="192" t="s">
        <v>157</v>
      </c>
      <c r="H87" s="192" t="s">
        <v>158</v>
      </c>
      <c r="I87" s="192" t="s">
        <v>159</v>
      </c>
      <c r="J87" s="192" t="s">
        <v>150</v>
      </c>
      <c r="K87" s="193" t="s">
        <v>160</v>
      </c>
      <c r="L87" s="194"/>
      <c r="M87" s="96" t="s">
        <v>35</v>
      </c>
      <c r="N87" s="97" t="s">
        <v>49</v>
      </c>
      <c r="O87" s="97" t="s">
        <v>161</v>
      </c>
      <c r="P87" s="97" t="s">
        <v>162</v>
      </c>
      <c r="Q87" s="97" t="s">
        <v>163</v>
      </c>
      <c r="R87" s="97" t="s">
        <v>164</v>
      </c>
      <c r="S87" s="97" t="s">
        <v>165</v>
      </c>
      <c r="T87" s="98" t="s">
        <v>166</v>
      </c>
      <c r="U87" s="189"/>
      <c r="V87" s="189"/>
      <c r="W87" s="189"/>
      <c r="X87" s="189"/>
      <c r="Y87" s="189"/>
      <c r="Z87" s="189"/>
      <c r="AA87" s="189"/>
      <c r="AB87" s="189"/>
      <c r="AC87" s="189"/>
      <c r="AD87" s="189"/>
      <c r="AE87" s="189"/>
    </row>
    <row r="88" spans="1:63" s="2" customFormat="1" ht="22.8" customHeight="1">
      <c r="A88" s="41"/>
      <c r="B88" s="42"/>
      <c r="C88" s="103" t="s">
        <v>167</v>
      </c>
      <c r="D88" s="43"/>
      <c r="E88" s="43"/>
      <c r="F88" s="43"/>
      <c r="G88" s="43"/>
      <c r="H88" s="43"/>
      <c r="I88" s="43"/>
      <c r="J88" s="195">
        <f>BK88</f>
        <v>0</v>
      </c>
      <c r="K88" s="43"/>
      <c r="L88" s="47"/>
      <c r="M88" s="99"/>
      <c r="N88" s="196"/>
      <c r="O88" s="100"/>
      <c r="P88" s="197">
        <f>P89+P175</f>
        <v>0</v>
      </c>
      <c r="Q88" s="100"/>
      <c r="R88" s="197">
        <f>R89+R175</f>
        <v>384.50146</v>
      </c>
      <c r="S88" s="100"/>
      <c r="T88" s="198">
        <f>T89+T175</f>
        <v>0</v>
      </c>
      <c r="U88" s="41"/>
      <c r="V88" s="41"/>
      <c r="W88" s="41"/>
      <c r="X88" s="41"/>
      <c r="Y88" s="41"/>
      <c r="Z88" s="41"/>
      <c r="AA88" s="41"/>
      <c r="AB88" s="41"/>
      <c r="AC88" s="41"/>
      <c r="AD88" s="41"/>
      <c r="AE88" s="41"/>
      <c r="AT88" s="19" t="s">
        <v>78</v>
      </c>
      <c r="AU88" s="19" t="s">
        <v>151</v>
      </c>
      <c r="BK88" s="199">
        <f>BK89+BK175</f>
        <v>0</v>
      </c>
    </row>
    <row r="89" spans="1:63" s="12" customFormat="1" ht="25.9" customHeight="1">
      <c r="A89" s="12"/>
      <c r="B89" s="200"/>
      <c r="C89" s="201"/>
      <c r="D89" s="202" t="s">
        <v>78</v>
      </c>
      <c r="E89" s="203" t="s">
        <v>168</v>
      </c>
      <c r="F89" s="203" t="s">
        <v>169</v>
      </c>
      <c r="G89" s="201"/>
      <c r="H89" s="201"/>
      <c r="I89" s="204"/>
      <c r="J89" s="205">
        <f>BK89</f>
        <v>0</v>
      </c>
      <c r="K89" s="201"/>
      <c r="L89" s="206"/>
      <c r="M89" s="207"/>
      <c r="N89" s="208"/>
      <c r="O89" s="208"/>
      <c r="P89" s="209">
        <f>P90</f>
        <v>0</v>
      </c>
      <c r="Q89" s="208"/>
      <c r="R89" s="209">
        <f>R90</f>
        <v>0</v>
      </c>
      <c r="S89" s="208"/>
      <c r="T89" s="210">
        <f>T90</f>
        <v>0</v>
      </c>
      <c r="U89" s="12"/>
      <c r="V89" s="12"/>
      <c r="W89" s="12"/>
      <c r="X89" s="12"/>
      <c r="Y89" s="12"/>
      <c r="Z89" s="12"/>
      <c r="AA89" s="12"/>
      <c r="AB89" s="12"/>
      <c r="AC89" s="12"/>
      <c r="AD89" s="12"/>
      <c r="AE89" s="12"/>
      <c r="AR89" s="211" t="s">
        <v>86</v>
      </c>
      <c r="AT89" s="212" t="s">
        <v>78</v>
      </c>
      <c r="AU89" s="212" t="s">
        <v>79</v>
      </c>
      <c r="AY89" s="211" t="s">
        <v>170</v>
      </c>
      <c r="BK89" s="213">
        <f>BK90</f>
        <v>0</v>
      </c>
    </row>
    <row r="90" spans="1:63" s="12" customFormat="1" ht="22.8" customHeight="1">
      <c r="A90" s="12"/>
      <c r="B90" s="200"/>
      <c r="C90" s="201"/>
      <c r="D90" s="202" t="s">
        <v>78</v>
      </c>
      <c r="E90" s="214" t="s">
        <v>171</v>
      </c>
      <c r="F90" s="214" t="s">
        <v>172</v>
      </c>
      <c r="G90" s="201"/>
      <c r="H90" s="201"/>
      <c r="I90" s="204"/>
      <c r="J90" s="215">
        <f>BK90</f>
        <v>0</v>
      </c>
      <c r="K90" s="201"/>
      <c r="L90" s="206"/>
      <c r="M90" s="207"/>
      <c r="N90" s="208"/>
      <c r="O90" s="208"/>
      <c r="P90" s="209">
        <f>SUM(P91:P174)</f>
        <v>0</v>
      </c>
      <c r="Q90" s="208"/>
      <c r="R90" s="209">
        <f>SUM(R91:R174)</f>
        <v>0</v>
      </c>
      <c r="S90" s="208"/>
      <c r="T90" s="210">
        <f>SUM(T91:T174)</f>
        <v>0</v>
      </c>
      <c r="U90" s="12"/>
      <c r="V90" s="12"/>
      <c r="W90" s="12"/>
      <c r="X90" s="12"/>
      <c r="Y90" s="12"/>
      <c r="Z90" s="12"/>
      <c r="AA90" s="12"/>
      <c r="AB90" s="12"/>
      <c r="AC90" s="12"/>
      <c r="AD90" s="12"/>
      <c r="AE90" s="12"/>
      <c r="AR90" s="211" t="s">
        <v>86</v>
      </c>
      <c r="AT90" s="212" t="s">
        <v>78</v>
      </c>
      <c r="AU90" s="212" t="s">
        <v>86</v>
      </c>
      <c r="AY90" s="211" t="s">
        <v>170</v>
      </c>
      <c r="BK90" s="213">
        <f>SUM(BK91:BK174)</f>
        <v>0</v>
      </c>
    </row>
    <row r="91" spans="1:65" s="2" customFormat="1" ht="12">
      <c r="A91" s="41"/>
      <c r="B91" s="42"/>
      <c r="C91" s="216" t="s">
        <v>86</v>
      </c>
      <c r="D91" s="216" t="s">
        <v>173</v>
      </c>
      <c r="E91" s="217" t="s">
        <v>186</v>
      </c>
      <c r="F91" s="218" t="s">
        <v>187</v>
      </c>
      <c r="G91" s="219" t="s">
        <v>176</v>
      </c>
      <c r="H91" s="220">
        <v>15.7</v>
      </c>
      <c r="I91" s="221"/>
      <c r="J91" s="222">
        <f>ROUND(I91*H91,2)</f>
        <v>0</v>
      </c>
      <c r="K91" s="218" t="s">
        <v>177</v>
      </c>
      <c r="L91" s="47"/>
      <c r="M91" s="223" t="s">
        <v>35</v>
      </c>
      <c r="N91" s="224" t="s">
        <v>52</v>
      </c>
      <c r="O91" s="88"/>
      <c r="P91" s="225">
        <f>O91*H91</f>
        <v>0</v>
      </c>
      <c r="Q91" s="225">
        <v>0</v>
      </c>
      <c r="R91" s="225">
        <f>Q91*H91</f>
        <v>0</v>
      </c>
      <c r="S91" s="225">
        <v>0</v>
      </c>
      <c r="T91" s="226">
        <f>S91*H91</f>
        <v>0</v>
      </c>
      <c r="U91" s="41"/>
      <c r="V91" s="41"/>
      <c r="W91" s="41"/>
      <c r="X91" s="41"/>
      <c r="Y91" s="41"/>
      <c r="Z91" s="41"/>
      <c r="AA91" s="41"/>
      <c r="AB91" s="41"/>
      <c r="AC91" s="41"/>
      <c r="AD91" s="41"/>
      <c r="AE91" s="41"/>
      <c r="AR91" s="227" t="s">
        <v>178</v>
      </c>
      <c r="AT91" s="227" t="s">
        <v>173</v>
      </c>
      <c r="AU91" s="227" t="s">
        <v>88</v>
      </c>
      <c r="AY91" s="19" t="s">
        <v>170</v>
      </c>
      <c r="BE91" s="228">
        <f>IF(N91="základní",J91,0)</f>
        <v>0</v>
      </c>
      <c r="BF91" s="228">
        <f>IF(N91="snížená",J91,0)</f>
        <v>0</v>
      </c>
      <c r="BG91" s="228">
        <f>IF(N91="zákl. přenesená",J91,0)</f>
        <v>0</v>
      </c>
      <c r="BH91" s="228">
        <f>IF(N91="sníž. přenesená",J91,0)</f>
        <v>0</v>
      </c>
      <c r="BI91" s="228">
        <f>IF(N91="nulová",J91,0)</f>
        <v>0</v>
      </c>
      <c r="BJ91" s="19" t="s">
        <v>178</v>
      </c>
      <c r="BK91" s="228">
        <f>ROUND(I91*H91,2)</f>
        <v>0</v>
      </c>
      <c r="BL91" s="19" t="s">
        <v>178</v>
      </c>
      <c r="BM91" s="227" t="s">
        <v>188</v>
      </c>
    </row>
    <row r="92" spans="1:47" s="2" customFormat="1" ht="12">
      <c r="A92" s="41"/>
      <c r="B92" s="42"/>
      <c r="C92" s="43"/>
      <c r="D92" s="229" t="s">
        <v>180</v>
      </c>
      <c r="E92" s="43"/>
      <c r="F92" s="230" t="s">
        <v>189</v>
      </c>
      <c r="G92" s="43"/>
      <c r="H92" s="43"/>
      <c r="I92" s="231"/>
      <c r="J92" s="43"/>
      <c r="K92" s="43"/>
      <c r="L92" s="47"/>
      <c r="M92" s="232"/>
      <c r="N92" s="233"/>
      <c r="O92" s="88"/>
      <c r="P92" s="88"/>
      <c r="Q92" s="88"/>
      <c r="R92" s="88"/>
      <c r="S92" s="88"/>
      <c r="T92" s="89"/>
      <c r="U92" s="41"/>
      <c r="V92" s="41"/>
      <c r="W92" s="41"/>
      <c r="X92" s="41"/>
      <c r="Y92" s="41"/>
      <c r="Z92" s="41"/>
      <c r="AA92" s="41"/>
      <c r="AB92" s="41"/>
      <c r="AC92" s="41"/>
      <c r="AD92" s="41"/>
      <c r="AE92" s="41"/>
      <c r="AT92" s="19" t="s">
        <v>180</v>
      </c>
      <c r="AU92" s="19" t="s">
        <v>88</v>
      </c>
    </row>
    <row r="93" spans="1:51" s="13" customFormat="1" ht="12">
      <c r="A93" s="13"/>
      <c r="B93" s="234"/>
      <c r="C93" s="235"/>
      <c r="D93" s="229" t="s">
        <v>182</v>
      </c>
      <c r="E93" s="236" t="s">
        <v>35</v>
      </c>
      <c r="F93" s="237" t="s">
        <v>717</v>
      </c>
      <c r="G93" s="235"/>
      <c r="H93" s="236" t="s">
        <v>35</v>
      </c>
      <c r="I93" s="238"/>
      <c r="J93" s="235"/>
      <c r="K93" s="235"/>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86</v>
      </c>
      <c r="AW93" s="13" t="s">
        <v>40</v>
      </c>
      <c r="AX93" s="13" t="s">
        <v>79</v>
      </c>
      <c r="AY93" s="243" t="s">
        <v>170</v>
      </c>
    </row>
    <row r="94" spans="1:51" s="14" customFormat="1" ht="12">
      <c r="A94" s="14"/>
      <c r="B94" s="244"/>
      <c r="C94" s="245"/>
      <c r="D94" s="229" t="s">
        <v>182</v>
      </c>
      <c r="E94" s="246" t="s">
        <v>35</v>
      </c>
      <c r="F94" s="247" t="s">
        <v>718</v>
      </c>
      <c r="G94" s="245"/>
      <c r="H94" s="248">
        <v>15.7</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88</v>
      </c>
      <c r="AW94" s="14" t="s">
        <v>40</v>
      </c>
      <c r="AX94" s="14" t="s">
        <v>79</v>
      </c>
      <c r="AY94" s="254" t="s">
        <v>170</v>
      </c>
    </row>
    <row r="95" spans="1:51" s="15" customFormat="1" ht="12">
      <c r="A95" s="15"/>
      <c r="B95" s="255"/>
      <c r="C95" s="256"/>
      <c r="D95" s="229" t="s">
        <v>182</v>
      </c>
      <c r="E95" s="257" t="s">
        <v>35</v>
      </c>
      <c r="F95" s="258" t="s">
        <v>185</v>
      </c>
      <c r="G95" s="256"/>
      <c r="H95" s="259">
        <v>15.7</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182</v>
      </c>
      <c r="AU95" s="265" t="s">
        <v>88</v>
      </c>
      <c r="AV95" s="15" t="s">
        <v>178</v>
      </c>
      <c r="AW95" s="15" t="s">
        <v>40</v>
      </c>
      <c r="AX95" s="15" t="s">
        <v>86</v>
      </c>
      <c r="AY95" s="265" t="s">
        <v>170</v>
      </c>
    </row>
    <row r="96" spans="1:65" s="2" customFormat="1" ht="12">
      <c r="A96" s="41"/>
      <c r="B96" s="42"/>
      <c r="C96" s="216" t="s">
        <v>88</v>
      </c>
      <c r="D96" s="216" t="s">
        <v>173</v>
      </c>
      <c r="E96" s="217" t="s">
        <v>193</v>
      </c>
      <c r="F96" s="218" t="s">
        <v>194</v>
      </c>
      <c r="G96" s="219" t="s">
        <v>176</v>
      </c>
      <c r="H96" s="220">
        <v>15.7</v>
      </c>
      <c r="I96" s="221"/>
      <c r="J96" s="222">
        <f>ROUND(I96*H96,2)</f>
        <v>0</v>
      </c>
      <c r="K96" s="218" t="s">
        <v>177</v>
      </c>
      <c r="L96" s="47"/>
      <c r="M96" s="223" t="s">
        <v>35</v>
      </c>
      <c r="N96" s="224" t="s">
        <v>52</v>
      </c>
      <c r="O96" s="88"/>
      <c r="P96" s="225">
        <f>O96*H96</f>
        <v>0</v>
      </c>
      <c r="Q96" s="225">
        <v>0</v>
      </c>
      <c r="R96" s="225">
        <f>Q96*H96</f>
        <v>0</v>
      </c>
      <c r="S96" s="225">
        <v>0</v>
      </c>
      <c r="T96" s="226">
        <f>S96*H96</f>
        <v>0</v>
      </c>
      <c r="U96" s="41"/>
      <c r="V96" s="41"/>
      <c r="W96" s="41"/>
      <c r="X96" s="41"/>
      <c r="Y96" s="41"/>
      <c r="Z96" s="41"/>
      <c r="AA96" s="41"/>
      <c r="AB96" s="41"/>
      <c r="AC96" s="41"/>
      <c r="AD96" s="41"/>
      <c r="AE96" s="41"/>
      <c r="AR96" s="227" t="s">
        <v>178</v>
      </c>
      <c r="AT96" s="227" t="s">
        <v>173</v>
      </c>
      <c r="AU96" s="227" t="s">
        <v>88</v>
      </c>
      <c r="AY96" s="19" t="s">
        <v>170</v>
      </c>
      <c r="BE96" s="228">
        <f>IF(N96="základní",J96,0)</f>
        <v>0</v>
      </c>
      <c r="BF96" s="228">
        <f>IF(N96="snížená",J96,0)</f>
        <v>0</v>
      </c>
      <c r="BG96" s="228">
        <f>IF(N96="zákl. přenesená",J96,0)</f>
        <v>0</v>
      </c>
      <c r="BH96" s="228">
        <f>IF(N96="sníž. přenesená",J96,0)</f>
        <v>0</v>
      </c>
      <c r="BI96" s="228">
        <f>IF(N96="nulová",J96,0)</f>
        <v>0</v>
      </c>
      <c r="BJ96" s="19" t="s">
        <v>178</v>
      </c>
      <c r="BK96" s="228">
        <f>ROUND(I96*H96,2)</f>
        <v>0</v>
      </c>
      <c r="BL96" s="19" t="s">
        <v>178</v>
      </c>
      <c r="BM96" s="227" t="s">
        <v>195</v>
      </c>
    </row>
    <row r="97" spans="1:47" s="2" customFormat="1" ht="12">
      <c r="A97" s="41"/>
      <c r="B97" s="42"/>
      <c r="C97" s="43"/>
      <c r="D97" s="229" t="s">
        <v>180</v>
      </c>
      <c r="E97" s="43"/>
      <c r="F97" s="230" t="s">
        <v>196</v>
      </c>
      <c r="G97" s="43"/>
      <c r="H97" s="43"/>
      <c r="I97" s="231"/>
      <c r="J97" s="43"/>
      <c r="K97" s="43"/>
      <c r="L97" s="47"/>
      <c r="M97" s="232"/>
      <c r="N97" s="233"/>
      <c r="O97" s="88"/>
      <c r="P97" s="88"/>
      <c r="Q97" s="88"/>
      <c r="R97" s="88"/>
      <c r="S97" s="88"/>
      <c r="T97" s="89"/>
      <c r="U97" s="41"/>
      <c r="V97" s="41"/>
      <c r="W97" s="41"/>
      <c r="X97" s="41"/>
      <c r="Y97" s="41"/>
      <c r="Z97" s="41"/>
      <c r="AA97" s="41"/>
      <c r="AB97" s="41"/>
      <c r="AC97" s="41"/>
      <c r="AD97" s="41"/>
      <c r="AE97" s="41"/>
      <c r="AT97" s="19" t="s">
        <v>180</v>
      </c>
      <c r="AU97" s="19" t="s">
        <v>88</v>
      </c>
    </row>
    <row r="98" spans="1:51" s="13" customFormat="1" ht="12">
      <c r="A98" s="13"/>
      <c r="B98" s="234"/>
      <c r="C98" s="235"/>
      <c r="D98" s="229" t="s">
        <v>182</v>
      </c>
      <c r="E98" s="236" t="s">
        <v>35</v>
      </c>
      <c r="F98" s="237" t="s">
        <v>717</v>
      </c>
      <c r="G98" s="235"/>
      <c r="H98" s="236" t="s">
        <v>35</v>
      </c>
      <c r="I98" s="238"/>
      <c r="J98" s="235"/>
      <c r="K98" s="235"/>
      <c r="L98" s="239"/>
      <c r="M98" s="240"/>
      <c r="N98" s="241"/>
      <c r="O98" s="241"/>
      <c r="P98" s="241"/>
      <c r="Q98" s="241"/>
      <c r="R98" s="241"/>
      <c r="S98" s="241"/>
      <c r="T98" s="242"/>
      <c r="U98" s="13"/>
      <c r="V98" s="13"/>
      <c r="W98" s="13"/>
      <c r="X98" s="13"/>
      <c r="Y98" s="13"/>
      <c r="Z98" s="13"/>
      <c r="AA98" s="13"/>
      <c r="AB98" s="13"/>
      <c r="AC98" s="13"/>
      <c r="AD98" s="13"/>
      <c r="AE98" s="13"/>
      <c r="AT98" s="243" t="s">
        <v>182</v>
      </c>
      <c r="AU98" s="243" t="s">
        <v>88</v>
      </c>
      <c r="AV98" s="13" t="s">
        <v>86</v>
      </c>
      <c r="AW98" s="13" t="s">
        <v>40</v>
      </c>
      <c r="AX98" s="13" t="s">
        <v>79</v>
      </c>
      <c r="AY98" s="243" t="s">
        <v>170</v>
      </c>
    </row>
    <row r="99" spans="1:51" s="14" customFormat="1" ht="12">
      <c r="A99" s="14"/>
      <c r="B99" s="244"/>
      <c r="C99" s="245"/>
      <c r="D99" s="229" t="s">
        <v>182</v>
      </c>
      <c r="E99" s="246" t="s">
        <v>35</v>
      </c>
      <c r="F99" s="247" t="s">
        <v>718</v>
      </c>
      <c r="G99" s="245"/>
      <c r="H99" s="248">
        <v>15.7</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182</v>
      </c>
      <c r="AU99" s="254" t="s">
        <v>88</v>
      </c>
      <c r="AV99" s="14" t="s">
        <v>88</v>
      </c>
      <c r="AW99" s="14" t="s">
        <v>40</v>
      </c>
      <c r="AX99" s="14" t="s">
        <v>79</v>
      </c>
      <c r="AY99" s="254" t="s">
        <v>170</v>
      </c>
    </row>
    <row r="100" spans="1:51" s="15" customFormat="1" ht="12">
      <c r="A100" s="15"/>
      <c r="B100" s="255"/>
      <c r="C100" s="256"/>
      <c r="D100" s="229" t="s">
        <v>182</v>
      </c>
      <c r="E100" s="257" t="s">
        <v>35</v>
      </c>
      <c r="F100" s="258" t="s">
        <v>185</v>
      </c>
      <c r="G100" s="256"/>
      <c r="H100" s="259">
        <v>15.7</v>
      </c>
      <c r="I100" s="260"/>
      <c r="J100" s="256"/>
      <c r="K100" s="256"/>
      <c r="L100" s="261"/>
      <c r="M100" s="262"/>
      <c r="N100" s="263"/>
      <c r="O100" s="263"/>
      <c r="P100" s="263"/>
      <c r="Q100" s="263"/>
      <c r="R100" s="263"/>
      <c r="S100" s="263"/>
      <c r="T100" s="264"/>
      <c r="U100" s="15"/>
      <c r="V100" s="15"/>
      <c r="W100" s="15"/>
      <c r="X100" s="15"/>
      <c r="Y100" s="15"/>
      <c r="Z100" s="15"/>
      <c r="AA100" s="15"/>
      <c r="AB100" s="15"/>
      <c r="AC100" s="15"/>
      <c r="AD100" s="15"/>
      <c r="AE100" s="15"/>
      <c r="AT100" s="265" t="s">
        <v>182</v>
      </c>
      <c r="AU100" s="265" t="s">
        <v>88</v>
      </c>
      <c r="AV100" s="15" t="s">
        <v>178</v>
      </c>
      <c r="AW100" s="15" t="s">
        <v>40</v>
      </c>
      <c r="AX100" s="15" t="s">
        <v>86</v>
      </c>
      <c r="AY100" s="265" t="s">
        <v>170</v>
      </c>
    </row>
    <row r="101" spans="1:65" s="2" customFormat="1" ht="90" customHeight="1">
      <c r="A101" s="41"/>
      <c r="B101" s="42"/>
      <c r="C101" s="216" t="s">
        <v>192</v>
      </c>
      <c r="D101" s="216" t="s">
        <v>173</v>
      </c>
      <c r="E101" s="217" t="s">
        <v>719</v>
      </c>
      <c r="F101" s="218" t="s">
        <v>720</v>
      </c>
      <c r="G101" s="219" t="s">
        <v>240</v>
      </c>
      <c r="H101" s="220">
        <v>144.354</v>
      </c>
      <c r="I101" s="221"/>
      <c r="J101" s="222">
        <f>ROUND(I101*H101,2)</f>
        <v>0</v>
      </c>
      <c r="K101" s="218" t="s">
        <v>177</v>
      </c>
      <c r="L101" s="47"/>
      <c r="M101" s="223" t="s">
        <v>35</v>
      </c>
      <c r="N101" s="224" t="s">
        <v>52</v>
      </c>
      <c r="O101" s="88"/>
      <c r="P101" s="225">
        <f>O101*H101</f>
        <v>0</v>
      </c>
      <c r="Q101" s="225">
        <v>0</v>
      </c>
      <c r="R101" s="225">
        <f>Q101*H101</f>
        <v>0</v>
      </c>
      <c r="S101" s="225">
        <v>0</v>
      </c>
      <c r="T101" s="226">
        <f>S101*H101</f>
        <v>0</v>
      </c>
      <c r="U101" s="41"/>
      <c r="V101" s="41"/>
      <c r="W101" s="41"/>
      <c r="X101" s="41"/>
      <c r="Y101" s="41"/>
      <c r="Z101" s="41"/>
      <c r="AA101" s="41"/>
      <c r="AB101" s="41"/>
      <c r="AC101" s="41"/>
      <c r="AD101" s="41"/>
      <c r="AE101" s="41"/>
      <c r="AR101" s="227" t="s">
        <v>178</v>
      </c>
      <c r="AT101" s="227" t="s">
        <v>173</v>
      </c>
      <c r="AU101" s="227" t="s">
        <v>88</v>
      </c>
      <c r="AY101" s="19" t="s">
        <v>170</v>
      </c>
      <c r="BE101" s="228">
        <f>IF(N101="základní",J101,0)</f>
        <v>0</v>
      </c>
      <c r="BF101" s="228">
        <f>IF(N101="snížená",J101,0)</f>
        <v>0</v>
      </c>
      <c r="BG101" s="228">
        <f>IF(N101="zákl. přenesená",J101,0)</f>
        <v>0</v>
      </c>
      <c r="BH101" s="228">
        <f>IF(N101="sníž. přenesená",J101,0)</f>
        <v>0</v>
      </c>
      <c r="BI101" s="228">
        <f>IF(N101="nulová",J101,0)</f>
        <v>0</v>
      </c>
      <c r="BJ101" s="19" t="s">
        <v>178</v>
      </c>
      <c r="BK101" s="228">
        <f>ROUND(I101*H101,2)</f>
        <v>0</v>
      </c>
      <c r="BL101" s="19" t="s">
        <v>178</v>
      </c>
      <c r="BM101" s="227" t="s">
        <v>721</v>
      </c>
    </row>
    <row r="102" spans="1:47" s="2" customFormat="1" ht="12">
      <c r="A102" s="41"/>
      <c r="B102" s="42"/>
      <c r="C102" s="43"/>
      <c r="D102" s="229" t="s">
        <v>180</v>
      </c>
      <c r="E102" s="43"/>
      <c r="F102" s="230" t="s">
        <v>201</v>
      </c>
      <c r="G102" s="43"/>
      <c r="H102" s="43"/>
      <c r="I102" s="231"/>
      <c r="J102" s="43"/>
      <c r="K102" s="43"/>
      <c r="L102" s="47"/>
      <c r="M102" s="232"/>
      <c r="N102" s="233"/>
      <c r="O102" s="88"/>
      <c r="P102" s="88"/>
      <c r="Q102" s="88"/>
      <c r="R102" s="88"/>
      <c r="S102" s="88"/>
      <c r="T102" s="89"/>
      <c r="U102" s="41"/>
      <c r="V102" s="41"/>
      <c r="W102" s="41"/>
      <c r="X102" s="41"/>
      <c r="Y102" s="41"/>
      <c r="Z102" s="41"/>
      <c r="AA102" s="41"/>
      <c r="AB102" s="41"/>
      <c r="AC102" s="41"/>
      <c r="AD102" s="41"/>
      <c r="AE102" s="41"/>
      <c r="AT102" s="19" t="s">
        <v>180</v>
      </c>
      <c r="AU102" s="19" t="s">
        <v>88</v>
      </c>
    </row>
    <row r="103" spans="1:51" s="13" customFormat="1" ht="12">
      <c r="A103" s="13"/>
      <c r="B103" s="234"/>
      <c r="C103" s="235"/>
      <c r="D103" s="229" t="s">
        <v>182</v>
      </c>
      <c r="E103" s="236" t="s">
        <v>35</v>
      </c>
      <c r="F103" s="237" t="s">
        <v>722</v>
      </c>
      <c r="G103" s="235"/>
      <c r="H103" s="236" t="s">
        <v>35</v>
      </c>
      <c r="I103" s="238"/>
      <c r="J103" s="235"/>
      <c r="K103" s="235"/>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86</v>
      </c>
      <c r="AW103" s="13" t="s">
        <v>40</v>
      </c>
      <c r="AX103" s="13" t="s">
        <v>79</v>
      </c>
      <c r="AY103" s="243" t="s">
        <v>170</v>
      </c>
    </row>
    <row r="104" spans="1:51" s="14" customFormat="1" ht="12">
      <c r="A104" s="14"/>
      <c r="B104" s="244"/>
      <c r="C104" s="245"/>
      <c r="D104" s="229" t="s">
        <v>182</v>
      </c>
      <c r="E104" s="246" t="s">
        <v>35</v>
      </c>
      <c r="F104" s="247" t="s">
        <v>723</v>
      </c>
      <c r="G104" s="245"/>
      <c r="H104" s="248">
        <v>137.354</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88</v>
      </c>
      <c r="AW104" s="14" t="s">
        <v>40</v>
      </c>
      <c r="AX104" s="14" t="s">
        <v>79</v>
      </c>
      <c r="AY104" s="254" t="s">
        <v>170</v>
      </c>
    </row>
    <row r="105" spans="1:51" s="16" customFormat="1" ht="12">
      <c r="A105" s="16"/>
      <c r="B105" s="288"/>
      <c r="C105" s="289"/>
      <c r="D105" s="229" t="s">
        <v>182</v>
      </c>
      <c r="E105" s="290" t="s">
        <v>35</v>
      </c>
      <c r="F105" s="291" t="s">
        <v>724</v>
      </c>
      <c r="G105" s="289"/>
      <c r="H105" s="292">
        <v>137.354</v>
      </c>
      <c r="I105" s="293"/>
      <c r="J105" s="289"/>
      <c r="K105" s="289"/>
      <c r="L105" s="294"/>
      <c r="M105" s="295"/>
      <c r="N105" s="296"/>
      <c r="O105" s="296"/>
      <c r="P105" s="296"/>
      <c r="Q105" s="296"/>
      <c r="R105" s="296"/>
      <c r="S105" s="296"/>
      <c r="T105" s="297"/>
      <c r="U105" s="16"/>
      <c r="V105" s="16"/>
      <c r="W105" s="16"/>
      <c r="X105" s="16"/>
      <c r="Y105" s="16"/>
      <c r="Z105" s="16"/>
      <c r="AA105" s="16"/>
      <c r="AB105" s="16"/>
      <c r="AC105" s="16"/>
      <c r="AD105" s="16"/>
      <c r="AE105" s="16"/>
      <c r="AT105" s="298" t="s">
        <v>182</v>
      </c>
      <c r="AU105" s="298" t="s">
        <v>88</v>
      </c>
      <c r="AV105" s="16" t="s">
        <v>192</v>
      </c>
      <c r="AW105" s="16" t="s">
        <v>40</v>
      </c>
      <c r="AX105" s="16" t="s">
        <v>79</v>
      </c>
      <c r="AY105" s="298" t="s">
        <v>170</v>
      </c>
    </row>
    <row r="106" spans="1:51" s="13" customFormat="1" ht="12">
      <c r="A106" s="13"/>
      <c r="B106" s="234"/>
      <c r="C106" s="235"/>
      <c r="D106" s="229" t="s">
        <v>182</v>
      </c>
      <c r="E106" s="236" t="s">
        <v>35</v>
      </c>
      <c r="F106" s="237" t="s">
        <v>725</v>
      </c>
      <c r="G106" s="235"/>
      <c r="H106" s="236" t="s">
        <v>35</v>
      </c>
      <c r="I106" s="238"/>
      <c r="J106" s="235"/>
      <c r="K106" s="235"/>
      <c r="L106" s="239"/>
      <c r="M106" s="240"/>
      <c r="N106" s="241"/>
      <c r="O106" s="241"/>
      <c r="P106" s="241"/>
      <c r="Q106" s="241"/>
      <c r="R106" s="241"/>
      <c r="S106" s="241"/>
      <c r="T106" s="242"/>
      <c r="U106" s="13"/>
      <c r="V106" s="13"/>
      <c r="W106" s="13"/>
      <c r="X106" s="13"/>
      <c r="Y106" s="13"/>
      <c r="Z106" s="13"/>
      <c r="AA106" s="13"/>
      <c r="AB106" s="13"/>
      <c r="AC106" s="13"/>
      <c r="AD106" s="13"/>
      <c r="AE106" s="13"/>
      <c r="AT106" s="243" t="s">
        <v>182</v>
      </c>
      <c r="AU106" s="243" t="s">
        <v>88</v>
      </c>
      <c r="AV106" s="13" t="s">
        <v>86</v>
      </c>
      <c r="AW106" s="13" t="s">
        <v>40</v>
      </c>
      <c r="AX106" s="13" t="s">
        <v>79</v>
      </c>
      <c r="AY106" s="243" t="s">
        <v>170</v>
      </c>
    </row>
    <row r="107" spans="1:51" s="14" customFormat="1" ht="12">
      <c r="A107" s="14"/>
      <c r="B107" s="244"/>
      <c r="C107" s="245"/>
      <c r="D107" s="229" t="s">
        <v>182</v>
      </c>
      <c r="E107" s="246" t="s">
        <v>35</v>
      </c>
      <c r="F107" s="247" t="s">
        <v>220</v>
      </c>
      <c r="G107" s="245"/>
      <c r="H107" s="248">
        <v>7</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182</v>
      </c>
      <c r="AU107" s="254" t="s">
        <v>88</v>
      </c>
      <c r="AV107" s="14" t="s">
        <v>88</v>
      </c>
      <c r="AW107" s="14" t="s">
        <v>40</v>
      </c>
      <c r="AX107" s="14" t="s">
        <v>79</v>
      </c>
      <c r="AY107" s="254" t="s">
        <v>170</v>
      </c>
    </row>
    <row r="108" spans="1:51" s="16" customFormat="1" ht="12">
      <c r="A108" s="16"/>
      <c r="B108" s="288"/>
      <c r="C108" s="289"/>
      <c r="D108" s="229" t="s">
        <v>182</v>
      </c>
      <c r="E108" s="290" t="s">
        <v>35</v>
      </c>
      <c r="F108" s="291" t="s">
        <v>724</v>
      </c>
      <c r="G108" s="289"/>
      <c r="H108" s="292">
        <v>7</v>
      </c>
      <c r="I108" s="293"/>
      <c r="J108" s="289"/>
      <c r="K108" s="289"/>
      <c r="L108" s="294"/>
      <c r="M108" s="295"/>
      <c r="N108" s="296"/>
      <c r="O108" s="296"/>
      <c r="P108" s="296"/>
      <c r="Q108" s="296"/>
      <c r="R108" s="296"/>
      <c r="S108" s="296"/>
      <c r="T108" s="297"/>
      <c r="U108" s="16"/>
      <c r="V108" s="16"/>
      <c r="W108" s="16"/>
      <c r="X108" s="16"/>
      <c r="Y108" s="16"/>
      <c r="Z108" s="16"/>
      <c r="AA108" s="16"/>
      <c r="AB108" s="16"/>
      <c r="AC108" s="16"/>
      <c r="AD108" s="16"/>
      <c r="AE108" s="16"/>
      <c r="AT108" s="298" t="s">
        <v>182</v>
      </c>
      <c r="AU108" s="298" t="s">
        <v>88</v>
      </c>
      <c r="AV108" s="16" t="s">
        <v>192</v>
      </c>
      <c r="AW108" s="16" t="s">
        <v>40</v>
      </c>
      <c r="AX108" s="16" t="s">
        <v>79</v>
      </c>
      <c r="AY108" s="298" t="s">
        <v>170</v>
      </c>
    </row>
    <row r="109" spans="1:51" s="15" customFormat="1" ht="12">
      <c r="A109" s="15"/>
      <c r="B109" s="255"/>
      <c r="C109" s="256"/>
      <c r="D109" s="229" t="s">
        <v>182</v>
      </c>
      <c r="E109" s="257" t="s">
        <v>704</v>
      </c>
      <c r="F109" s="258" t="s">
        <v>185</v>
      </c>
      <c r="G109" s="256"/>
      <c r="H109" s="259">
        <v>144.354</v>
      </c>
      <c r="I109" s="260"/>
      <c r="J109" s="256"/>
      <c r="K109" s="256"/>
      <c r="L109" s="261"/>
      <c r="M109" s="262"/>
      <c r="N109" s="263"/>
      <c r="O109" s="263"/>
      <c r="P109" s="263"/>
      <c r="Q109" s="263"/>
      <c r="R109" s="263"/>
      <c r="S109" s="263"/>
      <c r="T109" s="264"/>
      <c r="U109" s="15"/>
      <c r="V109" s="15"/>
      <c r="W109" s="15"/>
      <c r="X109" s="15"/>
      <c r="Y109" s="15"/>
      <c r="Z109" s="15"/>
      <c r="AA109" s="15"/>
      <c r="AB109" s="15"/>
      <c r="AC109" s="15"/>
      <c r="AD109" s="15"/>
      <c r="AE109" s="15"/>
      <c r="AT109" s="265" t="s">
        <v>182</v>
      </c>
      <c r="AU109" s="265" t="s">
        <v>88</v>
      </c>
      <c r="AV109" s="15" t="s">
        <v>178</v>
      </c>
      <c r="AW109" s="15" t="s">
        <v>40</v>
      </c>
      <c r="AX109" s="15" t="s">
        <v>86</v>
      </c>
      <c r="AY109" s="265" t="s">
        <v>170</v>
      </c>
    </row>
    <row r="110" spans="1:65" s="2" customFormat="1" ht="12">
      <c r="A110" s="41"/>
      <c r="B110" s="42"/>
      <c r="C110" s="216" t="s">
        <v>178</v>
      </c>
      <c r="D110" s="216" t="s">
        <v>173</v>
      </c>
      <c r="E110" s="217" t="s">
        <v>726</v>
      </c>
      <c r="F110" s="218" t="s">
        <v>727</v>
      </c>
      <c r="G110" s="219" t="s">
        <v>206</v>
      </c>
      <c r="H110" s="220">
        <v>175.319</v>
      </c>
      <c r="I110" s="221"/>
      <c r="J110" s="222">
        <f>ROUND(I110*H110,2)</f>
        <v>0</v>
      </c>
      <c r="K110" s="218" t="s">
        <v>177</v>
      </c>
      <c r="L110" s="47"/>
      <c r="M110" s="223" t="s">
        <v>35</v>
      </c>
      <c r="N110" s="224" t="s">
        <v>52</v>
      </c>
      <c r="O110" s="88"/>
      <c r="P110" s="225">
        <f>O110*H110</f>
        <v>0</v>
      </c>
      <c r="Q110" s="225">
        <v>0</v>
      </c>
      <c r="R110" s="225">
        <f>Q110*H110</f>
        <v>0</v>
      </c>
      <c r="S110" s="225">
        <v>0</v>
      </c>
      <c r="T110" s="226">
        <f>S110*H110</f>
        <v>0</v>
      </c>
      <c r="U110" s="41"/>
      <c r="V110" s="41"/>
      <c r="W110" s="41"/>
      <c r="X110" s="41"/>
      <c r="Y110" s="41"/>
      <c r="Z110" s="41"/>
      <c r="AA110" s="41"/>
      <c r="AB110" s="41"/>
      <c r="AC110" s="41"/>
      <c r="AD110" s="41"/>
      <c r="AE110" s="41"/>
      <c r="AR110" s="227" t="s">
        <v>178</v>
      </c>
      <c r="AT110" s="227" t="s">
        <v>173</v>
      </c>
      <c r="AU110" s="227" t="s">
        <v>88</v>
      </c>
      <c r="AY110" s="19" t="s">
        <v>170</v>
      </c>
      <c r="BE110" s="228">
        <f>IF(N110="základní",J110,0)</f>
        <v>0</v>
      </c>
      <c r="BF110" s="228">
        <f>IF(N110="snížená",J110,0)</f>
        <v>0</v>
      </c>
      <c r="BG110" s="228">
        <f>IF(N110="zákl. přenesená",J110,0)</f>
        <v>0</v>
      </c>
      <c r="BH110" s="228">
        <f>IF(N110="sníž. přenesená",J110,0)</f>
        <v>0</v>
      </c>
      <c r="BI110" s="228">
        <f>IF(N110="nulová",J110,0)</f>
        <v>0</v>
      </c>
      <c r="BJ110" s="19" t="s">
        <v>178</v>
      </c>
      <c r="BK110" s="228">
        <f>ROUND(I110*H110,2)</f>
        <v>0</v>
      </c>
      <c r="BL110" s="19" t="s">
        <v>178</v>
      </c>
      <c r="BM110" s="227" t="s">
        <v>728</v>
      </c>
    </row>
    <row r="111" spans="1:47" s="2" customFormat="1" ht="12">
      <c r="A111" s="41"/>
      <c r="B111" s="42"/>
      <c r="C111" s="43"/>
      <c r="D111" s="229" t="s">
        <v>180</v>
      </c>
      <c r="E111" s="43"/>
      <c r="F111" s="230" t="s">
        <v>208</v>
      </c>
      <c r="G111" s="43"/>
      <c r="H111" s="43"/>
      <c r="I111" s="231"/>
      <c r="J111" s="43"/>
      <c r="K111" s="43"/>
      <c r="L111" s="47"/>
      <c r="M111" s="232"/>
      <c r="N111" s="233"/>
      <c r="O111" s="88"/>
      <c r="P111" s="88"/>
      <c r="Q111" s="88"/>
      <c r="R111" s="88"/>
      <c r="S111" s="88"/>
      <c r="T111" s="89"/>
      <c r="U111" s="41"/>
      <c r="V111" s="41"/>
      <c r="W111" s="41"/>
      <c r="X111" s="41"/>
      <c r="Y111" s="41"/>
      <c r="Z111" s="41"/>
      <c r="AA111" s="41"/>
      <c r="AB111" s="41"/>
      <c r="AC111" s="41"/>
      <c r="AD111" s="41"/>
      <c r="AE111" s="41"/>
      <c r="AT111" s="19" t="s">
        <v>180</v>
      </c>
      <c r="AU111" s="19" t="s">
        <v>88</v>
      </c>
    </row>
    <row r="112" spans="1:51" s="13" customFormat="1" ht="12">
      <c r="A112" s="13"/>
      <c r="B112" s="234"/>
      <c r="C112" s="235"/>
      <c r="D112" s="229" t="s">
        <v>182</v>
      </c>
      <c r="E112" s="236" t="s">
        <v>35</v>
      </c>
      <c r="F112" s="237" t="s">
        <v>729</v>
      </c>
      <c r="G112" s="235"/>
      <c r="H112" s="236" t="s">
        <v>35</v>
      </c>
      <c r="I112" s="238"/>
      <c r="J112" s="235"/>
      <c r="K112" s="235"/>
      <c r="L112" s="239"/>
      <c r="M112" s="240"/>
      <c r="N112" s="241"/>
      <c r="O112" s="241"/>
      <c r="P112" s="241"/>
      <c r="Q112" s="241"/>
      <c r="R112" s="241"/>
      <c r="S112" s="241"/>
      <c r="T112" s="242"/>
      <c r="U112" s="13"/>
      <c r="V112" s="13"/>
      <c r="W112" s="13"/>
      <c r="X112" s="13"/>
      <c r="Y112" s="13"/>
      <c r="Z112" s="13"/>
      <c r="AA112" s="13"/>
      <c r="AB112" s="13"/>
      <c r="AC112" s="13"/>
      <c r="AD112" s="13"/>
      <c r="AE112" s="13"/>
      <c r="AT112" s="243" t="s">
        <v>182</v>
      </c>
      <c r="AU112" s="243" t="s">
        <v>88</v>
      </c>
      <c r="AV112" s="13" t="s">
        <v>86</v>
      </c>
      <c r="AW112" s="13" t="s">
        <v>40</v>
      </c>
      <c r="AX112" s="13" t="s">
        <v>79</v>
      </c>
      <c r="AY112" s="243" t="s">
        <v>170</v>
      </c>
    </row>
    <row r="113" spans="1:51" s="14" customFormat="1" ht="12">
      <c r="A113" s="14"/>
      <c r="B113" s="244"/>
      <c r="C113" s="245"/>
      <c r="D113" s="229" t="s">
        <v>182</v>
      </c>
      <c r="E113" s="246" t="s">
        <v>35</v>
      </c>
      <c r="F113" s="247" t="s">
        <v>730</v>
      </c>
      <c r="G113" s="245"/>
      <c r="H113" s="248">
        <v>164</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182</v>
      </c>
      <c r="AU113" s="254" t="s">
        <v>88</v>
      </c>
      <c r="AV113" s="14" t="s">
        <v>88</v>
      </c>
      <c r="AW113" s="14" t="s">
        <v>40</v>
      </c>
      <c r="AX113" s="14" t="s">
        <v>79</v>
      </c>
      <c r="AY113" s="254" t="s">
        <v>170</v>
      </c>
    </row>
    <row r="114" spans="1:51" s="13" customFormat="1" ht="12">
      <c r="A114" s="13"/>
      <c r="B114" s="234"/>
      <c r="C114" s="235"/>
      <c r="D114" s="229" t="s">
        <v>182</v>
      </c>
      <c r="E114" s="236" t="s">
        <v>35</v>
      </c>
      <c r="F114" s="237" t="s">
        <v>731</v>
      </c>
      <c r="G114" s="235"/>
      <c r="H114" s="236" t="s">
        <v>35</v>
      </c>
      <c r="I114" s="238"/>
      <c r="J114" s="235"/>
      <c r="K114" s="235"/>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86</v>
      </c>
      <c r="AW114" s="13" t="s">
        <v>40</v>
      </c>
      <c r="AX114" s="13" t="s">
        <v>79</v>
      </c>
      <c r="AY114" s="243" t="s">
        <v>170</v>
      </c>
    </row>
    <row r="115" spans="1:51" s="14" customFormat="1" ht="12">
      <c r="A115" s="14"/>
      <c r="B115" s="244"/>
      <c r="C115" s="245"/>
      <c r="D115" s="229" t="s">
        <v>182</v>
      </c>
      <c r="E115" s="246" t="s">
        <v>35</v>
      </c>
      <c r="F115" s="247" t="s">
        <v>732</v>
      </c>
      <c r="G115" s="245"/>
      <c r="H115" s="248">
        <v>11.319</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182</v>
      </c>
      <c r="AU115" s="254" t="s">
        <v>88</v>
      </c>
      <c r="AV115" s="14" t="s">
        <v>88</v>
      </c>
      <c r="AW115" s="14" t="s">
        <v>40</v>
      </c>
      <c r="AX115" s="14" t="s">
        <v>79</v>
      </c>
      <c r="AY115" s="254" t="s">
        <v>170</v>
      </c>
    </row>
    <row r="116" spans="1:51" s="15" customFormat="1" ht="12">
      <c r="A116" s="15"/>
      <c r="B116" s="255"/>
      <c r="C116" s="256"/>
      <c r="D116" s="229" t="s">
        <v>182</v>
      </c>
      <c r="E116" s="257" t="s">
        <v>35</v>
      </c>
      <c r="F116" s="258" t="s">
        <v>185</v>
      </c>
      <c r="G116" s="256"/>
      <c r="H116" s="259">
        <v>175.319</v>
      </c>
      <c r="I116" s="260"/>
      <c r="J116" s="256"/>
      <c r="K116" s="256"/>
      <c r="L116" s="261"/>
      <c r="M116" s="262"/>
      <c r="N116" s="263"/>
      <c r="O116" s="263"/>
      <c r="P116" s="263"/>
      <c r="Q116" s="263"/>
      <c r="R116" s="263"/>
      <c r="S116" s="263"/>
      <c r="T116" s="264"/>
      <c r="U116" s="15"/>
      <c r="V116" s="15"/>
      <c r="W116" s="15"/>
      <c r="X116" s="15"/>
      <c r="Y116" s="15"/>
      <c r="Z116" s="15"/>
      <c r="AA116" s="15"/>
      <c r="AB116" s="15"/>
      <c r="AC116" s="15"/>
      <c r="AD116" s="15"/>
      <c r="AE116" s="15"/>
      <c r="AT116" s="265" t="s">
        <v>182</v>
      </c>
      <c r="AU116" s="265" t="s">
        <v>88</v>
      </c>
      <c r="AV116" s="15" t="s">
        <v>178</v>
      </c>
      <c r="AW116" s="15" t="s">
        <v>40</v>
      </c>
      <c r="AX116" s="15" t="s">
        <v>86</v>
      </c>
      <c r="AY116" s="265" t="s">
        <v>170</v>
      </c>
    </row>
    <row r="117" spans="1:65" s="2" customFormat="1" ht="44.25" customHeight="1">
      <c r="A117" s="41"/>
      <c r="B117" s="42"/>
      <c r="C117" s="216" t="s">
        <v>171</v>
      </c>
      <c r="D117" s="216" t="s">
        <v>173</v>
      </c>
      <c r="E117" s="217" t="s">
        <v>733</v>
      </c>
      <c r="F117" s="218" t="s">
        <v>734</v>
      </c>
      <c r="G117" s="219" t="s">
        <v>265</v>
      </c>
      <c r="H117" s="220">
        <v>40</v>
      </c>
      <c r="I117" s="221"/>
      <c r="J117" s="222">
        <f>ROUND(I117*H117,2)</f>
        <v>0</v>
      </c>
      <c r="K117" s="218" t="s">
        <v>177</v>
      </c>
      <c r="L117" s="47"/>
      <c r="M117" s="223" t="s">
        <v>35</v>
      </c>
      <c r="N117" s="224" t="s">
        <v>52</v>
      </c>
      <c r="O117" s="88"/>
      <c r="P117" s="225">
        <f>O117*H117</f>
        <v>0</v>
      </c>
      <c r="Q117" s="225">
        <v>0</v>
      </c>
      <c r="R117" s="225">
        <f>Q117*H117</f>
        <v>0</v>
      </c>
      <c r="S117" s="225">
        <v>0</v>
      </c>
      <c r="T117" s="226">
        <f>S117*H117</f>
        <v>0</v>
      </c>
      <c r="U117" s="41"/>
      <c r="V117" s="41"/>
      <c r="W117" s="41"/>
      <c r="X117" s="41"/>
      <c r="Y117" s="41"/>
      <c r="Z117" s="41"/>
      <c r="AA117" s="41"/>
      <c r="AB117" s="41"/>
      <c r="AC117" s="41"/>
      <c r="AD117" s="41"/>
      <c r="AE117" s="41"/>
      <c r="AR117" s="227" t="s">
        <v>178</v>
      </c>
      <c r="AT117" s="227" t="s">
        <v>173</v>
      </c>
      <c r="AU117" s="227" t="s">
        <v>88</v>
      </c>
      <c r="AY117" s="19" t="s">
        <v>170</v>
      </c>
      <c r="BE117" s="228">
        <f>IF(N117="základní",J117,0)</f>
        <v>0</v>
      </c>
      <c r="BF117" s="228">
        <f>IF(N117="snížená",J117,0)</f>
        <v>0</v>
      </c>
      <c r="BG117" s="228">
        <f>IF(N117="zákl. přenesená",J117,0)</f>
        <v>0</v>
      </c>
      <c r="BH117" s="228">
        <f>IF(N117="sníž. přenesená",J117,0)</f>
        <v>0</v>
      </c>
      <c r="BI117" s="228">
        <f>IF(N117="nulová",J117,0)</f>
        <v>0</v>
      </c>
      <c r="BJ117" s="19" t="s">
        <v>178</v>
      </c>
      <c r="BK117" s="228">
        <f>ROUND(I117*H117,2)</f>
        <v>0</v>
      </c>
      <c r="BL117" s="19" t="s">
        <v>178</v>
      </c>
      <c r="BM117" s="227" t="s">
        <v>627</v>
      </c>
    </row>
    <row r="118" spans="1:47" s="2" customFormat="1" ht="12">
      <c r="A118" s="41"/>
      <c r="B118" s="42"/>
      <c r="C118" s="43"/>
      <c r="D118" s="229" t="s">
        <v>180</v>
      </c>
      <c r="E118" s="43"/>
      <c r="F118" s="230" t="s">
        <v>628</v>
      </c>
      <c r="G118" s="43"/>
      <c r="H118" s="43"/>
      <c r="I118" s="231"/>
      <c r="J118" s="43"/>
      <c r="K118" s="43"/>
      <c r="L118" s="47"/>
      <c r="M118" s="232"/>
      <c r="N118" s="233"/>
      <c r="O118" s="88"/>
      <c r="P118" s="88"/>
      <c r="Q118" s="88"/>
      <c r="R118" s="88"/>
      <c r="S118" s="88"/>
      <c r="T118" s="89"/>
      <c r="U118" s="41"/>
      <c r="V118" s="41"/>
      <c r="W118" s="41"/>
      <c r="X118" s="41"/>
      <c r="Y118" s="41"/>
      <c r="Z118" s="41"/>
      <c r="AA118" s="41"/>
      <c r="AB118" s="41"/>
      <c r="AC118" s="41"/>
      <c r="AD118" s="41"/>
      <c r="AE118" s="41"/>
      <c r="AT118" s="19" t="s">
        <v>180</v>
      </c>
      <c r="AU118" s="19" t="s">
        <v>88</v>
      </c>
    </row>
    <row r="119" spans="1:51" s="14" customFormat="1" ht="12">
      <c r="A119" s="14"/>
      <c r="B119" s="244"/>
      <c r="C119" s="245"/>
      <c r="D119" s="229" t="s">
        <v>182</v>
      </c>
      <c r="E119" s="246" t="s">
        <v>35</v>
      </c>
      <c r="F119" s="247" t="s">
        <v>735</v>
      </c>
      <c r="G119" s="245"/>
      <c r="H119" s="248">
        <v>40</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182</v>
      </c>
      <c r="AU119" s="254" t="s">
        <v>88</v>
      </c>
      <c r="AV119" s="14" t="s">
        <v>88</v>
      </c>
      <c r="AW119" s="14" t="s">
        <v>40</v>
      </c>
      <c r="AX119" s="14" t="s">
        <v>79</v>
      </c>
      <c r="AY119" s="254" t="s">
        <v>170</v>
      </c>
    </row>
    <row r="120" spans="1:51" s="15" customFormat="1" ht="12">
      <c r="A120" s="15"/>
      <c r="B120" s="255"/>
      <c r="C120" s="256"/>
      <c r="D120" s="229" t="s">
        <v>182</v>
      </c>
      <c r="E120" s="257" t="s">
        <v>35</v>
      </c>
      <c r="F120" s="258" t="s">
        <v>185</v>
      </c>
      <c r="G120" s="256"/>
      <c r="H120" s="259">
        <v>40</v>
      </c>
      <c r="I120" s="260"/>
      <c r="J120" s="256"/>
      <c r="K120" s="256"/>
      <c r="L120" s="261"/>
      <c r="M120" s="262"/>
      <c r="N120" s="263"/>
      <c r="O120" s="263"/>
      <c r="P120" s="263"/>
      <c r="Q120" s="263"/>
      <c r="R120" s="263"/>
      <c r="S120" s="263"/>
      <c r="T120" s="264"/>
      <c r="U120" s="15"/>
      <c r="V120" s="15"/>
      <c r="W120" s="15"/>
      <c r="X120" s="15"/>
      <c r="Y120" s="15"/>
      <c r="Z120" s="15"/>
      <c r="AA120" s="15"/>
      <c r="AB120" s="15"/>
      <c r="AC120" s="15"/>
      <c r="AD120" s="15"/>
      <c r="AE120" s="15"/>
      <c r="AT120" s="265" t="s">
        <v>182</v>
      </c>
      <c r="AU120" s="265" t="s">
        <v>88</v>
      </c>
      <c r="AV120" s="15" t="s">
        <v>178</v>
      </c>
      <c r="AW120" s="15" t="s">
        <v>40</v>
      </c>
      <c r="AX120" s="15" t="s">
        <v>86</v>
      </c>
      <c r="AY120" s="265" t="s">
        <v>170</v>
      </c>
    </row>
    <row r="121" spans="1:65" s="2" customFormat="1" ht="66.75" customHeight="1">
      <c r="A121" s="41"/>
      <c r="B121" s="42"/>
      <c r="C121" s="216" t="s">
        <v>213</v>
      </c>
      <c r="D121" s="216" t="s">
        <v>173</v>
      </c>
      <c r="E121" s="217" t="s">
        <v>736</v>
      </c>
      <c r="F121" s="218" t="s">
        <v>737</v>
      </c>
      <c r="G121" s="219" t="s">
        <v>240</v>
      </c>
      <c r="H121" s="220">
        <v>144.354</v>
      </c>
      <c r="I121" s="221"/>
      <c r="J121" s="222">
        <f>ROUND(I121*H121,2)</f>
        <v>0</v>
      </c>
      <c r="K121" s="218" t="s">
        <v>177</v>
      </c>
      <c r="L121" s="47"/>
      <c r="M121" s="223" t="s">
        <v>35</v>
      </c>
      <c r="N121" s="224" t="s">
        <v>52</v>
      </c>
      <c r="O121" s="88"/>
      <c r="P121" s="225">
        <f>O121*H121</f>
        <v>0</v>
      </c>
      <c r="Q121" s="225">
        <v>0</v>
      </c>
      <c r="R121" s="225">
        <f>Q121*H121</f>
        <v>0</v>
      </c>
      <c r="S121" s="225">
        <v>0</v>
      </c>
      <c r="T121" s="226">
        <f>S121*H121</f>
        <v>0</v>
      </c>
      <c r="U121" s="41"/>
      <c r="V121" s="41"/>
      <c r="W121" s="41"/>
      <c r="X121" s="41"/>
      <c r="Y121" s="41"/>
      <c r="Z121" s="41"/>
      <c r="AA121" s="41"/>
      <c r="AB121" s="41"/>
      <c r="AC121" s="41"/>
      <c r="AD121" s="41"/>
      <c r="AE121" s="41"/>
      <c r="AR121" s="227" t="s">
        <v>178</v>
      </c>
      <c r="AT121" s="227" t="s">
        <v>173</v>
      </c>
      <c r="AU121" s="227" t="s">
        <v>88</v>
      </c>
      <c r="AY121" s="19" t="s">
        <v>170</v>
      </c>
      <c r="BE121" s="228">
        <f>IF(N121="základní",J121,0)</f>
        <v>0</v>
      </c>
      <c r="BF121" s="228">
        <f>IF(N121="snížená",J121,0)</f>
        <v>0</v>
      </c>
      <c r="BG121" s="228">
        <f>IF(N121="zákl. přenesená",J121,0)</f>
        <v>0</v>
      </c>
      <c r="BH121" s="228">
        <f>IF(N121="sníž. přenesená",J121,0)</f>
        <v>0</v>
      </c>
      <c r="BI121" s="228">
        <f>IF(N121="nulová",J121,0)</f>
        <v>0</v>
      </c>
      <c r="BJ121" s="19" t="s">
        <v>178</v>
      </c>
      <c r="BK121" s="228">
        <f>ROUND(I121*H121,2)</f>
        <v>0</v>
      </c>
      <c r="BL121" s="19" t="s">
        <v>178</v>
      </c>
      <c r="BM121" s="227" t="s">
        <v>738</v>
      </c>
    </row>
    <row r="122" spans="1:47" s="2" customFormat="1" ht="12">
      <c r="A122" s="41"/>
      <c r="B122" s="42"/>
      <c r="C122" s="43"/>
      <c r="D122" s="229" t="s">
        <v>180</v>
      </c>
      <c r="E122" s="43"/>
      <c r="F122" s="230" t="s">
        <v>739</v>
      </c>
      <c r="G122" s="43"/>
      <c r="H122" s="43"/>
      <c r="I122" s="231"/>
      <c r="J122" s="43"/>
      <c r="K122" s="43"/>
      <c r="L122" s="47"/>
      <c r="M122" s="232"/>
      <c r="N122" s="233"/>
      <c r="O122" s="88"/>
      <c r="P122" s="88"/>
      <c r="Q122" s="88"/>
      <c r="R122" s="88"/>
      <c r="S122" s="88"/>
      <c r="T122" s="89"/>
      <c r="U122" s="41"/>
      <c r="V122" s="41"/>
      <c r="W122" s="41"/>
      <c r="X122" s="41"/>
      <c r="Y122" s="41"/>
      <c r="Z122" s="41"/>
      <c r="AA122" s="41"/>
      <c r="AB122" s="41"/>
      <c r="AC122" s="41"/>
      <c r="AD122" s="41"/>
      <c r="AE122" s="41"/>
      <c r="AT122" s="19" t="s">
        <v>180</v>
      </c>
      <c r="AU122" s="19" t="s">
        <v>88</v>
      </c>
    </row>
    <row r="123" spans="1:51" s="14" customFormat="1" ht="12">
      <c r="A123" s="14"/>
      <c r="B123" s="244"/>
      <c r="C123" s="245"/>
      <c r="D123" s="229" t="s">
        <v>182</v>
      </c>
      <c r="E123" s="246" t="s">
        <v>35</v>
      </c>
      <c r="F123" s="247" t="s">
        <v>704</v>
      </c>
      <c r="G123" s="245"/>
      <c r="H123" s="248">
        <v>144.354</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182</v>
      </c>
      <c r="AU123" s="254" t="s">
        <v>88</v>
      </c>
      <c r="AV123" s="14" t="s">
        <v>88</v>
      </c>
      <c r="AW123" s="14" t="s">
        <v>40</v>
      </c>
      <c r="AX123" s="14" t="s">
        <v>79</v>
      </c>
      <c r="AY123" s="254" t="s">
        <v>170</v>
      </c>
    </row>
    <row r="124" spans="1:51" s="15" customFormat="1" ht="12">
      <c r="A124" s="15"/>
      <c r="B124" s="255"/>
      <c r="C124" s="256"/>
      <c r="D124" s="229" t="s">
        <v>182</v>
      </c>
      <c r="E124" s="257" t="s">
        <v>35</v>
      </c>
      <c r="F124" s="258" t="s">
        <v>185</v>
      </c>
      <c r="G124" s="256"/>
      <c r="H124" s="259">
        <v>144.354</v>
      </c>
      <c r="I124" s="260"/>
      <c r="J124" s="256"/>
      <c r="K124" s="256"/>
      <c r="L124" s="261"/>
      <c r="M124" s="262"/>
      <c r="N124" s="263"/>
      <c r="O124" s="263"/>
      <c r="P124" s="263"/>
      <c r="Q124" s="263"/>
      <c r="R124" s="263"/>
      <c r="S124" s="263"/>
      <c r="T124" s="264"/>
      <c r="U124" s="15"/>
      <c r="V124" s="15"/>
      <c r="W124" s="15"/>
      <c r="X124" s="15"/>
      <c r="Y124" s="15"/>
      <c r="Z124" s="15"/>
      <c r="AA124" s="15"/>
      <c r="AB124" s="15"/>
      <c r="AC124" s="15"/>
      <c r="AD124" s="15"/>
      <c r="AE124" s="15"/>
      <c r="AT124" s="265" t="s">
        <v>182</v>
      </c>
      <c r="AU124" s="265" t="s">
        <v>88</v>
      </c>
      <c r="AV124" s="15" t="s">
        <v>178</v>
      </c>
      <c r="AW124" s="15" t="s">
        <v>40</v>
      </c>
      <c r="AX124" s="15" t="s">
        <v>86</v>
      </c>
      <c r="AY124" s="265" t="s">
        <v>170</v>
      </c>
    </row>
    <row r="125" spans="1:65" s="2" customFormat="1" ht="33" customHeight="1">
      <c r="A125" s="41"/>
      <c r="B125" s="42"/>
      <c r="C125" s="216" t="s">
        <v>220</v>
      </c>
      <c r="D125" s="216" t="s">
        <v>173</v>
      </c>
      <c r="E125" s="217" t="s">
        <v>740</v>
      </c>
      <c r="F125" s="218" t="s">
        <v>741</v>
      </c>
      <c r="G125" s="219" t="s">
        <v>240</v>
      </c>
      <c r="H125" s="220">
        <v>144.354</v>
      </c>
      <c r="I125" s="221"/>
      <c r="J125" s="222">
        <f>ROUND(I125*H125,2)</f>
        <v>0</v>
      </c>
      <c r="K125" s="218" t="s">
        <v>177</v>
      </c>
      <c r="L125" s="47"/>
      <c r="M125" s="223" t="s">
        <v>35</v>
      </c>
      <c r="N125" s="224" t="s">
        <v>52</v>
      </c>
      <c r="O125" s="88"/>
      <c r="P125" s="225">
        <f>O125*H125</f>
        <v>0</v>
      </c>
      <c r="Q125" s="225">
        <v>0</v>
      </c>
      <c r="R125" s="225">
        <f>Q125*H125</f>
        <v>0</v>
      </c>
      <c r="S125" s="225">
        <v>0</v>
      </c>
      <c r="T125" s="226">
        <f>S125*H125</f>
        <v>0</v>
      </c>
      <c r="U125" s="41"/>
      <c r="V125" s="41"/>
      <c r="W125" s="41"/>
      <c r="X125" s="41"/>
      <c r="Y125" s="41"/>
      <c r="Z125" s="41"/>
      <c r="AA125" s="41"/>
      <c r="AB125" s="41"/>
      <c r="AC125" s="41"/>
      <c r="AD125" s="41"/>
      <c r="AE125" s="41"/>
      <c r="AR125" s="227" t="s">
        <v>178</v>
      </c>
      <c r="AT125" s="227" t="s">
        <v>173</v>
      </c>
      <c r="AU125" s="227" t="s">
        <v>88</v>
      </c>
      <c r="AY125" s="19" t="s">
        <v>170</v>
      </c>
      <c r="BE125" s="228">
        <f>IF(N125="základní",J125,0)</f>
        <v>0</v>
      </c>
      <c r="BF125" s="228">
        <f>IF(N125="snížená",J125,0)</f>
        <v>0</v>
      </c>
      <c r="BG125" s="228">
        <f>IF(N125="zákl. přenesená",J125,0)</f>
        <v>0</v>
      </c>
      <c r="BH125" s="228">
        <f>IF(N125="sníž. přenesená",J125,0)</f>
        <v>0</v>
      </c>
      <c r="BI125" s="228">
        <f>IF(N125="nulová",J125,0)</f>
        <v>0</v>
      </c>
      <c r="BJ125" s="19" t="s">
        <v>178</v>
      </c>
      <c r="BK125" s="228">
        <f>ROUND(I125*H125,2)</f>
        <v>0</v>
      </c>
      <c r="BL125" s="19" t="s">
        <v>178</v>
      </c>
      <c r="BM125" s="227" t="s">
        <v>742</v>
      </c>
    </row>
    <row r="126" spans="1:47" s="2" customFormat="1" ht="12">
      <c r="A126" s="41"/>
      <c r="B126" s="42"/>
      <c r="C126" s="43"/>
      <c r="D126" s="229" t="s">
        <v>180</v>
      </c>
      <c r="E126" s="43"/>
      <c r="F126" s="230" t="s">
        <v>285</v>
      </c>
      <c r="G126" s="43"/>
      <c r="H126" s="43"/>
      <c r="I126" s="231"/>
      <c r="J126" s="43"/>
      <c r="K126" s="43"/>
      <c r="L126" s="47"/>
      <c r="M126" s="232"/>
      <c r="N126" s="233"/>
      <c r="O126" s="88"/>
      <c r="P126" s="88"/>
      <c r="Q126" s="88"/>
      <c r="R126" s="88"/>
      <c r="S126" s="88"/>
      <c r="T126" s="89"/>
      <c r="U126" s="41"/>
      <c r="V126" s="41"/>
      <c r="W126" s="41"/>
      <c r="X126" s="41"/>
      <c r="Y126" s="41"/>
      <c r="Z126" s="41"/>
      <c r="AA126" s="41"/>
      <c r="AB126" s="41"/>
      <c r="AC126" s="41"/>
      <c r="AD126" s="41"/>
      <c r="AE126" s="41"/>
      <c r="AT126" s="19" t="s">
        <v>180</v>
      </c>
      <c r="AU126" s="19" t="s">
        <v>88</v>
      </c>
    </row>
    <row r="127" spans="1:51" s="14" customFormat="1" ht="12">
      <c r="A127" s="14"/>
      <c r="B127" s="244"/>
      <c r="C127" s="245"/>
      <c r="D127" s="229" t="s">
        <v>182</v>
      </c>
      <c r="E127" s="246" t="s">
        <v>35</v>
      </c>
      <c r="F127" s="247" t="s">
        <v>704</v>
      </c>
      <c r="G127" s="245"/>
      <c r="H127" s="248">
        <v>144.354</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182</v>
      </c>
      <c r="AU127" s="254" t="s">
        <v>88</v>
      </c>
      <c r="AV127" s="14" t="s">
        <v>88</v>
      </c>
      <c r="AW127" s="14" t="s">
        <v>40</v>
      </c>
      <c r="AX127" s="14" t="s">
        <v>79</v>
      </c>
      <c r="AY127" s="254" t="s">
        <v>170</v>
      </c>
    </row>
    <row r="128" spans="1:51" s="15" customFormat="1" ht="12">
      <c r="A128" s="15"/>
      <c r="B128" s="255"/>
      <c r="C128" s="256"/>
      <c r="D128" s="229" t="s">
        <v>182</v>
      </c>
      <c r="E128" s="257" t="s">
        <v>35</v>
      </c>
      <c r="F128" s="258" t="s">
        <v>185</v>
      </c>
      <c r="G128" s="256"/>
      <c r="H128" s="259">
        <v>144.354</v>
      </c>
      <c r="I128" s="260"/>
      <c r="J128" s="256"/>
      <c r="K128" s="256"/>
      <c r="L128" s="261"/>
      <c r="M128" s="262"/>
      <c r="N128" s="263"/>
      <c r="O128" s="263"/>
      <c r="P128" s="263"/>
      <c r="Q128" s="263"/>
      <c r="R128" s="263"/>
      <c r="S128" s="263"/>
      <c r="T128" s="264"/>
      <c r="U128" s="15"/>
      <c r="V128" s="15"/>
      <c r="W128" s="15"/>
      <c r="X128" s="15"/>
      <c r="Y128" s="15"/>
      <c r="Z128" s="15"/>
      <c r="AA128" s="15"/>
      <c r="AB128" s="15"/>
      <c r="AC128" s="15"/>
      <c r="AD128" s="15"/>
      <c r="AE128" s="15"/>
      <c r="AT128" s="265" t="s">
        <v>182</v>
      </c>
      <c r="AU128" s="265" t="s">
        <v>88</v>
      </c>
      <c r="AV128" s="15" t="s">
        <v>178</v>
      </c>
      <c r="AW128" s="15" t="s">
        <v>40</v>
      </c>
      <c r="AX128" s="15" t="s">
        <v>86</v>
      </c>
      <c r="AY128" s="265" t="s">
        <v>170</v>
      </c>
    </row>
    <row r="129" spans="1:65" s="2" customFormat="1" ht="12">
      <c r="A129" s="41"/>
      <c r="B129" s="42"/>
      <c r="C129" s="216" t="s">
        <v>226</v>
      </c>
      <c r="D129" s="216" t="s">
        <v>173</v>
      </c>
      <c r="E129" s="217" t="s">
        <v>743</v>
      </c>
      <c r="F129" s="218" t="s">
        <v>744</v>
      </c>
      <c r="G129" s="219" t="s">
        <v>240</v>
      </c>
      <c r="H129" s="220">
        <v>144.354</v>
      </c>
      <c r="I129" s="221"/>
      <c r="J129" s="222">
        <f>ROUND(I129*H129,2)</f>
        <v>0</v>
      </c>
      <c r="K129" s="218" t="s">
        <v>177</v>
      </c>
      <c r="L129" s="47"/>
      <c r="M129" s="223" t="s">
        <v>35</v>
      </c>
      <c r="N129" s="224" t="s">
        <v>52</v>
      </c>
      <c r="O129" s="88"/>
      <c r="P129" s="225">
        <f>O129*H129</f>
        <v>0</v>
      </c>
      <c r="Q129" s="225">
        <v>0</v>
      </c>
      <c r="R129" s="225">
        <f>Q129*H129</f>
        <v>0</v>
      </c>
      <c r="S129" s="225">
        <v>0</v>
      </c>
      <c r="T129" s="226">
        <f>S129*H129</f>
        <v>0</v>
      </c>
      <c r="U129" s="41"/>
      <c r="V129" s="41"/>
      <c r="W129" s="41"/>
      <c r="X129" s="41"/>
      <c r="Y129" s="41"/>
      <c r="Z129" s="41"/>
      <c r="AA129" s="41"/>
      <c r="AB129" s="41"/>
      <c r="AC129" s="41"/>
      <c r="AD129" s="41"/>
      <c r="AE129" s="41"/>
      <c r="AR129" s="227" t="s">
        <v>178</v>
      </c>
      <c r="AT129" s="227" t="s">
        <v>173</v>
      </c>
      <c r="AU129" s="227" t="s">
        <v>88</v>
      </c>
      <c r="AY129" s="19" t="s">
        <v>170</v>
      </c>
      <c r="BE129" s="228">
        <f>IF(N129="základní",J129,0)</f>
        <v>0</v>
      </c>
      <c r="BF129" s="228">
        <f>IF(N129="snížená",J129,0)</f>
        <v>0</v>
      </c>
      <c r="BG129" s="228">
        <f>IF(N129="zákl. přenesená",J129,0)</f>
        <v>0</v>
      </c>
      <c r="BH129" s="228">
        <f>IF(N129="sníž. přenesená",J129,0)</f>
        <v>0</v>
      </c>
      <c r="BI129" s="228">
        <f>IF(N129="nulová",J129,0)</f>
        <v>0</v>
      </c>
      <c r="BJ129" s="19" t="s">
        <v>178</v>
      </c>
      <c r="BK129" s="228">
        <f>ROUND(I129*H129,2)</f>
        <v>0</v>
      </c>
      <c r="BL129" s="19" t="s">
        <v>178</v>
      </c>
      <c r="BM129" s="227" t="s">
        <v>745</v>
      </c>
    </row>
    <row r="130" spans="1:47" s="2" customFormat="1" ht="12">
      <c r="A130" s="41"/>
      <c r="B130" s="42"/>
      <c r="C130" s="43"/>
      <c r="D130" s="229" t="s">
        <v>180</v>
      </c>
      <c r="E130" s="43"/>
      <c r="F130" s="230" t="s">
        <v>285</v>
      </c>
      <c r="G130" s="43"/>
      <c r="H130" s="43"/>
      <c r="I130" s="231"/>
      <c r="J130" s="43"/>
      <c r="K130" s="43"/>
      <c r="L130" s="47"/>
      <c r="M130" s="232"/>
      <c r="N130" s="233"/>
      <c r="O130" s="88"/>
      <c r="P130" s="88"/>
      <c r="Q130" s="88"/>
      <c r="R130" s="88"/>
      <c r="S130" s="88"/>
      <c r="T130" s="89"/>
      <c r="U130" s="41"/>
      <c r="V130" s="41"/>
      <c r="W130" s="41"/>
      <c r="X130" s="41"/>
      <c r="Y130" s="41"/>
      <c r="Z130" s="41"/>
      <c r="AA130" s="41"/>
      <c r="AB130" s="41"/>
      <c r="AC130" s="41"/>
      <c r="AD130" s="41"/>
      <c r="AE130" s="41"/>
      <c r="AT130" s="19" t="s">
        <v>180</v>
      </c>
      <c r="AU130" s="19" t="s">
        <v>88</v>
      </c>
    </row>
    <row r="131" spans="1:51" s="14" customFormat="1" ht="12">
      <c r="A131" s="14"/>
      <c r="B131" s="244"/>
      <c r="C131" s="245"/>
      <c r="D131" s="229" t="s">
        <v>182</v>
      </c>
      <c r="E131" s="246" t="s">
        <v>35</v>
      </c>
      <c r="F131" s="247" t="s">
        <v>704</v>
      </c>
      <c r="G131" s="245"/>
      <c r="H131" s="248">
        <v>144.354</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182</v>
      </c>
      <c r="AU131" s="254" t="s">
        <v>88</v>
      </c>
      <c r="AV131" s="14" t="s">
        <v>88</v>
      </c>
      <c r="AW131" s="14" t="s">
        <v>40</v>
      </c>
      <c r="AX131" s="14" t="s">
        <v>79</v>
      </c>
      <c r="AY131" s="254" t="s">
        <v>170</v>
      </c>
    </row>
    <row r="132" spans="1:51" s="15" customFormat="1" ht="12">
      <c r="A132" s="15"/>
      <c r="B132" s="255"/>
      <c r="C132" s="256"/>
      <c r="D132" s="229" t="s">
        <v>182</v>
      </c>
      <c r="E132" s="257" t="s">
        <v>35</v>
      </c>
      <c r="F132" s="258" t="s">
        <v>185</v>
      </c>
      <c r="G132" s="256"/>
      <c r="H132" s="259">
        <v>144.354</v>
      </c>
      <c r="I132" s="260"/>
      <c r="J132" s="256"/>
      <c r="K132" s="256"/>
      <c r="L132" s="261"/>
      <c r="M132" s="262"/>
      <c r="N132" s="263"/>
      <c r="O132" s="263"/>
      <c r="P132" s="263"/>
      <c r="Q132" s="263"/>
      <c r="R132" s="263"/>
      <c r="S132" s="263"/>
      <c r="T132" s="264"/>
      <c r="U132" s="15"/>
      <c r="V132" s="15"/>
      <c r="W132" s="15"/>
      <c r="X132" s="15"/>
      <c r="Y132" s="15"/>
      <c r="Z132" s="15"/>
      <c r="AA132" s="15"/>
      <c r="AB132" s="15"/>
      <c r="AC132" s="15"/>
      <c r="AD132" s="15"/>
      <c r="AE132" s="15"/>
      <c r="AT132" s="265" t="s">
        <v>182</v>
      </c>
      <c r="AU132" s="265" t="s">
        <v>88</v>
      </c>
      <c r="AV132" s="15" t="s">
        <v>178</v>
      </c>
      <c r="AW132" s="15" t="s">
        <v>40</v>
      </c>
      <c r="AX132" s="15" t="s">
        <v>86</v>
      </c>
      <c r="AY132" s="265" t="s">
        <v>170</v>
      </c>
    </row>
    <row r="133" spans="1:65" s="2" customFormat="1" ht="55.5" customHeight="1">
      <c r="A133" s="41"/>
      <c r="B133" s="42"/>
      <c r="C133" s="216" t="s">
        <v>232</v>
      </c>
      <c r="D133" s="216" t="s">
        <v>173</v>
      </c>
      <c r="E133" s="217" t="s">
        <v>298</v>
      </c>
      <c r="F133" s="218" t="s">
        <v>299</v>
      </c>
      <c r="G133" s="219" t="s">
        <v>294</v>
      </c>
      <c r="H133" s="220">
        <v>36</v>
      </c>
      <c r="I133" s="221"/>
      <c r="J133" s="222">
        <f>ROUND(I133*H133,2)</f>
        <v>0</v>
      </c>
      <c r="K133" s="218" t="s">
        <v>177</v>
      </c>
      <c r="L133" s="47"/>
      <c r="M133" s="223" t="s">
        <v>35</v>
      </c>
      <c r="N133" s="224" t="s">
        <v>52</v>
      </c>
      <c r="O133" s="88"/>
      <c r="P133" s="225">
        <f>O133*H133</f>
        <v>0</v>
      </c>
      <c r="Q133" s="225">
        <v>0</v>
      </c>
      <c r="R133" s="225">
        <f>Q133*H133</f>
        <v>0</v>
      </c>
      <c r="S133" s="225">
        <v>0</v>
      </c>
      <c r="T133" s="226">
        <f>S133*H133</f>
        <v>0</v>
      </c>
      <c r="U133" s="41"/>
      <c r="V133" s="41"/>
      <c r="W133" s="41"/>
      <c r="X133" s="41"/>
      <c r="Y133" s="41"/>
      <c r="Z133" s="41"/>
      <c r="AA133" s="41"/>
      <c r="AB133" s="41"/>
      <c r="AC133" s="41"/>
      <c r="AD133" s="41"/>
      <c r="AE133" s="41"/>
      <c r="AR133" s="227" t="s">
        <v>178</v>
      </c>
      <c r="AT133" s="227" t="s">
        <v>173</v>
      </c>
      <c r="AU133" s="227" t="s">
        <v>88</v>
      </c>
      <c r="AY133" s="19" t="s">
        <v>170</v>
      </c>
      <c r="BE133" s="228">
        <f>IF(N133="základní",J133,0)</f>
        <v>0</v>
      </c>
      <c r="BF133" s="228">
        <f>IF(N133="snížená",J133,0)</f>
        <v>0</v>
      </c>
      <c r="BG133" s="228">
        <f>IF(N133="zákl. přenesená",J133,0)</f>
        <v>0</v>
      </c>
      <c r="BH133" s="228">
        <f>IF(N133="sníž. přenesená",J133,0)</f>
        <v>0</v>
      </c>
      <c r="BI133" s="228">
        <f>IF(N133="nulová",J133,0)</f>
        <v>0</v>
      </c>
      <c r="BJ133" s="19" t="s">
        <v>178</v>
      </c>
      <c r="BK133" s="228">
        <f>ROUND(I133*H133,2)</f>
        <v>0</v>
      </c>
      <c r="BL133" s="19" t="s">
        <v>178</v>
      </c>
      <c r="BM133" s="227" t="s">
        <v>746</v>
      </c>
    </row>
    <row r="134" spans="1:47" s="2" customFormat="1" ht="12">
      <c r="A134" s="41"/>
      <c r="B134" s="42"/>
      <c r="C134" s="43"/>
      <c r="D134" s="229" t="s">
        <v>180</v>
      </c>
      <c r="E134" s="43"/>
      <c r="F134" s="230" t="s">
        <v>296</v>
      </c>
      <c r="G134" s="43"/>
      <c r="H134" s="43"/>
      <c r="I134" s="231"/>
      <c r="J134" s="43"/>
      <c r="K134" s="43"/>
      <c r="L134" s="47"/>
      <c r="M134" s="232"/>
      <c r="N134" s="233"/>
      <c r="O134" s="88"/>
      <c r="P134" s="88"/>
      <c r="Q134" s="88"/>
      <c r="R134" s="88"/>
      <c r="S134" s="88"/>
      <c r="T134" s="89"/>
      <c r="U134" s="41"/>
      <c r="V134" s="41"/>
      <c r="W134" s="41"/>
      <c r="X134" s="41"/>
      <c r="Y134" s="41"/>
      <c r="Z134" s="41"/>
      <c r="AA134" s="41"/>
      <c r="AB134" s="41"/>
      <c r="AC134" s="41"/>
      <c r="AD134" s="41"/>
      <c r="AE134" s="41"/>
      <c r="AT134" s="19" t="s">
        <v>180</v>
      </c>
      <c r="AU134" s="19" t="s">
        <v>88</v>
      </c>
    </row>
    <row r="135" spans="1:51" s="14" customFormat="1" ht="12">
      <c r="A135" s="14"/>
      <c r="B135" s="244"/>
      <c r="C135" s="245"/>
      <c r="D135" s="229" t="s">
        <v>182</v>
      </c>
      <c r="E135" s="246" t="s">
        <v>35</v>
      </c>
      <c r="F135" s="247" t="s">
        <v>747</v>
      </c>
      <c r="G135" s="245"/>
      <c r="H135" s="248">
        <v>42</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182</v>
      </c>
      <c r="AU135" s="254" t="s">
        <v>88</v>
      </c>
      <c r="AV135" s="14" t="s">
        <v>88</v>
      </c>
      <c r="AW135" s="14" t="s">
        <v>40</v>
      </c>
      <c r="AX135" s="14" t="s">
        <v>79</v>
      </c>
      <c r="AY135" s="254" t="s">
        <v>170</v>
      </c>
    </row>
    <row r="136" spans="1:51" s="14" customFormat="1" ht="12">
      <c r="A136" s="14"/>
      <c r="B136" s="244"/>
      <c r="C136" s="245"/>
      <c r="D136" s="229" t="s">
        <v>182</v>
      </c>
      <c r="E136" s="246" t="s">
        <v>35</v>
      </c>
      <c r="F136" s="247" t="s">
        <v>748</v>
      </c>
      <c r="G136" s="245"/>
      <c r="H136" s="248">
        <v>-6</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182</v>
      </c>
      <c r="AU136" s="254" t="s">
        <v>88</v>
      </c>
      <c r="AV136" s="14" t="s">
        <v>88</v>
      </c>
      <c r="AW136" s="14" t="s">
        <v>40</v>
      </c>
      <c r="AX136" s="14" t="s">
        <v>79</v>
      </c>
      <c r="AY136" s="254" t="s">
        <v>170</v>
      </c>
    </row>
    <row r="137" spans="1:51" s="15" customFormat="1" ht="12">
      <c r="A137" s="15"/>
      <c r="B137" s="255"/>
      <c r="C137" s="256"/>
      <c r="D137" s="229" t="s">
        <v>182</v>
      </c>
      <c r="E137" s="257" t="s">
        <v>35</v>
      </c>
      <c r="F137" s="258" t="s">
        <v>185</v>
      </c>
      <c r="G137" s="256"/>
      <c r="H137" s="259">
        <v>36</v>
      </c>
      <c r="I137" s="260"/>
      <c r="J137" s="256"/>
      <c r="K137" s="256"/>
      <c r="L137" s="261"/>
      <c r="M137" s="262"/>
      <c r="N137" s="263"/>
      <c r="O137" s="263"/>
      <c r="P137" s="263"/>
      <c r="Q137" s="263"/>
      <c r="R137" s="263"/>
      <c r="S137" s="263"/>
      <c r="T137" s="264"/>
      <c r="U137" s="15"/>
      <c r="V137" s="15"/>
      <c r="W137" s="15"/>
      <c r="X137" s="15"/>
      <c r="Y137" s="15"/>
      <c r="Z137" s="15"/>
      <c r="AA137" s="15"/>
      <c r="AB137" s="15"/>
      <c r="AC137" s="15"/>
      <c r="AD137" s="15"/>
      <c r="AE137" s="15"/>
      <c r="AT137" s="265" t="s">
        <v>182</v>
      </c>
      <c r="AU137" s="265" t="s">
        <v>88</v>
      </c>
      <c r="AV137" s="15" t="s">
        <v>178</v>
      </c>
      <c r="AW137" s="15" t="s">
        <v>40</v>
      </c>
      <c r="AX137" s="15" t="s">
        <v>86</v>
      </c>
      <c r="AY137" s="265" t="s">
        <v>170</v>
      </c>
    </row>
    <row r="138" spans="1:65" s="2" customFormat="1" ht="55.5" customHeight="1">
      <c r="A138" s="41"/>
      <c r="B138" s="42"/>
      <c r="C138" s="216" t="s">
        <v>237</v>
      </c>
      <c r="D138" s="216" t="s">
        <v>173</v>
      </c>
      <c r="E138" s="217" t="s">
        <v>630</v>
      </c>
      <c r="F138" s="218" t="s">
        <v>631</v>
      </c>
      <c r="G138" s="219" t="s">
        <v>294</v>
      </c>
      <c r="H138" s="220">
        <v>6</v>
      </c>
      <c r="I138" s="221"/>
      <c r="J138" s="222">
        <f>ROUND(I138*H138,2)</f>
        <v>0</v>
      </c>
      <c r="K138" s="218" t="s">
        <v>177</v>
      </c>
      <c r="L138" s="47"/>
      <c r="M138" s="223" t="s">
        <v>35</v>
      </c>
      <c r="N138" s="224" t="s">
        <v>52</v>
      </c>
      <c r="O138" s="88"/>
      <c r="P138" s="225">
        <f>O138*H138</f>
        <v>0</v>
      </c>
      <c r="Q138" s="225">
        <v>0</v>
      </c>
      <c r="R138" s="225">
        <f>Q138*H138</f>
        <v>0</v>
      </c>
      <c r="S138" s="225">
        <v>0</v>
      </c>
      <c r="T138" s="226">
        <f>S138*H138</f>
        <v>0</v>
      </c>
      <c r="U138" s="41"/>
      <c r="V138" s="41"/>
      <c r="W138" s="41"/>
      <c r="X138" s="41"/>
      <c r="Y138" s="41"/>
      <c r="Z138" s="41"/>
      <c r="AA138" s="41"/>
      <c r="AB138" s="41"/>
      <c r="AC138" s="41"/>
      <c r="AD138" s="41"/>
      <c r="AE138" s="41"/>
      <c r="AR138" s="227" t="s">
        <v>178</v>
      </c>
      <c r="AT138" s="227" t="s">
        <v>173</v>
      </c>
      <c r="AU138" s="227" t="s">
        <v>88</v>
      </c>
      <c r="AY138" s="19" t="s">
        <v>170</v>
      </c>
      <c r="BE138" s="228">
        <f>IF(N138="základní",J138,0)</f>
        <v>0</v>
      </c>
      <c r="BF138" s="228">
        <f>IF(N138="snížená",J138,0)</f>
        <v>0</v>
      </c>
      <c r="BG138" s="228">
        <f>IF(N138="zákl. přenesená",J138,0)</f>
        <v>0</v>
      </c>
      <c r="BH138" s="228">
        <f>IF(N138="sníž. přenesená",J138,0)</f>
        <v>0</v>
      </c>
      <c r="BI138" s="228">
        <f>IF(N138="nulová",J138,0)</f>
        <v>0</v>
      </c>
      <c r="BJ138" s="19" t="s">
        <v>178</v>
      </c>
      <c r="BK138" s="228">
        <f>ROUND(I138*H138,2)</f>
        <v>0</v>
      </c>
      <c r="BL138" s="19" t="s">
        <v>178</v>
      </c>
      <c r="BM138" s="227" t="s">
        <v>749</v>
      </c>
    </row>
    <row r="139" spans="1:47" s="2" customFormat="1" ht="12">
      <c r="A139" s="41"/>
      <c r="B139" s="42"/>
      <c r="C139" s="43"/>
      <c r="D139" s="229" t="s">
        <v>180</v>
      </c>
      <c r="E139" s="43"/>
      <c r="F139" s="230" t="s">
        <v>296</v>
      </c>
      <c r="G139" s="43"/>
      <c r="H139" s="43"/>
      <c r="I139" s="231"/>
      <c r="J139" s="43"/>
      <c r="K139" s="43"/>
      <c r="L139" s="47"/>
      <c r="M139" s="232"/>
      <c r="N139" s="233"/>
      <c r="O139" s="88"/>
      <c r="P139" s="88"/>
      <c r="Q139" s="88"/>
      <c r="R139" s="88"/>
      <c r="S139" s="88"/>
      <c r="T139" s="89"/>
      <c r="U139" s="41"/>
      <c r="V139" s="41"/>
      <c r="W139" s="41"/>
      <c r="X139" s="41"/>
      <c r="Y139" s="41"/>
      <c r="Z139" s="41"/>
      <c r="AA139" s="41"/>
      <c r="AB139" s="41"/>
      <c r="AC139" s="41"/>
      <c r="AD139" s="41"/>
      <c r="AE139" s="41"/>
      <c r="AT139" s="19" t="s">
        <v>180</v>
      </c>
      <c r="AU139" s="19" t="s">
        <v>88</v>
      </c>
    </row>
    <row r="140" spans="1:51" s="14" customFormat="1" ht="12">
      <c r="A140" s="14"/>
      <c r="B140" s="244"/>
      <c r="C140" s="245"/>
      <c r="D140" s="229" t="s">
        <v>182</v>
      </c>
      <c r="E140" s="246" t="s">
        <v>35</v>
      </c>
      <c r="F140" s="247" t="s">
        <v>213</v>
      </c>
      <c r="G140" s="245"/>
      <c r="H140" s="248">
        <v>6</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182</v>
      </c>
      <c r="AU140" s="254" t="s">
        <v>88</v>
      </c>
      <c r="AV140" s="14" t="s">
        <v>88</v>
      </c>
      <c r="AW140" s="14" t="s">
        <v>40</v>
      </c>
      <c r="AX140" s="14" t="s">
        <v>86</v>
      </c>
      <c r="AY140" s="254" t="s">
        <v>170</v>
      </c>
    </row>
    <row r="141" spans="1:65" s="2" customFormat="1" ht="12">
      <c r="A141" s="41"/>
      <c r="B141" s="42"/>
      <c r="C141" s="216" t="s">
        <v>245</v>
      </c>
      <c r="D141" s="216" t="s">
        <v>173</v>
      </c>
      <c r="E141" s="217" t="s">
        <v>633</v>
      </c>
      <c r="F141" s="218" t="s">
        <v>634</v>
      </c>
      <c r="G141" s="219" t="s">
        <v>294</v>
      </c>
      <c r="H141" s="220">
        <v>6</v>
      </c>
      <c r="I141" s="221"/>
      <c r="J141" s="222">
        <f>ROUND(I141*H141,2)</f>
        <v>0</v>
      </c>
      <c r="K141" s="218" t="s">
        <v>177</v>
      </c>
      <c r="L141" s="47"/>
      <c r="M141" s="223" t="s">
        <v>35</v>
      </c>
      <c r="N141" s="224" t="s">
        <v>52</v>
      </c>
      <c r="O141" s="88"/>
      <c r="P141" s="225">
        <f>O141*H141</f>
        <v>0</v>
      </c>
      <c r="Q141" s="225">
        <v>0</v>
      </c>
      <c r="R141" s="225">
        <f>Q141*H141</f>
        <v>0</v>
      </c>
      <c r="S141" s="225">
        <v>0</v>
      </c>
      <c r="T141" s="226">
        <f>S141*H141</f>
        <v>0</v>
      </c>
      <c r="U141" s="41"/>
      <c r="V141" s="41"/>
      <c r="W141" s="41"/>
      <c r="X141" s="41"/>
      <c r="Y141" s="41"/>
      <c r="Z141" s="41"/>
      <c r="AA141" s="41"/>
      <c r="AB141" s="41"/>
      <c r="AC141" s="41"/>
      <c r="AD141" s="41"/>
      <c r="AE141" s="41"/>
      <c r="AR141" s="227" t="s">
        <v>178</v>
      </c>
      <c r="AT141" s="227" t="s">
        <v>173</v>
      </c>
      <c r="AU141" s="227" t="s">
        <v>88</v>
      </c>
      <c r="AY141" s="19" t="s">
        <v>170</v>
      </c>
      <c r="BE141" s="228">
        <f>IF(N141="základní",J141,0)</f>
        <v>0</v>
      </c>
      <c r="BF141" s="228">
        <f>IF(N141="snížená",J141,0)</f>
        <v>0</v>
      </c>
      <c r="BG141" s="228">
        <f>IF(N141="zákl. přenesená",J141,0)</f>
        <v>0</v>
      </c>
      <c r="BH141" s="228">
        <f>IF(N141="sníž. přenesená",J141,0)</f>
        <v>0</v>
      </c>
      <c r="BI141" s="228">
        <f>IF(N141="nulová",J141,0)</f>
        <v>0</v>
      </c>
      <c r="BJ141" s="19" t="s">
        <v>178</v>
      </c>
      <c r="BK141" s="228">
        <f>ROUND(I141*H141,2)</f>
        <v>0</v>
      </c>
      <c r="BL141" s="19" t="s">
        <v>178</v>
      </c>
      <c r="BM141" s="227" t="s">
        <v>750</v>
      </c>
    </row>
    <row r="142" spans="1:47" s="2" customFormat="1" ht="12">
      <c r="A142" s="41"/>
      <c r="B142" s="42"/>
      <c r="C142" s="43"/>
      <c r="D142" s="229" t="s">
        <v>180</v>
      </c>
      <c r="E142" s="43"/>
      <c r="F142" s="230" t="s">
        <v>316</v>
      </c>
      <c r="G142" s="43"/>
      <c r="H142" s="43"/>
      <c r="I142" s="231"/>
      <c r="J142" s="43"/>
      <c r="K142" s="43"/>
      <c r="L142" s="47"/>
      <c r="M142" s="232"/>
      <c r="N142" s="233"/>
      <c r="O142" s="88"/>
      <c r="P142" s="88"/>
      <c r="Q142" s="88"/>
      <c r="R142" s="88"/>
      <c r="S142" s="88"/>
      <c r="T142" s="89"/>
      <c r="U142" s="41"/>
      <c r="V142" s="41"/>
      <c r="W142" s="41"/>
      <c r="X142" s="41"/>
      <c r="Y142" s="41"/>
      <c r="Z142" s="41"/>
      <c r="AA142" s="41"/>
      <c r="AB142" s="41"/>
      <c r="AC142" s="41"/>
      <c r="AD142" s="41"/>
      <c r="AE142" s="41"/>
      <c r="AT142" s="19" t="s">
        <v>180</v>
      </c>
      <c r="AU142" s="19" t="s">
        <v>88</v>
      </c>
    </row>
    <row r="143" spans="1:65" s="2" customFormat="1" ht="12">
      <c r="A143" s="41"/>
      <c r="B143" s="42"/>
      <c r="C143" s="216" t="s">
        <v>252</v>
      </c>
      <c r="D143" s="216" t="s">
        <v>173</v>
      </c>
      <c r="E143" s="217" t="s">
        <v>751</v>
      </c>
      <c r="F143" s="218" t="s">
        <v>752</v>
      </c>
      <c r="G143" s="219" t="s">
        <v>240</v>
      </c>
      <c r="H143" s="220">
        <v>200</v>
      </c>
      <c r="I143" s="221"/>
      <c r="J143" s="222">
        <f>ROUND(I143*H143,2)</f>
        <v>0</v>
      </c>
      <c r="K143" s="218" t="s">
        <v>177</v>
      </c>
      <c r="L143" s="47"/>
      <c r="M143" s="223" t="s">
        <v>35</v>
      </c>
      <c r="N143" s="224" t="s">
        <v>52</v>
      </c>
      <c r="O143" s="88"/>
      <c r="P143" s="225">
        <f>O143*H143</f>
        <v>0</v>
      </c>
      <c r="Q143" s="225">
        <v>0</v>
      </c>
      <c r="R143" s="225">
        <f>Q143*H143</f>
        <v>0</v>
      </c>
      <c r="S143" s="225">
        <v>0</v>
      </c>
      <c r="T143" s="226">
        <f>S143*H143</f>
        <v>0</v>
      </c>
      <c r="U143" s="41"/>
      <c r="V143" s="41"/>
      <c r="W143" s="41"/>
      <c r="X143" s="41"/>
      <c r="Y143" s="41"/>
      <c r="Z143" s="41"/>
      <c r="AA143" s="41"/>
      <c r="AB143" s="41"/>
      <c r="AC143" s="41"/>
      <c r="AD143" s="41"/>
      <c r="AE143" s="41"/>
      <c r="AR143" s="227" t="s">
        <v>178</v>
      </c>
      <c r="AT143" s="227" t="s">
        <v>173</v>
      </c>
      <c r="AU143" s="227" t="s">
        <v>88</v>
      </c>
      <c r="AY143" s="19" t="s">
        <v>170</v>
      </c>
      <c r="BE143" s="228">
        <f>IF(N143="základní",J143,0)</f>
        <v>0</v>
      </c>
      <c r="BF143" s="228">
        <f>IF(N143="snížená",J143,0)</f>
        <v>0</v>
      </c>
      <c r="BG143" s="228">
        <f>IF(N143="zákl. přenesená",J143,0)</f>
        <v>0</v>
      </c>
      <c r="BH143" s="228">
        <f>IF(N143="sníž. přenesená",J143,0)</f>
        <v>0</v>
      </c>
      <c r="BI143" s="228">
        <f>IF(N143="nulová",J143,0)</f>
        <v>0</v>
      </c>
      <c r="BJ143" s="19" t="s">
        <v>178</v>
      </c>
      <c r="BK143" s="228">
        <f>ROUND(I143*H143,2)</f>
        <v>0</v>
      </c>
      <c r="BL143" s="19" t="s">
        <v>178</v>
      </c>
      <c r="BM143" s="227" t="s">
        <v>753</v>
      </c>
    </row>
    <row r="144" spans="1:47" s="2" customFormat="1" ht="12">
      <c r="A144" s="41"/>
      <c r="B144" s="42"/>
      <c r="C144" s="43"/>
      <c r="D144" s="229" t="s">
        <v>180</v>
      </c>
      <c r="E144" s="43"/>
      <c r="F144" s="230" t="s">
        <v>754</v>
      </c>
      <c r="G144" s="43"/>
      <c r="H144" s="43"/>
      <c r="I144" s="231"/>
      <c r="J144" s="43"/>
      <c r="K144" s="43"/>
      <c r="L144" s="47"/>
      <c r="M144" s="232"/>
      <c r="N144" s="233"/>
      <c r="O144" s="88"/>
      <c r="P144" s="88"/>
      <c r="Q144" s="88"/>
      <c r="R144" s="88"/>
      <c r="S144" s="88"/>
      <c r="T144" s="89"/>
      <c r="U144" s="41"/>
      <c r="V144" s="41"/>
      <c r="W144" s="41"/>
      <c r="X144" s="41"/>
      <c r="Y144" s="41"/>
      <c r="Z144" s="41"/>
      <c r="AA144" s="41"/>
      <c r="AB144" s="41"/>
      <c r="AC144" s="41"/>
      <c r="AD144" s="41"/>
      <c r="AE144" s="41"/>
      <c r="AT144" s="19" t="s">
        <v>180</v>
      </c>
      <c r="AU144" s="19" t="s">
        <v>88</v>
      </c>
    </row>
    <row r="145" spans="1:51" s="14" customFormat="1" ht="12">
      <c r="A145" s="14"/>
      <c r="B145" s="244"/>
      <c r="C145" s="245"/>
      <c r="D145" s="229" t="s">
        <v>182</v>
      </c>
      <c r="E145" s="246" t="s">
        <v>35</v>
      </c>
      <c r="F145" s="247" t="s">
        <v>755</v>
      </c>
      <c r="G145" s="245"/>
      <c r="H145" s="248">
        <v>200</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182</v>
      </c>
      <c r="AU145" s="254" t="s">
        <v>88</v>
      </c>
      <c r="AV145" s="14" t="s">
        <v>88</v>
      </c>
      <c r="AW145" s="14" t="s">
        <v>40</v>
      </c>
      <c r="AX145" s="14" t="s">
        <v>79</v>
      </c>
      <c r="AY145" s="254" t="s">
        <v>170</v>
      </c>
    </row>
    <row r="146" spans="1:51" s="15" customFormat="1" ht="12">
      <c r="A146" s="15"/>
      <c r="B146" s="255"/>
      <c r="C146" s="256"/>
      <c r="D146" s="229" t="s">
        <v>182</v>
      </c>
      <c r="E146" s="257" t="s">
        <v>35</v>
      </c>
      <c r="F146" s="258" t="s">
        <v>185</v>
      </c>
      <c r="G146" s="256"/>
      <c r="H146" s="259">
        <v>200</v>
      </c>
      <c r="I146" s="260"/>
      <c r="J146" s="256"/>
      <c r="K146" s="256"/>
      <c r="L146" s="261"/>
      <c r="M146" s="262"/>
      <c r="N146" s="263"/>
      <c r="O146" s="263"/>
      <c r="P146" s="263"/>
      <c r="Q146" s="263"/>
      <c r="R146" s="263"/>
      <c r="S146" s="263"/>
      <c r="T146" s="264"/>
      <c r="U146" s="15"/>
      <c r="V146" s="15"/>
      <c r="W146" s="15"/>
      <c r="X146" s="15"/>
      <c r="Y146" s="15"/>
      <c r="Z146" s="15"/>
      <c r="AA146" s="15"/>
      <c r="AB146" s="15"/>
      <c r="AC146" s="15"/>
      <c r="AD146" s="15"/>
      <c r="AE146" s="15"/>
      <c r="AT146" s="265" t="s">
        <v>182</v>
      </c>
      <c r="AU146" s="265" t="s">
        <v>88</v>
      </c>
      <c r="AV146" s="15" t="s">
        <v>178</v>
      </c>
      <c r="AW146" s="15" t="s">
        <v>40</v>
      </c>
      <c r="AX146" s="15" t="s">
        <v>86</v>
      </c>
      <c r="AY146" s="265" t="s">
        <v>170</v>
      </c>
    </row>
    <row r="147" spans="1:65" s="2" customFormat="1" ht="12">
      <c r="A147" s="41"/>
      <c r="B147" s="42"/>
      <c r="C147" s="216" t="s">
        <v>257</v>
      </c>
      <c r="D147" s="216" t="s">
        <v>173</v>
      </c>
      <c r="E147" s="217" t="s">
        <v>756</v>
      </c>
      <c r="F147" s="218" t="s">
        <v>757</v>
      </c>
      <c r="G147" s="219" t="s">
        <v>240</v>
      </c>
      <c r="H147" s="220">
        <v>200</v>
      </c>
      <c r="I147" s="221"/>
      <c r="J147" s="222">
        <f>ROUND(I147*H147,2)</f>
        <v>0</v>
      </c>
      <c r="K147" s="218" t="s">
        <v>177</v>
      </c>
      <c r="L147" s="47"/>
      <c r="M147" s="223" t="s">
        <v>35</v>
      </c>
      <c r="N147" s="224" t="s">
        <v>52</v>
      </c>
      <c r="O147" s="88"/>
      <c r="P147" s="225">
        <f>O147*H147</f>
        <v>0</v>
      </c>
      <c r="Q147" s="225">
        <v>0</v>
      </c>
      <c r="R147" s="225">
        <f>Q147*H147</f>
        <v>0</v>
      </c>
      <c r="S147" s="225">
        <v>0</v>
      </c>
      <c r="T147" s="226">
        <f>S147*H147</f>
        <v>0</v>
      </c>
      <c r="U147" s="41"/>
      <c r="V147" s="41"/>
      <c r="W147" s="41"/>
      <c r="X147" s="41"/>
      <c r="Y147" s="41"/>
      <c r="Z147" s="41"/>
      <c r="AA147" s="41"/>
      <c r="AB147" s="41"/>
      <c r="AC147" s="41"/>
      <c r="AD147" s="41"/>
      <c r="AE147" s="41"/>
      <c r="AR147" s="227" t="s">
        <v>178</v>
      </c>
      <c r="AT147" s="227" t="s">
        <v>173</v>
      </c>
      <c r="AU147" s="227" t="s">
        <v>88</v>
      </c>
      <c r="AY147" s="19" t="s">
        <v>170</v>
      </c>
      <c r="BE147" s="228">
        <f>IF(N147="základní",J147,0)</f>
        <v>0</v>
      </c>
      <c r="BF147" s="228">
        <f>IF(N147="snížená",J147,0)</f>
        <v>0</v>
      </c>
      <c r="BG147" s="228">
        <f>IF(N147="zákl. přenesená",J147,0)</f>
        <v>0</v>
      </c>
      <c r="BH147" s="228">
        <f>IF(N147="sníž. přenesená",J147,0)</f>
        <v>0</v>
      </c>
      <c r="BI147" s="228">
        <f>IF(N147="nulová",J147,0)</f>
        <v>0</v>
      </c>
      <c r="BJ147" s="19" t="s">
        <v>178</v>
      </c>
      <c r="BK147" s="228">
        <f>ROUND(I147*H147,2)</f>
        <v>0</v>
      </c>
      <c r="BL147" s="19" t="s">
        <v>178</v>
      </c>
      <c r="BM147" s="227" t="s">
        <v>758</v>
      </c>
    </row>
    <row r="148" spans="1:47" s="2" customFormat="1" ht="12">
      <c r="A148" s="41"/>
      <c r="B148" s="42"/>
      <c r="C148" s="43"/>
      <c r="D148" s="229" t="s">
        <v>180</v>
      </c>
      <c r="E148" s="43"/>
      <c r="F148" s="230" t="s">
        <v>754</v>
      </c>
      <c r="G148" s="43"/>
      <c r="H148" s="43"/>
      <c r="I148" s="231"/>
      <c r="J148" s="43"/>
      <c r="K148" s="43"/>
      <c r="L148" s="47"/>
      <c r="M148" s="232"/>
      <c r="N148" s="233"/>
      <c r="O148" s="88"/>
      <c r="P148" s="88"/>
      <c r="Q148" s="88"/>
      <c r="R148" s="88"/>
      <c r="S148" s="88"/>
      <c r="T148" s="89"/>
      <c r="U148" s="41"/>
      <c r="V148" s="41"/>
      <c r="W148" s="41"/>
      <c r="X148" s="41"/>
      <c r="Y148" s="41"/>
      <c r="Z148" s="41"/>
      <c r="AA148" s="41"/>
      <c r="AB148" s="41"/>
      <c r="AC148" s="41"/>
      <c r="AD148" s="41"/>
      <c r="AE148" s="41"/>
      <c r="AT148" s="19" t="s">
        <v>180</v>
      </c>
      <c r="AU148" s="19" t="s">
        <v>88</v>
      </c>
    </row>
    <row r="149" spans="1:51" s="14" customFormat="1" ht="12">
      <c r="A149" s="14"/>
      <c r="B149" s="244"/>
      <c r="C149" s="245"/>
      <c r="D149" s="229" t="s">
        <v>182</v>
      </c>
      <c r="E149" s="246" t="s">
        <v>35</v>
      </c>
      <c r="F149" s="247" t="s">
        <v>755</v>
      </c>
      <c r="G149" s="245"/>
      <c r="H149" s="248">
        <v>200</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182</v>
      </c>
      <c r="AU149" s="254" t="s">
        <v>88</v>
      </c>
      <c r="AV149" s="14" t="s">
        <v>88</v>
      </c>
      <c r="AW149" s="14" t="s">
        <v>40</v>
      </c>
      <c r="AX149" s="14" t="s">
        <v>79</v>
      </c>
      <c r="AY149" s="254" t="s">
        <v>170</v>
      </c>
    </row>
    <row r="150" spans="1:51" s="15" customFormat="1" ht="12">
      <c r="A150" s="15"/>
      <c r="B150" s="255"/>
      <c r="C150" s="256"/>
      <c r="D150" s="229" t="s">
        <v>182</v>
      </c>
      <c r="E150" s="257" t="s">
        <v>35</v>
      </c>
      <c r="F150" s="258" t="s">
        <v>185</v>
      </c>
      <c r="G150" s="256"/>
      <c r="H150" s="259">
        <v>200</v>
      </c>
      <c r="I150" s="260"/>
      <c r="J150" s="256"/>
      <c r="K150" s="256"/>
      <c r="L150" s="261"/>
      <c r="M150" s="262"/>
      <c r="N150" s="263"/>
      <c r="O150" s="263"/>
      <c r="P150" s="263"/>
      <c r="Q150" s="263"/>
      <c r="R150" s="263"/>
      <c r="S150" s="263"/>
      <c r="T150" s="264"/>
      <c r="U150" s="15"/>
      <c r="V150" s="15"/>
      <c r="W150" s="15"/>
      <c r="X150" s="15"/>
      <c r="Y150" s="15"/>
      <c r="Z150" s="15"/>
      <c r="AA150" s="15"/>
      <c r="AB150" s="15"/>
      <c r="AC150" s="15"/>
      <c r="AD150" s="15"/>
      <c r="AE150" s="15"/>
      <c r="AT150" s="265" t="s">
        <v>182</v>
      </c>
      <c r="AU150" s="265" t="s">
        <v>88</v>
      </c>
      <c r="AV150" s="15" t="s">
        <v>178</v>
      </c>
      <c r="AW150" s="15" t="s">
        <v>40</v>
      </c>
      <c r="AX150" s="15" t="s">
        <v>86</v>
      </c>
      <c r="AY150" s="265" t="s">
        <v>170</v>
      </c>
    </row>
    <row r="151" spans="1:65" s="2" customFormat="1" ht="12">
      <c r="A151" s="41"/>
      <c r="B151" s="42"/>
      <c r="C151" s="216" t="s">
        <v>262</v>
      </c>
      <c r="D151" s="216" t="s">
        <v>173</v>
      </c>
      <c r="E151" s="217" t="s">
        <v>759</v>
      </c>
      <c r="F151" s="218" t="s">
        <v>760</v>
      </c>
      <c r="G151" s="219" t="s">
        <v>761</v>
      </c>
      <c r="H151" s="220">
        <v>6</v>
      </c>
      <c r="I151" s="221"/>
      <c r="J151" s="222">
        <f>ROUND(I151*H151,2)</f>
        <v>0</v>
      </c>
      <c r="K151" s="218" t="s">
        <v>177</v>
      </c>
      <c r="L151" s="47"/>
      <c r="M151" s="223" t="s">
        <v>35</v>
      </c>
      <c r="N151" s="224" t="s">
        <v>52</v>
      </c>
      <c r="O151" s="88"/>
      <c r="P151" s="225">
        <f>O151*H151</f>
        <v>0</v>
      </c>
      <c r="Q151" s="225">
        <v>0</v>
      </c>
      <c r="R151" s="225">
        <f>Q151*H151</f>
        <v>0</v>
      </c>
      <c r="S151" s="225">
        <v>0</v>
      </c>
      <c r="T151" s="226">
        <f>S151*H151</f>
        <v>0</v>
      </c>
      <c r="U151" s="41"/>
      <c r="V151" s="41"/>
      <c r="W151" s="41"/>
      <c r="X151" s="41"/>
      <c r="Y151" s="41"/>
      <c r="Z151" s="41"/>
      <c r="AA151" s="41"/>
      <c r="AB151" s="41"/>
      <c r="AC151" s="41"/>
      <c r="AD151" s="41"/>
      <c r="AE151" s="41"/>
      <c r="AR151" s="227" t="s">
        <v>178</v>
      </c>
      <c r="AT151" s="227" t="s">
        <v>173</v>
      </c>
      <c r="AU151" s="227" t="s">
        <v>88</v>
      </c>
      <c r="AY151" s="19" t="s">
        <v>170</v>
      </c>
      <c r="BE151" s="228">
        <f>IF(N151="základní",J151,0)</f>
        <v>0</v>
      </c>
      <c r="BF151" s="228">
        <f>IF(N151="snížená",J151,0)</f>
        <v>0</v>
      </c>
      <c r="BG151" s="228">
        <f>IF(N151="zákl. přenesená",J151,0)</f>
        <v>0</v>
      </c>
      <c r="BH151" s="228">
        <f>IF(N151="sníž. přenesená",J151,0)</f>
        <v>0</v>
      </c>
      <c r="BI151" s="228">
        <f>IF(N151="nulová",J151,0)</f>
        <v>0</v>
      </c>
      <c r="BJ151" s="19" t="s">
        <v>178</v>
      </c>
      <c r="BK151" s="228">
        <f>ROUND(I151*H151,2)</f>
        <v>0</v>
      </c>
      <c r="BL151" s="19" t="s">
        <v>178</v>
      </c>
      <c r="BM151" s="227" t="s">
        <v>762</v>
      </c>
    </row>
    <row r="152" spans="1:47" s="2" customFormat="1" ht="12">
      <c r="A152" s="41"/>
      <c r="B152" s="42"/>
      <c r="C152" s="43"/>
      <c r="D152" s="229" t="s">
        <v>180</v>
      </c>
      <c r="E152" s="43"/>
      <c r="F152" s="230" t="s">
        <v>763</v>
      </c>
      <c r="G152" s="43"/>
      <c r="H152" s="43"/>
      <c r="I152" s="231"/>
      <c r="J152" s="43"/>
      <c r="K152" s="43"/>
      <c r="L152" s="47"/>
      <c r="M152" s="232"/>
      <c r="N152" s="233"/>
      <c r="O152" s="88"/>
      <c r="P152" s="88"/>
      <c r="Q152" s="88"/>
      <c r="R152" s="88"/>
      <c r="S152" s="88"/>
      <c r="T152" s="89"/>
      <c r="U152" s="41"/>
      <c r="V152" s="41"/>
      <c r="W152" s="41"/>
      <c r="X152" s="41"/>
      <c r="Y152" s="41"/>
      <c r="Z152" s="41"/>
      <c r="AA152" s="41"/>
      <c r="AB152" s="41"/>
      <c r="AC152" s="41"/>
      <c r="AD152" s="41"/>
      <c r="AE152" s="41"/>
      <c r="AT152" s="19" t="s">
        <v>180</v>
      </c>
      <c r="AU152" s="19" t="s">
        <v>88</v>
      </c>
    </row>
    <row r="153" spans="1:51" s="14" customFormat="1" ht="12">
      <c r="A153" s="14"/>
      <c r="B153" s="244"/>
      <c r="C153" s="245"/>
      <c r="D153" s="229" t="s">
        <v>182</v>
      </c>
      <c r="E153" s="246" t="s">
        <v>35</v>
      </c>
      <c r="F153" s="247" t="s">
        <v>764</v>
      </c>
      <c r="G153" s="245"/>
      <c r="H153" s="248">
        <v>6</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182</v>
      </c>
      <c r="AU153" s="254" t="s">
        <v>88</v>
      </c>
      <c r="AV153" s="14" t="s">
        <v>88</v>
      </c>
      <c r="AW153" s="14" t="s">
        <v>40</v>
      </c>
      <c r="AX153" s="14" t="s">
        <v>79</v>
      </c>
      <c r="AY153" s="254" t="s">
        <v>170</v>
      </c>
    </row>
    <row r="154" spans="1:51" s="15" customFormat="1" ht="12">
      <c r="A154" s="15"/>
      <c r="B154" s="255"/>
      <c r="C154" s="256"/>
      <c r="D154" s="229" t="s">
        <v>182</v>
      </c>
      <c r="E154" s="257" t="s">
        <v>765</v>
      </c>
      <c r="F154" s="258" t="s">
        <v>185</v>
      </c>
      <c r="G154" s="256"/>
      <c r="H154" s="259">
        <v>6</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182</v>
      </c>
      <c r="AU154" s="265" t="s">
        <v>88</v>
      </c>
      <c r="AV154" s="15" t="s">
        <v>178</v>
      </c>
      <c r="AW154" s="15" t="s">
        <v>40</v>
      </c>
      <c r="AX154" s="15" t="s">
        <v>86</v>
      </c>
      <c r="AY154" s="265" t="s">
        <v>170</v>
      </c>
    </row>
    <row r="155" spans="1:65" s="2" customFormat="1" ht="12">
      <c r="A155" s="41"/>
      <c r="B155" s="42"/>
      <c r="C155" s="216" t="s">
        <v>8</v>
      </c>
      <c r="D155" s="216" t="s">
        <v>173</v>
      </c>
      <c r="E155" s="217" t="s">
        <v>766</v>
      </c>
      <c r="F155" s="218" t="s">
        <v>767</v>
      </c>
      <c r="G155" s="219" t="s">
        <v>216</v>
      </c>
      <c r="H155" s="220">
        <v>12</v>
      </c>
      <c r="I155" s="221"/>
      <c r="J155" s="222">
        <f>ROUND(I155*H155,2)</f>
        <v>0</v>
      </c>
      <c r="K155" s="218" t="s">
        <v>177</v>
      </c>
      <c r="L155" s="47"/>
      <c r="M155" s="223" t="s">
        <v>35</v>
      </c>
      <c r="N155" s="224" t="s">
        <v>52</v>
      </c>
      <c r="O155" s="88"/>
      <c r="P155" s="225">
        <f>O155*H155</f>
        <v>0</v>
      </c>
      <c r="Q155" s="225">
        <v>0</v>
      </c>
      <c r="R155" s="225">
        <f>Q155*H155</f>
        <v>0</v>
      </c>
      <c r="S155" s="225">
        <v>0</v>
      </c>
      <c r="T155" s="226">
        <f>S155*H155</f>
        <v>0</v>
      </c>
      <c r="U155" s="41"/>
      <c r="V155" s="41"/>
      <c r="W155" s="41"/>
      <c r="X155" s="41"/>
      <c r="Y155" s="41"/>
      <c r="Z155" s="41"/>
      <c r="AA155" s="41"/>
      <c r="AB155" s="41"/>
      <c r="AC155" s="41"/>
      <c r="AD155" s="41"/>
      <c r="AE155" s="41"/>
      <c r="AR155" s="227" t="s">
        <v>178</v>
      </c>
      <c r="AT155" s="227" t="s">
        <v>173</v>
      </c>
      <c r="AU155" s="227" t="s">
        <v>88</v>
      </c>
      <c r="AY155" s="19" t="s">
        <v>170</v>
      </c>
      <c r="BE155" s="228">
        <f>IF(N155="základní",J155,0)</f>
        <v>0</v>
      </c>
      <c r="BF155" s="228">
        <f>IF(N155="snížená",J155,0)</f>
        <v>0</v>
      </c>
      <c r="BG155" s="228">
        <f>IF(N155="zákl. přenesená",J155,0)</f>
        <v>0</v>
      </c>
      <c r="BH155" s="228">
        <f>IF(N155="sníž. přenesená",J155,0)</f>
        <v>0</v>
      </c>
      <c r="BI155" s="228">
        <f>IF(N155="nulová",J155,0)</f>
        <v>0</v>
      </c>
      <c r="BJ155" s="19" t="s">
        <v>178</v>
      </c>
      <c r="BK155" s="228">
        <f>ROUND(I155*H155,2)</f>
        <v>0</v>
      </c>
      <c r="BL155" s="19" t="s">
        <v>178</v>
      </c>
      <c r="BM155" s="227" t="s">
        <v>768</v>
      </c>
    </row>
    <row r="156" spans="1:47" s="2" customFormat="1" ht="12">
      <c r="A156" s="41"/>
      <c r="B156" s="42"/>
      <c r="C156" s="43"/>
      <c r="D156" s="229" t="s">
        <v>180</v>
      </c>
      <c r="E156" s="43"/>
      <c r="F156" s="230" t="s">
        <v>769</v>
      </c>
      <c r="G156" s="43"/>
      <c r="H156" s="43"/>
      <c r="I156" s="231"/>
      <c r="J156" s="43"/>
      <c r="K156" s="43"/>
      <c r="L156" s="47"/>
      <c r="M156" s="232"/>
      <c r="N156" s="233"/>
      <c r="O156" s="88"/>
      <c r="P156" s="88"/>
      <c r="Q156" s="88"/>
      <c r="R156" s="88"/>
      <c r="S156" s="88"/>
      <c r="T156" s="89"/>
      <c r="U156" s="41"/>
      <c r="V156" s="41"/>
      <c r="W156" s="41"/>
      <c r="X156" s="41"/>
      <c r="Y156" s="41"/>
      <c r="Z156" s="41"/>
      <c r="AA156" s="41"/>
      <c r="AB156" s="41"/>
      <c r="AC156" s="41"/>
      <c r="AD156" s="41"/>
      <c r="AE156" s="41"/>
      <c r="AT156" s="19" t="s">
        <v>180</v>
      </c>
      <c r="AU156" s="19" t="s">
        <v>88</v>
      </c>
    </row>
    <row r="157" spans="1:51" s="14" customFormat="1" ht="12">
      <c r="A157" s="14"/>
      <c r="B157" s="244"/>
      <c r="C157" s="245"/>
      <c r="D157" s="229" t="s">
        <v>182</v>
      </c>
      <c r="E157" s="246" t="s">
        <v>35</v>
      </c>
      <c r="F157" s="247" t="s">
        <v>770</v>
      </c>
      <c r="G157" s="245"/>
      <c r="H157" s="248">
        <v>12</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182</v>
      </c>
      <c r="AU157" s="254" t="s">
        <v>88</v>
      </c>
      <c r="AV157" s="14" t="s">
        <v>88</v>
      </c>
      <c r="AW157" s="14" t="s">
        <v>40</v>
      </c>
      <c r="AX157" s="14" t="s">
        <v>79</v>
      </c>
      <c r="AY157" s="254" t="s">
        <v>170</v>
      </c>
    </row>
    <row r="158" spans="1:51" s="15" customFormat="1" ht="12">
      <c r="A158" s="15"/>
      <c r="B158" s="255"/>
      <c r="C158" s="256"/>
      <c r="D158" s="229" t="s">
        <v>182</v>
      </c>
      <c r="E158" s="257" t="s">
        <v>35</v>
      </c>
      <c r="F158" s="258" t="s">
        <v>185</v>
      </c>
      <c r="G158" s="256"/>
      <c r="H158" s="259">
        <v>12</v>
      </c>
      <c r="I158" s="260"/>
      <c r="J158" s="256"/>
      <c r="K158" s="256"/>
      <c r="L158" s="261"/>
      <c r="M158" s="262"/>
      <c r="N158" s="263"/>
      <c r="O158" s="263"/>
      <c r="P158" s="263"/>
      <c r="Q158" s="263"/>
      <c r="R158" s="263"/>
      <c r="S158" s="263"/>
      <c r="T158" s="264"/>
      <c r="U158" s="15"/>
      <c r="V158" s="15"/>
      <c r="W158" s="15"/>
      <c r="X158" s="15"/>
      <c r="Y158" s="15"/>
      <c r="Z158" s="15"/>
      <c r="AA158" s="15"/>
      <c r="AB158" s="15"/>
      <c r="AC158" s="15"/>
      <c r="AD158" s="15"/>
      <c r="AE158" s="15"/>
      <c r="AT158" s="265" t="s">
        <v>182</v>
      </c>
      <c r="AU158" s="265" t="s">
        <v>88</v>
      </c>
      <c r="AV158" s="15" t="s">
        <v>178</v>
      </c>
      <c r="AW158" s="15" t="s">
        <v>40</v>
      </c>
      <c r="AX158" s="15" t="s">
        <v>86</v>
      </c>
      <c r="AY158" s="265" t="s">
        <v>170</v>
      </c>
    </row>
    <row r="159" spans="1:65" s="2" customFormat="1" ht="44.25" customHeight="1">
      <c r="A159" s="41"/>
      <c r="B159" s="42"/>
      <c r="C159" s="216" t="s">
        <v>276</v>
      </c>
      <c r="D159" s="216" t="s">
        <v>173</v>
      </c>
      <c r="E159" s="217" t="s">
        <v>771</v>
      </c>
      <c r="F159" s="218" t="s">
        <v>772</v>
      </c>
      <c r="G159" s="219" t="s">
        <v>216</v>
      </c>
      <c r="H159" s="220">
        <v>3</v>
      </c>
      <c r="I159" s="221"/>
      <c r="J159" s="222">
        <f>ROUND(I159*H159,2)</f>
        <v>0</v>
      </c>
      <c r="K159" s="218" t="s">
        <v>177</v>
      </c>
      <c r="L159" s="47"/>
      <c r="M159" s="223" t="s">
        <v>35</v>
      </c>
      <c r="N159" s="224" t="s">
        <v>52</v>
      </c>
      <c r="O159" s="88"/>
      <c r="P159" s="225">
        <f>O159*H159</f>
        <v>0</v>
      </c>
      <c r="Q159" s="225">
        <v>0</v>
      </c>
      <c r="R159" s="225">
        <f>Q159*H159</f>
        <v>0</v>
      </c>
      <c r="S159" s="225">
        <v>0</v>
      </c>
      <c r="T159" s="226">
        <f>S159*H159</f>
        <v>0</v>
      </c>
      <c r="U159" s="41"/>
      <c r="V159" s="41"/>
      <c r="W159" s="41"/>
      <c r="X159" s="41"/>
      <c r="Y159" s="41"/>
      <c r="Z159" s="41"/>
      <c r="AA159" s="41"/>
      <c r="AB159" s="41"/>
      <c r="AC159" s="41"/>
      <c r="AD159" s="41"/>
      <c r="AE159" s="41"/>
      <c r="AR159" s="227" t="s">
        <v>178</v>
      </c>
      <c r="AT159" s="227" t="s">
        <v>173</v>
      </c>
      <c r="AU159" s="227" t="s">
        <v>88</v>
      </c>
      <c r="AY159" s="19" t="s">
        <v>170</v>
      </c>
      <c r="BE159" s="228">
        <f>IF(N159="základní",J159,0)</f>
        <v>0</v>
      </c>
      <c r="BF159" s="228">
        <f>IF(N159="snížená",J159,0)</f>
        <v>0</v>
      </c>
      <c r="BG159" s="228">
        <f>IF(N159="zákl. přenesená",J159,0)</f>
        <v>0</v>
      </c>
      <c r="BH159" s="228">
        <f>IF(N159="sníž. přenesená",J159,0)</f>
        <v>0</v>
      </c>
      <c r="BI159" s="228">
        <f>IF(N159="nulová",J159,0)</f>
        <v>0</v>
      </c>
      <c r="BJ159" s="19" t="s">
        <v>178</v>
      </c>
      <c r="BK159" s="228">
        <f>ROUND(I159*H159,2)</f>
        <v>0</v>
      </c>
      <c r="BL159" s="19" t="s">
        <v>178</v>
      </c>
      <c r="BM159" s="227" t="s">
        <v>773</v>
      </c>
    </row>
    <row r="160" spans="1:47" s="2" customFormat="1" ht="12">
      <c r="A160" s="41"/>
      <c r="B160" s="42"/>
      <c r="C160" s="43"/>
      <c r="D160" s="229" t="s">
        <v>180</v>
      </c>
      <c r="E160" s="43"/>
      <c r="F160" s="230" t="s">
        <v>774</v>
      </c>
      <c r="G160" s="43"/>
      <c r="H160" s="43"/>
      <c r="I160" s="231"/>
      <c r="J160" s="43"/>
      <c r="K160" s="43"/>
      <c r="L160" s="47"/>
      <c r="M160" s="232"/>
      <c r="N160" s="233"/>
      <c r="O160" s="88"/>
      <c r="P160" s="88"/>
      <c r="Q160" s="88"/>
      <c r="R160" s="88"/>
      <c r="S160" s="88"/>
      <c r="T160" s="89"/>
      <c r="U160" s="41"/>
      <c r="V160" s="41"/>
      <c r="W160" s="41"/>
      <c r="X160" s="41"/>
      <c r="Y160" s="41"/>
      <c r="Z160" s="41"/>
      <c r="AA160" s="41"/>
      <c r="AB160" s="41"/>
      <c r="AC160" s="41"/>
      <c r="AD160" s="41"/>
      <c r="AE160" s="41"/>
      <c r="AT160" s="19" t="s">
        <v>180</v>
      </c>
      <c r="AU160" s="19" t="s">
        <v>88</v>
      </c>
    </row>
    <row r="161" spans="1:65" s="2" customFormat="1" ht="12">
      <c r="A161" s="41"/>
      <c r="B161" s="42"/>
      <c r="C161" s="216" t="s">
        <v>281</v>
      </c>
      <c r="D161" s="216" t="s">
        <v>173</v>
      </c>
      <c r="E161" s="217" t="s">
        <v>775</v>
      </c>
      <c r="F161" s="218" t="s">
        <v>776</v>
      </c>
      <c r="G161" s="219" t="s">
        <v>240</v>
      </c>
      <c r="H161" s="220">
        <v>144.354</v>
      </c>
      <c r="I161" s="221"/>
      <c r="J161" s="222">
        <f>ROUND(I161*H161,2)</f>
        <v>0</v>
      </c>
      <c r="K161" s="218" t="s">
        <v>177</v>
      </c>
      <c r="L161" s="47"/>
      <c r="M161" s="223" t="s">
        <v>35</v>
      </c>
      <c r="N161" s="224" t="s">
        <v>52</v>
      </c>
      <c r="O161" s="88"/>
      <c r="P161" s="225">
        <f>O161*H161</f>
        <v>0</v>
      </c>
      <c r="Q161" s="225">
        <v>0</v>
      </c>
      <c r="R161" s="225">
        <f>Q161*H161</f>
        <v>0</v>
      </c>
      <c r="S161" s="225">
        <v>0</v>
      </c>
      <c r="T161" s="226">
        <f>S161*H161</f>
        <v>0</v>
      </c>
      <c r="U161" s="41"/>
      <c r="V161" s="41"/>
      <c r="W161" s="41"/>
      <c r="X161" s="41"/>
      <c r="Y161" s="41"/>
      <c r="Z161" s="41"/>
      <c r="AA161" s="41"/>
      <c r="AB161" s="41"/>
      <c r="AC161" s="41"/>
      <c r="AD161" s="41"/>
      <c r="AE161" s="41"/>
      <c r="AR161" s="227" t="s">
        <v>178</v>
      </c>
      <c r="AT161" s="227" t="s">
        <v>173</v>
      </c>
      <c r="AU161" s="227" t="s">
        <v>88</v>
      </c>
      <c r="AY161" s="19" t="s">
        <v>170</v>
      </c>
      <c r="BE161" s="228">
        <f>IF(N161="základní",J161,0)</f>
        <v>0</v>
      </c>
      <c r="BF161" s="228">
        <f>IF(N161="snížená",J161,0)</f>
        <v>0</v>
      </c>
      <c r="BG161" s="228">
        <f>IF(N161="zákl. přenesená",J161,0)</f>
        <v>0</v>
      </c>
      <c r="BH161" s="228">
        <f>IF(N161="sníž. přenesená",J161,0)</f>
        <v>0</v>
      </c>
      <c r="BI161" s="228">
        <f>IF(N161="nulová",J161,0)</f>
        <v>0</v>
      </c>
      <c r="BJ161" s="19" t="s">
        <v>178</v>
      </c>
      <c r="BK161" s="228">
        <f>ROUND(I161*H161,2)</f>
        <v>0</v>
      </c>
      <c r="BL161" s="19" t="s">
        <v>178</v>
      </c>
      <c r="BM161" s="227" t="s">
        <v>777</v>
      </c>
    </row>
    <row r="162" spans="1:47" s="2" customFormat="1" ht="12">
      <c r="A162" s="41"/>
      <c r="B162" s="42"/>
      <c r="C162" s="43"/>
      <c r="D162" s="229" t="s">
        <v>180</v>
      </c>
      <c r="E162" s="43"/>
      <c r="F162" s="230" t="s">
        <v>778</v>
      </c>
      <c r="G162" s="43"/>
      <c r="H162" s="43"/>
      <c r="I162" s="231"/>
      <c r="J162" s="43"/>
      <c r="K162" s="43"/>
      <c r="L162" s="47"/>
      <c r="M162" s="232"/>
      <c r="N162" s="233"/>
      <c r="O162" s="88"/>
      <c r="P162" s="88"/>
      <c r="Q162" s="88"/>
      <c r="R162" s="88"/>
      <c r="S162" s="88"/>
      <c r="T162" s="89"/>
      <c r="U162" s="41"/>
      <c r="V162" s="41"/>
      <c r="W162" s="41"/>
      <c r="X162" s="41"/>
      <c r="Y162" s="41"/>
      <c r="Z162" s="41"/>
      <c r="AA162" s="41"/>
      <c r="AB162" s="41"/>
      <c r="AC162" s="41"/>
      <c r="AD162" s="41"/>
      <c r="AE162" s="41"/>
      <c r="AT162" s="19" t="s">
        <v>180</v>
      </c>
      <c r="AU162" s="19" t="s">
        <v>88</v>
      </c>
    </row>
    <row r="163" spans="1:51" s="14" customFormat="1" ht="12">
      <c r="A163" s="14"/>
      <c r="B163" s="244"/>
      <c r="C163" s="245"/>
      <c r="D163" s="229" t="s">
        <v>182</v>
      </c>
      <c r="E163" s="246" t="s">
        <v>35</v>
      </c>
      <c r="F163" s="247" t="s">
        <v>704</v>
      </c>
      <c r="G163" s="245"/>
      <c r="H163" s="248">
        <v>144.354</v>
      </c>
      <c r="I163" s="249"/>
      <c r="J163" s="245"/>
      <c r="K163" s="245"/>
      <c r="L163" s="250"/>
      <c r="M163" s="251"/>
      <c r="N163" s="252"/>
      <c r="O163" s="252"/>
      <c r="P163" s="252"/>
      <c r="Q163" s="252"/>
      <c r="R163" s="252"/>
      <c r="S163" s="252"/>
      <c r="T163" s="253"/>
      <c r="U163" s="14"/>
      <c r="V163" s="14"/>
      <c r="W163" s="14"/>
      <c r="X163" s="14"/>
      <c r="Y163" s="14"/>
      <c r="Z163" s="14"/>
      <c r="AA163" s="14"/>
      <c r="AB163" s="14"/>
      <c r="AC163" s="14"/>
      <c r="AD163" s="14"/>
      <c r="AE163" s="14"/>
      <c r="AT163" s="254" t="s">
        <v>182</v>
      </c>
      <c r="AU163" s="254" t="s">
        <v>88</v>
      </c>
      <c r="AV163" s="14" t="s">
        <v>88</v>
      </c>
      <c r="AW163" s="14" t="s">
        <v>40</v>
      </c>
      <c r="AX163" s="14" t="s">
        <v>79</v>
      </c>
      <c r="AY163" s="254" t="s">
        <v>170</v>
      </c>
    </row>
    <row r="164" spans="1:51" s="15" customFormat="1" ht="12">
      <c r="A164" s="15"/>
      <c r="B164" s="255"/>
      <c r="C164" s="256"/>
      <c r="D164" s="229" t="s">
        <v>182</v>
      </c>
      <c r="E164" s="257" t="s">
        <v>35</v>
      </c>
      <c r="F164" s="258" t="s">
        <v>185</v>
      </c>
      <c r="G164" s="256"/>
      <c r="H164" s="259">
        <v>144.354</v>
      </c>
      <c r="I164" s="260"/>
      <c r="J164" s="256"/>
      <c r="K164" s="256"/>
      <c r="L164" s="261"/>
      <c r="M164" s="262"/>
      <c r="N164" s="263"/>
      <c r="O164" s="263"/>
      <c r="P164" s="263"/>
      <c r="Q164" s="263"/>
      <c r="R164" s="263"/>
      <c r="S164" s="263"/>
      <c r="T164" s="264"/>
      <c r="U164" s="15"/>
      <c r="V164" s="15"/>
      <c r="W164" s="15"/>
      <c r="X164" s="15"/>
      <c r="Y164" s="15"/>
      <c r="Z164" s="15"/>
      <c r="AA164" s="15"/>
      <c r="AB164" s="15"/>
      <c r="AC164" s="15"/>
      <c r="AD164" s="15"/>
      <c r="AE164" s="15"/>
      <c r="AT164" s="265" t="s">
        <v>182</v>
      </c>
      <c r="AU164" s="265" t="s">
        <v>88</v>
      </c>
      <c r="AV164" s="15" t="s">
        <v>178</v>
      </c>
      <c r="AW164" s="15" t="s">
        <v>40</v>
      </c>
      <c r="AX164" s="15" t="s">
        <v>86</v>
      </c>
      <c r="AY164" s="265" t="s">
        <v>170</v>
      </c>
    </row>
    <row r="165" spans="1:65" s="2" customFormat="1" ht="12">
      <c r="A165" s="41"/>
      <c r="B165" s="42"/>
      <c r="C165" s="216" t="s">
        <v>286</v>
      </c>
      <c r="D165" s="216" t="s">
        <v>173</v>
      </c>
      <c r="E165" s="217" t="s">
        <v>779</v>
      </c>
      <c r="F165" s="218" t="s">
        <v>780</v>
      </c>
      <c r="G165" s="219" t="s">
        <v>240</v>
      </c>
      <c r="H165" s="220">
        <v>144.354</v>
      </c>
      <c r="I165" s="221"/>
      <c r="J165" s="222">
        <f>ROUND(I165*H165,2)</f>
        <v>0</v>
      </c>
      <c r="K165" s="218" t="s">
        <v>177</v>
      </c>
      <c r="L165" s="47"/>
      <c r="M165" s="223" t="s">
        <v>35</v>
      </c>
      <c r="N165" s="224" t="s">
        <v>52</v>
      </c>
      <c r="O165" s="88"/>
      <c r="P165" s="225">
        <f>O165*H165</f>
        <v>0</v>
      </c>
      <c r="Q165" s="225">
        <v>0</v>
      </c>
      <c r="R165" s="225">
        <f>Q165*H165</f>
        <v>0</v>
      </c>
      <c r="S165" s="225">
        <v>0</v>
      </c>
      <c r="T165" s="226">
        <f>S165*H165</f>
        <v>0</v>
      </c>
      <c r="U165" s="41"/>
      <c r="V165" s="41"/>
      <c r="W165" s="41"/>
      <c r="X165" s="41"/>
      <c r="Y165" s="41"/>
      <c r="Z165" s="41"/>
      <c r="AA165" s="41"/>
      <c r="AB165" s="41"/>
      <c r="AC165" s="41"/>
      <c r="AD165" s="41"/>
      <c r="AE165" s="41"/>
      <c r="AR165" s="227" t="s">
        <v>178</v>
      </c>
      <c r="AT165" s="227" t="s">
        <v>173</v>
      </c>
      <c r="AU165" s="227" t="s">
        <v>88</v>
      </c>
      <c r="AY165" s="19" t="s">
        <v>170</v>
      </c>
      <c r="BE165" s="228">
        <f>IF(N165="základní",J165,0)</f>
        <v>0</v>
      </c>
      <c r="BF165" s="228">
        <f>IF(N165="snížená",J165,0)</f>
        <v>0</v>
      </c>
      <c r="BG165" s="228">
        <f>IF(N165="zákl. přenesená",J165,0)</f>
        <v>0</v>
      </c>
      <c r="BH165" s="228">
        <f>IF(N165="sníž. přenesená",J165,0)</f>
        <v>0</v>
      </c>
      <c r="BI165" s="228">
        <f>IF(N165="nulová",J165,0)</f>
        <v>0</v>
      </c>
      <c r="BJ165" s="19" t="s">
        <v>178</v>
      </c>
      <c r="BK165" s="228">
        <f>ROUND(I165*H165,2)</f>
        <v>0</v>
      </c>
      <c r="BL165" s="19" t="s">
        <v>178</v>
      </c>
      <c r="BM165" s="227" t="s">
        <v>781</v>
      </c>
    </row>
    <row r="166" spans="1:47" s="2" customFormat="1" ht="12">
      <c r="A166" s="41"/>
      <c r="B166" s="42"/>
      <c r="C166" s="43"/>
      <c r="D166" s="229" t="s">
        <v>180</v>
      </c>
      <c r="E166" s="43"/>
      <c r="F166" s="230" t="s">
        <v>782</v>
      </c>
      <c r="G166" s="43"/>
      <c r="H166" s="43"/>
      <c r="I166" s="231"/>
      <c r="J166" s="43"/>
      <c r="K166" s="43"/>
      <c r="L166" s="47"/>
      <c r="M166" s="232"/>
      <c r="N166" s="233"/>
      <c r="O166" s="88"/>
      <c r="P166" s="88"/>
      <c r="Q166" s="88"/>
      <c r="R166" s="88"/>
      <c r="S166" s="88"/>
      <c r="T166" s="89"/>
      <c r="U166" s="41"/>
      <c r="V166" s="41"/>
      <c r="W166" s="41"/>
      <c r="X166" s="41"/>
      <c r="Y166" s="41"/>
      <c r="Z166" s="41"/>
      <c r="AA166" s="41"/>
      <c r="AB166" s="41"/>
      <c r="AC166" s="41"/>
      <c r="AD166" s="41"/>
      <c r="AE166" s="41"/>
      <c r="AT166" s="19" t="s">
        <v>180</v>
      </c>
      <c r="AU166" s="19" t="s">
        <v>88</v>
      </c>
    </row>
    <row r="167" spans="1:51" s="14" customFormat="1" ht="12">
      <c r="A167" s="14"/>
      <c r="B167" s="244"/>
      <c r="C167" s="245"/>
      <c r="D167" s="229" t="s">
        <v>182</v>
      </c>
      <c r="E167" s="246" t="s">
        <v>35</v>
      </c>
      <c r="F167" s="247" t="s">
        <v>704</v>
      </c>
      <c r="G167" s="245"/>
      <c r="H167" s="248">
        <v>144.354</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182</v>
      </c>
      <c r="AU167" s="254" t="s">
        <v>88</v>
      </c>
      <c r="AV167" s="14" t="s">
        <v>88</v>
      </c>
      <c r="AW167" s="14" t="s">
        <v>40</v>
      </c>
      <c r="AX167" s="14" t="s">
        <v>79</v>
      </c>
      <c r="AY167" s="254" t="s">
        <v>170</v>
      </c>
    </row>
    <row r="168" spans="1:51" s="15" customFormat="1" ht="12">
      <c r="A168" s="15"/>
      <c r="B168" s="255"/>
      <c r="C168" s="256"/>
      <c r="D168" s="229" t="s">
        <v>182</v>
      </c>
      <c r="E168" s="257" t="s">
        <v>35</v>
      </c>
      <c r="F168" s="258" t="s">
        <v>185</v>
      </c>
      <c r="G168" s="256"/>
      <c r="H168" s="259">
        <v>144.354</v>
      </c>
      <c r="I168" s="260"/>
      <c r="J168" s="256"/>
      <c r="K168" s="256"/>
      <c r="L168" s="261"/>
      <c r="M168" s="262"/>
      <c r="N168" s="263"/>
      <c r="O168" s="263"/>
      <c r="P168" s="263"/>
      <c r="Q168" s="263"/>
      <c r="R168" s="263"/>
      <c r="S168" s="263"/>
      <c r="T168" s="264"/>
      <c r="U168" s="15"/>
      <c r="V168" s="15"/>
      <c r="W168" s="15"/>
      <c r="X168" s="15"/>
      <c r="Y168" s="15"/>
      <c r="Z168" s="15"/>
      <c r="AA168" s="15"/>
      <c r="AB168" s="15"/>
      <c r="AC168" s="15"/>
      <c r="AD168" s="15"/>
      <c r="AE168" s="15"/>
      <c r="AT168" s="265" t="s">
        <v>182</v>
      </c>
      <c r="AU168" s="265" t="s">
        <v>88</v>
      </c>
      <c r="AV168" s="15" t="s">
        <v>178</v>
      </c>
      <c r="AW168" s="15" t="s">
        <v>40</v>
      </c>
      <c r="AX168" s="15" t="s">
        <v>86</v>
      </c>
      <c r="AY168" s="265" t="s">
        <v>170</v>
      </c>
    </row>
    <row r="169" spans="1:65" s="2" customFormat="1" ht="44.25" customHeight="1">
      <c r="A169" s="41"/>
      <c r="B169" s="42"/>
      <c r="C169" s="216" t="s">
        <v>291</v>
      </c>
      <c r="D169" s="216" t="s">
        <v>173</v>
      </c>
      <c r="E169" s="217" t="s">
        <v>361</v>
      </c>
      <c r="F169" s="218" t="s">
        <v>362</v>
      </c>
      <c r="G169" s="219" t="s">
        <v>348</v>
      </c>
      <c r="H169" s="220">
        <v>28.781</v>
      </c>
      <c r="I169" s="221"/>
      <c r="J169" s="222">
        <f>ROUND(I169*H169,2)</f>
        <v>0</v>
      </c>
      <c r="K169" s="218" t="s">
        <v>177</v>
      </c>
      <c r="L169" s="47"/>
      <c r="M169" s="223" t="s">
        <v>35</v>
      </c>
      <c r="N169" s="224" t="s">
        <v>52</v>
      </c>
      <c r="O169" s="88"/>
      <c r="P169" s="225">
        <f>O169*H169</f>
        <v>0</v>
      </c>
      <c r="Q169" s="225">
        <v>0</v>
      </c>
      <c r="R169" s="225">
        <f>Q169*H169</f>
        <v>0</v>
      </c>
      <c r="S169" s="225">
        <v>0</v>
      </c>
      <c r="T169" s="226">
        <f>S169*H169</f>
        <v>0</v>
      </c>
      <c r="U169" s="41"/>
      <c r="V169" s="41"/>
      <c r="W169" s="41"/>
      <c r="X169" s="41"/>
      <c r="Y169" s="41"/>
      <c r="Z169" s="41"/>
      <c r="AA169" s="41"/>
      <c r="AB169" s="41"/>
      <c r="AC169" s="41"/>
      <c r="AD169" s="41"/>
      <c r="AE169" s="41"/>
      <c r="AR169" s="227" t="s">
        <v>178</v>
      </c>
      <c r="AT169" s="227" t="s">
        <v>173</v>
      </c>
      <c r="AU169" s="227" t="s">
        <v>88</v>
      </c>
      <c r="AY169" s="19" t="s">
        <v>170</v>
      </c>
      <c r="BE169" s="228">
        <f>IF(N169="základní",J169,0)</f>
        <v>0</v>
      </c>
      <c r="BF169" s="228">
        <f>IF(N169="snížená",J169,0)</f>
        <v>0</v>
      </c>
      <c r="BG169" s="228">
        <f>IF(N169="zákl. přenesená",J169,0)</f>
        <v>0</v>
      </c>
      <c r="BH169" s="228">
        <f>IF(N169="sníž. přenesená",J169,0)</f>
        <v>0</v>
      </c>
      <c r="BI169" s="228">
        <f>IF(N169="nulová",J169,0)</f>
        <v>0</v>
      </c>
      <c r="BJ169" s="19" t="s">
        <v>178</v>
      </c>
      <c r="BK169" s="228">
        <f>ROUND(I169*H169,2)</f>
        <v>0</v>
      </c>
      <c r="BL169" s="19" t="s">
        <v>178</v>
      </c>
      <c r="BM169" s="227" t="s">
        <v>363</v>
      </c>
    </row>
    <row r="170" spans="1:47" s="2" customFormat="1" ht="12">
      <c r="A170" s="41"/>
      <c r="B170" s="42"/>
      <c r="C170" s="43"/>
      <c r="D170" s="229" t="s">
        <v>180</v>
      </c>
      <c r="E170" s="43"/>
      <c r="F170" s="230" t="s">
        <v>364</v>
      </c>
      <c r="G170" s="43"/>
      <c r="H170" s="43"/>
      <c r="I170" s="231"/>
      <c r="J170" s="43"/>
      <c r="K170" s="43"/>
      <c r="L170" s="47"/>
      <c r="M170" s="232"/>
      <c r="N170" s="233"/>
      <c r="O170" s="88"/>
      <c r="P170" s="88"/>
      <c r="Q170" s="88"/>
      <c r="R170" s="88"/>
      <c r="S170" s="88"/>
      <c r="T170" s="89"/>
      <c r="U170" s="41"/>
      <c r="V170" s="41"/>
      <c r="W170" s="41"/>
      <c r="X170" s="41"/>
      <c r="Y170" s="41"/>
      <c r="Z170" s="41"/>
      <c r="AA170" s="41"/>
      <c r="AB170" s="41"/>
      <c r="AC170" s="41"/>
      <c r="AD170" s="41"/>
      <c r="AE170" s="41"/>
      <c r="AT170" s="19" t="s">
        <v>180</v>
      </c>
      <c r="AU170" s="19" t="s">
        <v>88</v>
      </c>
    </row>
    <row r="171" spans="1:51" s="13" customFormat="1" ht="12">
      <c r="A171" s="13"/>
      <c r="B171" s="234"/>
      <c r="C171" s="235"/>
      <c r="D171" s="229" t="s">
        <v>182</v>
      </c>
      <c r="E171" s="236" t="s">
        <v>35</v>
      </c>
      <c r="F171" s="237" t="s">
        <v>783</v>
      </c>
      <c r="G171" s="235"/>
      <c r="H171" s="236" t="s">
        <v>35</v>
      </c>
      <c r="I171" s="238"/>
      <c r="J171" s="235"/>
      <c r="K171" s="235"/>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86</v>
      </c>
      <c r="AW171" s="13" t="s">
        <v>40</v>
      </c>
      <c r="AX171" s="13" t="s">
        <v>79</v>
      </c>
      <c r="AY171" s="243" t="s">
        <v>170</v>
      </c>
    </row>
    <row r="172" spans="1:51" s="14" customFormat="1" ht="12">
      <c r="A172" s="14"/>
      <c r="B172" s="244"/>
      <c r="C172" s="245"/>
      <c r="D172" s="229" t="s">
        <v>182</v>
      </c>
      <c r="E172" s="246" t="s">
        <v>35</v>
      </c>
      <c r="F172" s="247" t="s">
        <v>784</v>
      </c>
      <c r="G172" s="245"/>
      <c r="H172" s="248">
        <v>26.25</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182</v>
      </c>
      <c r="AU172" s="254" t="s">
        <v>88</v>
      </c>
      <c r="AV172" s="14" t="s">
        <v>88</v>
      </c>
      <c r="AW172" s="14" t="s">
        <v>40</v>
      </c>
      <c r="AX172" s="14" t="s">
        <v>79</v>
      </c>
      <c r="AY172" s="254" t="s">
        <v>170</v>
      </c>
    </row>
    <row r="173" spans="1:51" s="14" customFormat="1" ht="12">
      <c r="A173" s="14"/>
      <c r="B173" s="244"/>
      <c r="C173" s="245"/>
      <c r="D173" s="229" t="s">
        <v>182</v>
      </c>
      <c r="E173" s="246" t="s">
        <v>35</v>
      </c>
      <c r="F173" s="247" t="s">
        <v>785</v>
      </c>
      <c r="G173" s="245"/>
      <c r="H173" s="248">
        <v>2.531</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182</v>
      </c>
      <c r="AU173" s="254" t="s">
        <v>88</v>
      </c>
      <c r="AV173" s="14" t="s">
        <v>88</v>
      </c>
      <c r="AW173" s="14" t="s">
        <v>40</v>
      </c>
      <c r="AX173" s="14" t="s">
        <v>79</v>
      </c>
      <c r="AY173" s="254" t="s">
        <v>170</v>
      </c>
    </row>
    <row r="174" spans="1:51" s="15" customFormat="1" ht="12">
      <c r="A174" s="15"/>
      <c r="B174" s="255"/>
      <c r="C174" s="256"/>
      <c r="D174" s="229" t="s">
        <v>182</v>
      </c>
      <c r="E174" s="257" t="s">
        <v>35</v>
      </c>
      <c r="F174" s="258" t="s">
        <v>185</v>
      </c>
      <c r="G174" s="256"/>
      <c r="H174" s="259">
        <v>28.781</v>
      </c>
      <c r="I174" s="260"/>
      <c r="J174" s="256"/>
      <c r="K174" s="256"/>
      <c r="L174" s="261"/>
      <c r="M174" s="262"/>
      <c r="N174" s="263"/>
      <c r="O174" s="263"/>
      <c r="P174" s="263"/>
      <c r="Q174" s="263"/>
      <c r="R174" s="263"/>
      <c r="S174" s="263"/>
      <c r="T174" s="264"/>
      <c r="U174" s="15"/>
      <c r="V174" s="15"/>
      <c r="W174" s="15"/>
      <c r="X174" s="15"/>
      <c r="Y174" s="15"/>
      <c r="Z174" s="15"/>
      <c r="AA174" s="15"/>
      <c r="AB174" s="15"/>
      <c r="AC174" s="15"/>
      <c r="AD174" s="15"/>
      <c r="AE174" s="15"/>
      <c r="AT174" s="265" t="s">
        <v>182</v>
      </c>
      <c r="AU174" s="265" t="s">
        <v>88</v>
      </c>
      <c r="AV174" s="15" t="s">
        <v>178</v>
      </c>
      <c r="AW174" s="15" t="s">
        <v>40</v>
      </c>
      <c r="AX174" s="15" t="s">
        <v>86</v>
      </c>
      <c r="AY174" s="265" t="s">
        <v>170</v>
      </c>
    </row>
    <row r="175" spans="1:63" s="12" customFormat="1" ht="25.9" customHeight="1">
      <c r="A175" s="12"/>
      <c r="B175" s="200"/>
      <c r="C175" s="201"/>
      <c r="D175" s="202" t="s">
        <v>78</v>
      </c>
      <c r="E175" s="203" t="s">
        <v>367</v>
      </c>
      <c r="F175" s="203" t="s">
        <v>368</v>
      </c>
      <c r="G175" s="201"/>
      <c r="H175" s="201"/>
      <c r="I175" s="204"/>
      <c r="J175" s="205">
        <f>BK175</f>
        <v>0</v>
      </c>
      <c r="K175" s="201"/>
      <c r="L175" s="206"/>
      <c r="M175" s="207"/>
      <c r="N175" s="208"/>
      <c r="O175" s="208"/>
      <c r="P175" s="209">
        <f>SUM(P176:P386)</f>
        <v>0</v>
      </c>
      <c r="Q175" s="208"/>
      <c r="R175" s="209">
        <f>SUM(R176:R386)</f>
        <v>384.50146</v>
      </c>
      <c r="S175" s="208"/>
      <c r="T175" s="210">
        <f>SUM(T176:T386)</f>
        <v>0</v>
      </c>
      <c r="U175" s="12"/>
      <c r="V175" s="12"/>
      <c r="W175" s="12"/>
      <c r="X175" s="12"/>
      <c r="Y175" s="12"/>
      <c r="Z175" s="12"/>
      <c r="AA175" s="12"/>
      <c r="AB175" s="12"/>
      <c r="AC175" s="12"/>
      <c r="AD175" s="12"/>
      <c r="AE175" s="12"/>
      <c r="AR175" s="211" t="s">
        <v>178</v>
      </c>
      <c r="AT175" s="212" t="s">
        <v>78</v>
      </c>
      <c r="AU175" s="212" t="s">
        <v>79</v>
      </c>
      <c r="AY175" s="211" t="s">
        <v>170</v>
      </c>
      <c r="BK175" s="213">
        <f>SUM(BK176:BK386)</f>
        <v>0</v>
      </c>
    </row>
    <row r="176" spans="1:65" s="2" customFormat="1" ht="16.5" customHeight="1">
      <c r="A176" s="41"/>
      <c r="B176" s="42"/>
      <c r="C176" s="266" t="s">
        <v>297</v>
      </c>
      <c r="D176" s="266" t="s">
        <v>441</v>
      </c>
      <c r="E176" s="267" t="s">
        <v>786</v>
      </c>
      <c r="F176" s="268" t="s">
        <v>787</v>
      </c>
      <c r="G176" s="269" t="s">
        <v>216</v>
      </c>
      <c r="H176" s="270">
        <v>4</v>
      </c>
      <c r="I176" s="271"/>
      <c r="J176" s="272">
        <f>ROUND(I176*H176,2)</f>
        <v>0</v>
      </c>
      <c r="K176" s="268" t="s">
        <v>177</v>
      </c>
      <c r="L176" s="273"/>
      <c r="M176" s="274" t="s">
        <v>35</v>
      </c>
      <c r="N176" s="275" t="s">
        <v>52</v>
      </c>
      <c r="O176" s="88"/>
      <c r="P176" s="225">
        <f>O176*H176</f>
        <v>0</v>
      </c>
      <c r="Q176" s="225">
        <v>0.03277</v>
      </c>
      <c r="R176" s="225">
        <f>Q176*H176</f>
        <v>0.13108</v>
      </c>
      <c r="S176" s="225">
        <v>0</v>
      </c>
      <c r="T176" s="226">
        <f>S176*H176</f>
        <v>0</v>
      </c>
      <c r="U176" s="41"/>
      <c r="V176" s="41"/>
      <c r="W176" s="41"/>
      <c r="X176" s="41"/>
      <c r="Y176" s="41"/>
      <c r="Z176" s="41"/>
      <c r="AA176" s="41"/>
      <c r="AB176" s="41"/>
      <c r="AC176" s="41"/>
      <c r="AD176" s="41"/>
      <c r="AE176" s="41"/>
      <c r="AR176" s="227" t="s">
        <v>372</v>
      </c>
      <c r="AT176" s="227" t="s">
        <v>441</v>
      </c>
      <c r="AU176" s="227" t="s">
        <v>86</v>
      </c>
      <c r="AY176" s="19" t="s">
        <v>170</v>
      </c>
      <c r="BE176" s="228">
        <f>IF(N176="základní",J176,0)</f>
        <v>0</v>
      </c>
      <c r="BF176" s="228">
        <f>IF(N176="snížená",J176,0)</f>
        <v>0</v>
      </c>
      <c r="BG176" s="228">
        <f>IF(N176="zákl. přenesená",J176,0)</f>
        <v>0</v>
      </c>
      <c r="BH176" s="228">
        <f>IF(N176="sníž. přenesená",J176,0)</f>
        <v>0</v>
      </c>
      <c r="BI176" s="228">
        <f>IF(N176="nulová",J176,0)</f>
        <v>0</v>
      </c>
      <c r="BJ176" s="19" t="s">
        <v>178</v>
      </c>
      <c r="BK176" s="228">
        <f>ROUND(I176*H176,2)</f>
        <v>0</v>
      </c>
      <c r="BL176" s="19" t="s">
        <v>372</v>
      </c>
      <c r="BM176" s="227" t="s">
        <v>788</v>
      </c>
    </row>
    <row r="177" spans="1:65" s="2" customFormat="1" ht="66.75" customHeight="1">
      <c r="A177" s="41"/>
      <c r="B177" s="42"/>
      <c r="C177" s="216" t="s">
        <v>7</v>
      </c>
      <c r="D177" s="216" t="s">
        <v>173</v>
      </c>
      <c r="E177" s="217" t="s">
        <v>370</v>
      </c>
      <c r="F177" s="218" t="s">
        <v>371</v>
      </c>
      <c r="G177" s="219" t="s">
        <v>216</v>
      </c>
      <c r="H177" s="220">
        <v>1</v>
      </c>
      <c r="I177" s="221"/>
      <c r="J177" s="222">
        <f>ROUND(I177*H177,2)</f>
        <v>0</v>
      </c>
      <c r="K177" s="218" t="s">
        <v>177</v>
      </c>
      <c r="L177" s="47"/>
      <c r="M177" s="223" t="s">
        <v>35</v>
      </c>
      <c r="N177" s="224" t="s">
        <v>52</v>
      </c>
      <c r="O177" s="88"/>
      <c r="P177" s="225">
        <f>O177*H177</f>
        <v>0</v>
      </c>
      <c r="Q177" s="225">
        <v>0</v>
      </c>
      <c r="R177" s="225">
        <f>Q177*H177</f>
        <v>0</v>
      </c>
      <c r="S177" s="225">
        <v>0</v>
      </c>
      <c r="T177" s="226">
        <f>S177*H177</f>
        <v>0</v>
      </c>
      <c r="U177" s="41"/>
      <c r="V177" s="41"/>
      <c r="W177" s="41"/>
      <c r="X177" s="41"/>
      <c r="Y177" s="41"/>
      <c r="Z177" s="41"/>
      <c r="AA177" s="41"/>
      <c r="AB177" s="41"/>
      <c r="AC177" s="41"/>
      <c r="AD177" s="41"/>
      <c r="AE177" s="41"/>
      <c r="AR177" s="227" t="s">
        <v>372</v>
      </c>
      <c r="AT177" s="227" t="s">
        <v>173</v>
      </c>
      <c r="AU177" s="227" t="s">
        <v>86</v>
      </c>
      <c r="AY177" s="19" t="s">
        <v>170</v>
      </c>
      <c r="BE177" s="228">
        <f>IF(N177="základní",J177,0)</f>
        <v>0</v>
      </c>
      <c r="BF177" s="228">
        <f>IF(N177="snížená",J177,0)</f>
        <v>0</v>
      </c>
      <c r="BG177" s="228">
        <f>IF(N177="zákl. přenesená",J177,0)</f>
        <v>0</v>
      </c>
      <c r="BH177" s="228">
        <f>IF(N177="sníž. přenesená",J177,0)</f>
        <v>0</v>
      </c>
      <c r="BI177" s="228">
        <f>IF(N177="nulová",J177,0)</f>
        <v>0</v>
      </c>
      <c r="BJ177" s="19" t="s">
        <v>178</v>
      </c>
      <c r="BK177" s="228">
        <f>ROUND(I177*H177,2)</f>
        <v>0</v>
      </c>
      <c r="BL177" s="19" t="s">
        <v>372</v>
      </c>
      <c r="BM177" s="227" t="s">
        <v>652</v>
      </c>
    </row>
    <row r="178" spans="1:47" s="2" customFormat="1" ht="12">
      <c r="A178" s="41"/>
      <c r="B178" s="42"/>
      <c r="C178" s="43"/>
      <c r="D178" s="229" t="s">
        <v>180</v>
      </c>
      <c r="E178" s="43"/>
      <c r="F178" s="230" t="s">
        <v>374</v>
      </c>
      <c r="G178" s="43"/>
      <c r="H178" s="43"/>
      <c r="I178" s="231"/>
      <c r="J178" s="43"/>
      <c r="K178" s="43"/>
      <c r="L178" s="47"/>
      <c r="M178" s="232"/>
      <c r="N178" s="233"/>
      <c r="O178" s="88"/>
      <c r="P178" s="88"/>
      <c r="Q178" s="88"/>
      <c r="R178" s="88"/>
      <c r="S178" s="88"/>
      <c r="T178" s="89"/>
      <c r="U178" s="41"/>
      <c r="V178" s="41"/>
      <c r="W178" s="41"/>
      <c r="X178" s="41"/>
      <c r="Y178" s="41"/>
      <c r="Z178" s="41"/>
      <c r="AA178" s="41"/>
      <c r="AB178" s="41"/>
      <c r="AC178" s="41"/>
      <c r="AD178" s="41"/>
      <c r="AE178" s="41"/>
      <c r="AT178" s="19" t="s">
        <v>180</v>
      </c>
      <c r="AU178" s="19" t="s">
        <v>86</v>
      </c>
    </row>
    <row r="179" spans="1:47" s="2" customFormat="1" ht="12">
      <c r="A179" s="41"/>
      <c r="B179" s="42"/>
      <c r="C179" s="43"/>
      <c r="D179" s="229" t="s">
        <v>343</v>
      </c>
      <c r="E179" s="43"/>
      <c r="F179" s="230" t="s">
        <v>524</v>
      </c>
      <c r="G179" s="43"/>
      <c r="H179" s="43"/>
      <c r="I179" s="231"/>
      <c r="J179" s="43"/>
      <c r="K179" s="43"/>
      <c r="L179" s="47"/>
      <c r="M179" s="232"/>
      <c r="N179" s="233"/>
      <c r="O179" s="88"/>
      <c r="P179" s="88"/>
      <c r="Q179" s="88"/>
      <c r="R179" s="88"/>
      <c r="S179" s="88"/>
      <c r="T179" s="89"/>
      <c r="U179" s="41"/>
      <c r="V179" s="41"/>
      <c r="W179" s="41"/>
      <c r="X179" s="41"/>
      <c r="Y179" s="41"/>
      <c r="Z179" s="41"/>
      <c r="AA179" s="41"/>
      <c r="AB179" s="41"/>
      <c r="AC179" s="41"/>
      <c r="AD179" s="41"/>
      <c r="AE179" s="41"/>
      <c r="AT179" s="19" t="s">
        <v>343</v>
      </c>
      <c r="AU179" s="19" t="s">
        <v>86</v>
      </c>
    </row>
    <row r="180" spans="1:65" s="2" customFormat="1" ht="12">
      <c r="A180" s="41"/>
      <c r="B180" s="42"/>
      <c r="C180" s="216" t="s">
        <v>304</v>
      </c>
      <c r="D180" s="216" t="s">
        <v>173</v>
      </c>
      <c r="E180" s="217" t="s">
        <v>377</v>
      </c>
      <c r="F180" s="218" t="s">
        <v>378</v>
      </c>
      <c r="G180" s="219" t="s">
        <v>348</v>
      </c>
      <c r="H180" s="220">
        <v>341.732</v>
      </c>
      <c r="I180" s="221"/>
      <c r="J180" s="222">
        <f>ROUND(I180*H180,2)</f>
        <v>0</v>
      </c>
      <c r="K180" s="218" t="s">
        <v>177</v>
      </c>
      <c r="L180" s="47"/>
      <c r="M180" s="223" t="s">
        <v>35</v>
      </c>
      <c r="N180" s="224" t="s">
        <v>52</v>
      </c>
      <c r="O180" s="88"/>
      <c r="P180" s="225">
        <f>O180*H180</f>
        <v>0</v>
      </c>
      <c r="Q180" s="225">
        <v>0</v>
      </c>
      <c r="R180" s="225">
        <f>Q180*H180</f>
        <v>0</v>
      </c>
      <c r="S180" s="225">
        <v>0</v>
      </c>
      <c r="T180" s="226">
        <f>S180*H180</f>
        <v>0</v>
      </c>
      <c r="U180" s="41"/>
      <c r="V180" s="41"/>
      <c r="W180" s="41"/>
      <c r="X180" s="41"/>
      <c r="Y180" s="41"/>
      <c r="Z180" s="41"/>
      <c r="AA180" s="41"/>
      <c r="AB180" s="41"/>
      <c r="AC180" s="41"/>
      <c r="AD180" s="41"/>
      <c r="AE180" s="41"/>
      <c r="AR180" s="227" t="s">
        <v>372</v>
      </c>
      <c r="AT180" s="227" t="s">
        <v>173</v>
      </c>
      <c r="AU180" s="227" t="s">
        <v>86</v>
      </c>
      <c r="AY180" s="19" t="s">
        <v>170</v>
      </c>
      <c r="BE180" s="228">
        <f>IF(N180="základní",J180,0)</f>
        <v>0</v>
      </c>
      <c r="BF180" s="228">
        <f>IF(N180="snížená",J180,0)</f>
        <v>0</v>
      </c>
      <c r="BG180" s="228">
        <f>IF(N180="zákl. přenesená",J180,0)</f>
        <v>0</v>
      </c>
      <c r="BH180" s="228">
        <f>IF(N180="sníž. přenesená",J180,0)</f>
        <v>0</v>
      </c>
      <c r="BI180" s="228">
        <f>IF(N180="nulová",J180,0)</f>
        <v>0</v>
      </c>
      <c r="BJ180" s="19" t="s">
        <v>178</v>
      </c>
      <c r="BK180" s="228">
        <f>ROUND(I180*H180,2)</f>
        <v>0</v>
      </c>
      <c r="BL180" s="19" t="s">
        <v>372</v>
      </c>
      <c r="BM180" s="227" t="s">
        <v>379</v>
      </c>
    </row>
    <row r="181" spans="1:47" s="2" customFormat="1" ht="12">
      <c r="A181" s="41"/>
      <c r="B181" s="42"/>
      <c r="C181" s="43"/>
      <c r="D181" s="229" t="s">
        <v>180</v>
      </c>
      <c r="E181" s="43"/>
      <c r="F181" s="230" t="s">
        <v>374</v>
      </c>
      <c r="G181" s="43"/>
      <c r="H181" s="43"/>
      <c r="I181" s="231"/>
      <c r="J181" s="43"/>
      <c r="K181" s="43"/>
      <c r="L181" s="47"/>
      <c r="M181" s="232"/>
      <c r="N181" s="233"/>
      <c r="O181" s="88"/>
      <c r="P181" s="88"/>
      <c r="Q181" s="88"/>
      <c r="R181" s="88"/>
      <c r="S181" s="88"/>
      <c r="T181" s="89"/>
      <c r="U181" s="41"/>
      <c r="V181" s="41"/>
      <c r="W181" s="41"/>
      <c r="X181" s="41"/>
      <c r="Y181" s="41"/>
      <c r="Z181" s="41"/>
      <c r="AA181" s="41"/>
      <c r="AB181" s="41"/>
      <c r="AC181" s="41"/>
      <c r="AD181" s="41"/>
      <c r="AE181" s="41"/>
      <c r="AT181" s="19" t="s">
        <v>180</v>
      </c>
      <c r="AU181" s="19" t="s">
        <v>86</v>
      </c>
    </row>
    <row r="182" spans="1:51" s="13" customFormat="1" ht="12">
      <c r="A182" s="13"/>
      <c r="B182" s="234"/>
      <c r="C182" s="235"/>
      <c r="D182" s="229" t="s">
        <v>182</v>
      </c>
      <c r="E182" s="236" t="s">
        <v>35</v>
      </c>
      <c r="F182" s="237" t="s">
        <v>717</v>
      </c>
      <c r="G182" s="235"/>
      <c r="H182" s="236" t="s">
        <v>35</v>
      </c>
      <c r="I182" s="238"/>
      <c r="J182" s="235"/>
      <c r="K182" s="235"/>
      <c r="L182" s="239"/>
      <c r="M182" s="240"/>
      <c r="N182" s="241"/>
      <c r="O182" s="241"/>
      <c r="P182" s="241"/>
      <c r="Q182" s="241"/>
      <c r="R182" s="241"/>
      <c r="S182" s="241"/>
      <c r="T182" s="242"/>
      <c r="U182" s="13"/>
      <c r="V182" s="13"/>
      <c r="W182" s="13"/>
      <c r="X182" s="13"/>
      <c r="Y182" s="13"/>
      <c r="Z182" s="13"/>
      <c r="AA182" s="13"/>
      <c r="AB182" s="13"/>
      <c r="AC182" s="13"/>
      <c r="AD182" s="13"/>
      <c r="AE182" s="13"/>
      <c r="AT182" s="243" t="s">
        <v>182</v>
      </c>
      <c r="AU182" s="243" t="s">
        <v>86</v>
      </c>
      <c r="AV182" s="13" t="s">
        <v>86</v>
      </c>
      <c r="AW182" s="13" t="s">
        <v>40</v>
      </c>
      <c r="AX182" s="13" t="s">
        <v>79</v>
      </c>
      <c r="AY182" s="243" t="s">
        <v>170</v>
      </c>
    </row>
    <row r="183" spans="1:51" s="14" customFormat="1" ht="12">
      <c r="A183" s="14"/>
      <c r="B183" s="244"/>
      <c r="C183" s="245"/>
      <c r="D183" s="229" t="s">
        <v>182</v>
      </c>
      <c r="E183" s="246" t="s">
        <v>35</v>
      </c>
      <c r="F183" s="247" t="s">
        <v>789</v>
      </c>
      <c r="G183" s="245"/>
      <c r="H183" s="248">
        <v>26.69</v>
      </c>
      <c r="I183" s="249"/>
      <c r="J183" s="245"/>
      <c r="K183" s="245"/>
      <c r="L183" s="250"/>
      <c r="M183" s="251"/>
      <c r="N183" s="252"/>
      <c r="O183" s="252"/>
      <c r="P183" s="252"/>
      <c r="Q183" s="252"/>
      <c r="R183" s="252"/>
      <c r="S183" s="252"/>
      <c r="T183" s="253"/>
      <c r="U183" s="14"/>
      <c r="V183" s="14"/>
      <c r="W183" s="14"/>
      <c r="X183" s="14"/>
      <c r="Y183" s="14"/>
      <c r="Z183" s="14"/>
      <c r="AA183" s="14"/>
      <c r="AB183" s="14"/>
      <c r="AC183" s="14"/>
      <c r="AD183" s="14"/>
      <c r="AE183" s="14"/>
      <c r="AT183" s="254" t="s">
        <v>182</v>
      </c>
      <c r="AU183" s="254" t="s">
        <v>86</v>
      </c>
      <c r="AV183" s="14" t="s">
        <v>88</v>
      </c>
      <c r="AW183" s="14" t="s">
        <v>40</v>
      </c>
      <c r="AX183" s="14" t="s">
        <v>79</v>
      </c>
      <c r="AY183" s="254" t="s">
        <v>170</v>
      </c>
    </row>
    <row r="184" spans="1:51" s="13" customFormat="1" ht="12">
      <c r="A184" s="13"/>
      <c r="B184" s="234"/>
      <c r="C184" s="235"/>
      <c r="D184" s="229" t="s">
        <v>182</v>
      </c>
      <c r="E184" s="236" t="s">
        <v>35</v>
      </c>
      <c r="F184" s="237" t="s">
        <v>729</v>
      </c>
      <c r="G184" s="235"/>
      <c r="H184" s="236" t="s">
        <v>35</v>
      </c>
      <c r="I184" s="238"/>
      <c r="J184" s="235"/>
      <c r="K184" s="235"/>
      <c r="L184" s="239"/>
      <c r="M184" s="240"/>
      <c r="N184" s="241"/>
      <c r="O184" s="241"/>
      <c r="P184" s="241"/>
      <c r="Q184" s="241"/>
      <c r="R184" s="241"/>
      <c r="S184" s="241"/>
      <c r="T184" s="242"/>
      <c r="U184" s="13"/>
      <c r="V184" s="13"/>
      <c r="W184" s="13"/>
      <c r="X184" s="13"/>
      <c r="Y184" s="13"/>
      <c r="Z184" s="13"/>
      <c r="AA184" s="13"/>
      <c r="AB184" s="13"/>
      <c r="AC184" s="13"/>
      <c r="AD184" s="13"/>
      <c r="AE184" s="13"/>
      <c r="AT184" s="243" t="s">
        <v>182</v>
      </c>
      <c r="AU184" s="243" t="s">
        <v>86</v>
      </c>
      <c r="AV184" s="13" t="s">
        <v>86</v>
      </c>
      <c r="AW184" s="13" t="s">
        <v>40</v>
      </c>
      <c r="AX184" s="13" t="s">
        <v>79</v>
      </c>
      <c r="AY184" s="243" t="s">
        <v>170</v>
      </c>
    </row>
    <row r="185" spans="1:51" s="14" customFormat="1" ht="12">
      <c r="A185" s="14"/>
      <c r="B185" s="244"/>
      <c r="C185" s="245"/>
      <c r="D185" s="229" t="s">
        <v>182</v>
      </c>
      <c r="E185" s="246" t="s">
        <v>35</v>
      </c>
      <c r="F185" s="247" t="s">
        <v>790</v>
      </c>
      <c r="G185" s="245"/>
      <c r="H185" s="248">
        <v>295.8</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182</v>
      </c>
      <c r="AU185" s="254" t="s">
        <v>86</v>
      </c>
      <c r="AV185" s="14" t="s">
        <v>88</v>
      </c>
      <c r="AW185" s="14" t="s">
        <v>40</v>
      </c>
      <c r="AX185" s="14" t="s">
        <v>79</v>
      </c>
      <c r="AY185" s="254" t="s">
        <v>170</v>
      </c>
    </row>
    <row r="186" spans="1:51" s="13" customFormat="1" ht="12">
      <c r="A186" s="13"/>
      <c r="B186" s="234"/>
      <c r="C186" s="235"/>
      <c r="D186" s="229" t="s">
        <v>182</v>
      </c>
      <c r="E186" s="236" t="s">
        <v>35</v>
      </c>
      <c r="F186" s="237" t="s">
        <v>731</v>
      </c>
      <c r="G186" s="235"/>
      <c r="H186" s="236" t="s">
        <v>35</v>
      </c>
      <c r="I186" s="238"/>
      <c r="J186" s="235"/>
      <c r="K186" s="235"/>
      <c r="L186" s="239"/>
      <c r="M186" s="240"/>
      <c r="N186" s="241"/>
      <c r="O186" s="241"/>
      <c r="P186" s="241"/>
      <c r="Q186" s="241"/>
      <c r="R186" s="241"/>
      <c r="S186" s="241"/>
      <c r="T186" s="242"/>
      <c r="U186" s="13"/>
      <c r="V186" s="13"/>
      <c r="W186" s="13"/>
      <c r="X186" s="13"/>
      <c r="Y186" s="13"/>
      <c r="Z186" s="13"/>
      <c r="AA186" s="13"/>
      <c r="AB186" s="13"/>
      <c r="AC186" s="13"/>
      <c r="AD186" s="13"/>
      <c r="AE186" s="13"/>
      <c r="AT186" s="243" t="s">
        <v>182</v>
      </c>
      <c r="AU186" s="243" t="s">
        <v>86</v>
      </c>
      <c r="AV186" s="13" t="s">
        <v>86</v>
      </c>
      <c r="AW186" s="13" t="s">
        <v>40</v>
      </c>
      <c r="AX186" s="13" t="s">
        <v>79</v>
      </c>
      <c r="AY186" s="243" t="s">
        <v>170</v>
      </c>
    </row>
    <row r="187" spans="1:51" s="14" customFormat="1" ht="12">
      <c r="A187" s="14"/>
      <c r="B187" s="244"/>
      <c r="C187" s="245"/>
      <c r="D187" s="229" t="s">
        <v>182</v>
      </c>
      <c r="E187" s="246" t="s">
        <v>35</v>
      </c>
      <c r="F187" s="247" t="s">
        <v>791</v>
      </c>
      <c r="G187" s="245"/>
      <c r="H187" s="248">
        <v>19.242</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182</v>
      </c>
      <c r="AU187" s="254" t="s">
        <v>86</v>
      </c>
      <c r="AV187" s="14" t="s">
        <v>88</v>
      </c>
      <c r="AW187" s="14" t="s">
        <v>40</v>
      </c>
      <c r="AX187" s="14" t="s">
        <v>79</v>
      </c>
      <c r="AY187" s="254" t="s">
        <v>170</v>
      </c>
    </row>
    <row r="188" spans="1:51" s="15" customFormat="1" ht="12">
      <c r="A188" s="15"/>
      <c r="B188" s="255"/>
      <c r="C188" s="256"/>
      <c r="D188" s="229" t="s">
        <v>182</v>
      </c>
      <c r="E188" s="257" t="s">
        <v>35</v>
      </c>
      <c r="F188" s="258" t="s">
        <v>185</v>
      </c>
      <c r="G188" s="256"/>
      <c r="H188" s="259">
        <v>341.732</v>
      </c>
      <c r="I188" s="260"/>
      <c r="J188" s="256"/>
      <c r="K188" s="256"/>
      <c r="L188" s="261"/>
      <c r="M188" s="262"/>
      <c r="N188" s="263"/>
      <c r="O188" s="263"/>
      <c r="P188" s="263"/>
      <c r="Q188" s="263"/>
      <c r="R188" s="263"/>
      <c r="S188" s="263"/>
      <c r="T188" s="264"/>
      <c r="U188" s="15"/>
      <c r="V188" s="15"/>
      <c r="W188" s="15"/>
      <c r="X188" s="15"/>
      <c r="Y188" s="15"/>
      <c r="Z188" s="15"/>
      <c r="AA188" s="15"/>
      <c r="AB188" s="15"/>
      <c r="AC188" s="15"/>
      <c r="AD188" s="15"/>
      <c r="AE188" s="15"/>
      <c r="AT188" s="265" t="s">
        <v>182</v>
      </c>
      <c r="AU188" s="265" t="s">
        <v>86</v>
      </c>
      <c r="AV188" s="15" t="s">
        <v>178</v>
      </c>
      <c r="AW188" s="15" t="s">
        <v>40</v>
      </c>
      <c r="AX188" s="15" t="s">
        <v>86</v>
      </c>
      <c r="AY188" s="265" t="s">
        <v>170</v>
      </c>
    </row>
    <row r="189" spans="1:65" s="2" customFormat="1" ht="90" customHeight="1">
      <c r="A189" s="41"/>
      <c r="B189" s="42"/>
      <c r="C189" s="216" t="s">
        <v>308</v>
      </c>
      <c r="D189" s="216" t="s">
        <v>173</v>
      </c>
      <c r="E189" s="217" t="s">
        <v>792</v>
      </c>
      <c r="F189" s="218" t="s">
        <v>793</v>
      </c>
      <c r="G189" s="219" t="s">
        <v>348</v>
      </c>
      <c r="H189" s="220">
        <v>20.85</v>
      </c>
      <c r="I189" s="221"/>
      <c r="J189" s="222">
        <f>ROUND(I189*H189,2)</f>
        <v>0</v>
      </c>
      <c r="K189" s="218" t="s">
        <v>177</v>
      </c>
      <c r="L189" s="47"/>
      <c r="M189" s="223" t="s">
        <v>35</v>
      </c>
      <c r="N189" s="224" t="s">
        <v>52</v>
      </c>
      <c r="O189" s="88"/>
      <c r="P189" s="225">
        <f>O189*H189</f>
        <v>0</v>
      </c>
      <c r="Q189" s="225">
        <v>0</v>
      </c>
      <c r="R189" s="225">
        <f>Q189*H189</f>
        <v>0</v>
      </c>
      <c r="S189" s="225">
        <v>0</v>
      </c>
      <c r="T189" s="226">
        <f>S189*H189</f>
        <v>0</v>
      </c>
      <c r="U189" s="41"/>
      <c r="V189" s="41"/>
      <c r="W189" s="41"/>
      <c r="X189" s="41"/>
      <c r="Y189" s="41"/>
      <c r="Z189" s="41"/>
      <c r="AA189" s="41"/>
      <c r="AB189" s="41"/>
      <c r="AC189" s="41"/>
      <c r="AD189" s="41"/>
      <c r="AE189" s="41"/>
      <c r="AR189" s="227" t="s">
        <v>372</v>
      </c>
      <c r="AT189" s="227" t="s">
        <v>173</v>
      </c>
      <c r="AU189" s="227" t="s">
        <v>86</v>
      </c>
      <c r="AY189" s="19" t="s">
        <v>170</v>
      </c>
      <c r="BE189" s="228">
        <f>IF(N189="základní",J189,0)</f>
        <v>0</v>
      </c>
      <c r="BF189" s="228">
        <f>IF(N189="snížená",J189,0)</f>
        <v>0</v>
      </c>
      <c r="BG189" s="228">
        <f>IF(N189="zákl. přenesená",J189,0)</f>
        <v>0</v>
      </c>
      <c r="BH189" s="228">
        <f>IF(N189="sníž. přenesená",J189,0)</f>
        <v>0</v>
      </c>
      <c r="BI189" s="228">
        <f>IF(N189="nulová",J189,0)</f>
        <v>0</v>
      </c>
      <c r="BJ189" s="19" t="s">
        <v>178</v>
      </c>
      <c r="BK189" s="228">
        <f>ROUND(I189*H189,2)</f>
        <v>0</v>
      </c>
      <c r="BL189" s="19" t="s">
        <v>372</v>
      </c>
      <c r="BM189" s="227" t="s">
        <v>794</v>
      </c>
    </row>
    <row r="190" spans="1:47" s="2" customFormat="1" ht="12">
      <c r="A190" s="41"/>
      <c r="B190" s="42"/>
      <c r="C190" s="43"/>
      <c r="D190" s="229" t="s">
        <v>180</v>
      </c>
      <c r="E190" s="43"/>
      <c r="F190" s="230" t="s">
        <v>795</v>
      </c>
      <c r="G190" s="43"/>
      <c r="H190" s="43"/>
      <c r="I190" s="231"/>
      <c r="J190" s="43"/>
      <c r="K190" s="43"/>
      <c r="L190" s="47"/>
      <c r="M190" s="232"/>
      <c r="N190" s="233"/>
      <c r="O190" s="88"/>
      <c r="P190" s="88"/>
      <c r="Q190" s="88"/>
      <c r="R190" s="88"/>
      <c r="S190" s="88"/>
      <c r="T190" s="89"/>
      <c r="U190" s="41"/>
      <c r="V190" s="41"/>
      <c r="W190" s="41"/>
      <c r="X190" s="41"/>
      <c r="Y190" s="41"/>
      <c r="Z190" s="41"/>
      <c r="AA190" s="41"/>
      <c r="AB190" s="41"/>
      <c r="AC190" s="41"/>
      <c r="AD190" s="41"/>
      <c r="AE190" s="41"/>
      <c r="AT190" s="19" t="s">
        <v>180</v>
      </c>
      <c r="AU190" s="19" t="s">
        <v>86</v>
      </c>
    </row>
    <row r="191" spans="1:51" s="14" customFormat="1" ht="12">
      <c r="A191" s="14"/>
      <c r="B191" s="244"/>
      <c r="C191" s="245"/>
      <c r="D191" s="229" t="s">
        <v>182</v>
      </c>
      <c r="E191" s="246" t="s">
        <v>35</v>
      </c>
      <c r="F191" s="247" t="s">
        <v>796</v>
      </c>
      <c r="G191" s="245"/>
      <c r="H191" s="248">
        <v>20.85</v>
      </c>
      <c r="I191" s="249"/>
      <c r="J191" s="245"/>
      <c r="K191" s="245"/>
      <c r="L191" s="250"/>
      <c r="M191" s="251"/>
      <c r="N191" s="252"/>
      <c r="O191" s="252"/>
      <c r="P191" s="252"/>
      <c r="Q191" s="252"/>
      <c r="R191" s="252"/>
      <c r="S191" s="252"/>
      <c r="T191" s="253"/>
      <c r="U191" s="14"/>
      <c r="V191" s="14"/>
      <c r="W191" s="14"/>
      <c r="X191" s="14"/>
      <c r="Y191" s="14"/>
      <c r="Z191" s="14"/>
      <c r="AA191" s="14"/>
      <c r="AB191" s="14"/>
      <c r="AC191" s="14"/>
      <c r="AD191" s="14"/>
      <c r="AE191" s="14"/>
      <c r="AT191" s="254" t="s">
        <v>182</v>
      </c>
      <c r="AU191" s="254" t="s">
        <v>86</v>
      </c>
      <c r="AV191" s="14" t="s">
        <v>88</v>
      </c>
      <c r="AW191" s="14" t="s">
        <v>40</v>
      </c>
      <c r="AX191" s="14" t="s">
        <v>79</v>
      </c>
      <c r="AY191" s="254" t="s">
        <v>170</v>
      </c>
    </row>
    <row r="192" spans="1:51" s="15" customFormat="1" ht="12">
      <c r="A192" s="15"/>
      <c r="B192" s="255"/>
      <c r="C192" s="256"/>
      <c r="D192" s="229" t="s">
        <v>182</v>
      </c>
      <c r="E192" s="257" t="s">
        <v>35</v>
      </c>
      <c r="F192" s="258" t="s">
        <v>185</v>
      </c>
      <c r="G192" s="256"/>
      <c r="H192" s="259">
        <v>20.85</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182</v>
      </c>
      <c r="AU192" s="265" t="s">
        <v>86</v>
      </c>
      <c r="AV192" s="15" t="s">
        <v>178</v>
      </c>
      <c r="AW192" s="15" t="s">
        <v>40</v>
      </c>
      <c r="AX192" s="15" t="s">
        <v>86</v>
      </c>
      <c r="AY192" s="265" t="s">
        <v>170</v>
      </c>
    </row>
    <row r="193" spans="1:65" s="2" customFormat="1" ht="90" customHeight="1">
      <c r="A193" s="41"/>
      <c r="B193" s="42"/>
      <c r="C193" s="216" t="s">
        <v>312</v>
      </c>
      <c r="D193" s="216" t="s">
        <v>173</v>
      </c>
      <c r="E193" s="217" t="s">
        <v>797</v>
      </c>
      <c r="F193" s="218" t="s">
        <v>798</v>
      </c>
      <c r="G193" s="219" t="s">
        <v>348</v>
      </c>
      <c r="H193" s="220">
        <v>9.45</v>
      </c>
      <c r="I193" s="221"/>
      <c r="J193" s="222">
        <f>ROUND(I193*H193,2)</f>
        <v>0</v>
      </c>
      <c r="K193" s="218" t="s">
        <v>177</v>
      </c>
      <c r="L193" s="47"/>
      <c r="M193" s="223" t="s">
        <v>35</v>
      </c>
      <c r="N193" s="224" t="s">
        <v>52</v>
      </c>
      <c r="O193" s="88"/>
      <c r="P193" s="225">
        <f>O193*H193</f>
        <v>0</v>
      </c>
      <c r="Q193" s="225">
        <v>0</v>
      </c>
      <c r="R193" s="225">
        <f>Q193*H193</f>
        <v>0</v>
      </c>
      <c r="S193" s="225">
        <v>0</v>
      </c>
      <c r="T193" s="226">
        <f>S193*H193</f>
        <v>0</v>
      </c>
      <c r="U193" s="41"/>
      <c r="V193" s="41"/>
      <c r="W193" s="41"/>
      <c r="X193" s="41"/>
      <c r="Y193" s="41"/>
      <c r="Z193" s="41"/>
      <c r="AA193" s="41"/>
      <c r="AB193" s="41"/>
      <c r="AC193" s="41"/>
      <c r="AD193" s="41"/>
      <c r="AE193" s="41"/>
      <c r="AR193" s="227" t="s">
        <v>372</v>
      </c>
      <c r="AT193" s="227" t="s">
        <v>173</v>
      </c>
      <c r="AU193" s="227" t="s">
        <v>86</v>
      </c>
      <c r="AY193" s="19" t="s">
        <v>170</v>
      </c>
      <c r="BE193" s="228">
        <f>IF(N193="základní",J193,0)</f>
        <v>0</v>
      </c>
      <c r="BF193" s="228">
        <f>IF(N193="snížená",J193,0)</f>
        <v>0</v>
      </c>
      <c r="BG193" s="228">
        <f>IF(N193="zákl. přenesená",J193,0)</f>
        <v>0</v>
      </c>
      <c r="BH193" s="228">
        <f>IF(N193="sníž. přenesená",J193,0)</f>
        <v>0</v>
      </c>
      <c r="BI193" s="228">
        <f>IF(N193="nulová",J193,0)</f>
        <v>0</v>
      </c>
      <c r="BJ193" s="19" t="s">
        <v>178</v>
      </c>
      <c r="BK193" s="228">
        <f>ROUND(I193*H193,2)</f>
        <v>0</v>
      </c>
      <c r="BL193" s="19" t="s">
        <v>372</v>
      </c>
      <c r="BM193" s="227" t="s">
        <v>799</v>
      </c>
    </row>
    <row r="194" spans="1:47" s="2" customFormat="1" ht="12">
      <c r="A194" s="41"/>
      <c r="B194" s="42"/>
      <c r="C194" s="43"/>
      <c r="D194" s="229" t="s">
        <v>180</v>
      </c>
      <c r="E194" s="43"/>
      <c r="F194" s="230" t="s">
        <v>795</v>
      </c>
      <c r="G194" s="43"/>
      <c r="H194" s="43"/>
      <c r="I194" s="231"/>
      <c r="J194" s="43"/>
      <c r="K194" s="43"/>
      <c r="L194" s="47"/>
      <c r="M194" s="232"/>
      <c r="N194" s="233"/>
      <c r="O194" s="88"/>
      <c r="P194" s="88"/>
      <c r="Q194" s="88"/>
      <c r="R194" s="88"/>
      <c r="S194" s="88"/>
      <c r="T194" s="89"/>
      <c r="U194" s="41"/>
      <c r="V194" s="41"/>
      <c r="W194" s="41"/>
      <c r="X194" s="41"/>
      <c r="Y194" s="41"/>
      <c r="Z194" s="41"/>
      <c r="AA194" s="41"/>
      <c r="AB194" s="41"/>
      <c r="AC194" s="41"/>
      <c r="AD194" s="41"/>
      <c r="AE194" s="41"/>
      <c r="AT194" s="19" t="s">
        <v>180</v>
      </c>
      <c r="AU194" s="19" t="s">
        <v>86</v>
      </c>
    </row>
    <row r="195" spans="1:51" s="14" customFormat="1" ht="12">
      <c r="A195" s="14"/>
      <c r="B195" s="244"/>
      <c r="C195" s="245"/>
      <c r="D195" s="229" t="s">
        <v>182</v>
      </c>
      <c r="E195" s="246" t="s">
        <v>35</v>
      </c>
      <c r="F195" s="247" t="s">
        <v>800</v>
      </c>
      <c r="G195" s="245"/>
      <c r="H195" s="248">
        <v>9.45</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182</v>
      </c>
      <c r="AU195" s="254" t="s">
        <v>86</v>
      </c>
      <c r="AV195" s="14" t="s">
        <v>88</v>
      </c>
      <c r="AW195" s="14" t="s">
        <v>40</v>
      </c>
      <c r="AX195" s="14" t="s">
        <v>79</v>
      </c>
      <c r="AY195" s="254" t="s">
        <v>170</v>
      </c>
    </row>
    <row r="196" spans="1:51" s="15" customFormat="1" ht="12">
      <c r="A196" s="15"/>
      <c r="B196" s="255"/>
      <c r="C196" s="256"/>
      <c r="D196" s="229" t="s">
        <v>182</v>
      </c>
      <c r="E196" s="257" t="s">
        <v>35</v>
      </c>
      <c r="F196" s="258" t="s">
        <v>185</v>
      </c>
      <c r="G196" s="256"/>
      <c r="H196" s="259">
        <v>9.45</v>
      </c>
      <c r="I196" s="260"/>
      <c r="J196" s="256"/>
      <c r="K196" s="256"/>
      <c r="L196" s="261"/>
      <c r="M196" s="262"/>
      <c r="N196" s="263"/>
      <c r="O196" s="263"/>
      <c r="P196" s="263"/>
      <c r="Q196" s="263"/>
      <c r="R196" s="263"/>
      <c r="S196" s="263"/>
      <c r="T196" s="264"/>
      <c r="U196" s="15"/>
      <c r="V196" s="15"/>
      <c r="W196" s="15"/>
      <c r="X196" s="15"/>
      <c r="Y196" s="15"/>
      <c r="Z196" s="15"/>
      <c r="AA196" s="15"/>
      <c r="AB196" s="15"/>
      <c r="AC196" s="15"/>
      <c r="AD196" s="15"/>
      <c r="AE196" s="15"/>
      <c r="AT196" s="265" t="s">
        <v>182</v>
      </c>
      <c r="AU196" s="265" t="s">
        <v>86</v>
      </c>
      <c r="AV196" s="15" t="s">
        <v>178</v>
      </c>
      <c r="AW196" s="15" t="s">
        <v>40</v>
      </c>
      <c r="AX196" s="15" t="s">
        <v>86</v>
      </c>
      <c r="AY196" s="265" t="s">
        <v>170</v>
      </c>
    </row>
    <row r="197" spans="1:65" s="2" customFormat="1" ht="44.25" customHeight="1">
      <c r="A197" s="41"/>
      <c r="B197" s="42"/>
      <c r="C197" s="216" t="s">
        <v>317</v>
      </c>
      <c r="D197" s="216" t="s">
        <v>173</v>
      </c>
      <c r="E197" s="217" t="s">
        <v>408</v>
      </c>
      <c r="F197" s="218" t="s">
        <v>409</v>
      </c>
      <c r="G197" s="219" t="s">
        <v>348</v>
      </c>
      <c r="H197" s="220">
        <v>341.732</v>
      </c>
      <c r="I197" s="221"/>
      <c r="J197" s="222">
        <f>ROUND(I197*H197,2)</f>
        <v>0</v>
      </c>
      <c r="K197" s="218" t="s">
        <v>177</v>
      </c>
      <c r="L197" s="47"/>
      <c r="M197" s="223" t="s">
        <v>35</v>
      </c>
      <c r="N197" s="224" t="s">
        <v>52</v>
      </c>
      <c r="O197" s="88"/>
      <c r="P197" s="225">
        <f>O197*H197</f>
        <v>0</v>
      </c>
      <c r="Q197" s="225">
        <v>0</v>
      </c>
      <c r="R197" s="225">
        <f>Q197*H197</f>
        <v>0</v>
      </c>
      <c r="S197" s="225">
        <v>0</v>
      </c>
      <c r="T197" s="226">
        <f>S197*H197</f>
        <v>0</v>
      </c>
      <c r="U197" s="41"/>
      <c r="V197" s="41"/>
      <c r="W197" s="41"/>
      <c r="X197" s="41"/>
      <c r="Y197" s="41"/>
      <c r="Z197" s="41"/>
      <c r="AA197" s="41"/>
      <c r="AB197" s="41"/>
      <c r="AC197" s="41"/>
      <c r="AD197" s="41"/>
      <c r="AE197" s="41"/>
      <c r="AR197" s="227" t="s">
        <v>372</v>
      </c>
      <c r="AT197" s="227" t="s">
        <v>173</v>
      </c>
      <c r="AU197" s="227" t="s">
        <v>86</v>
      </c>
      <c r="AY197" s="19" t="s">
        <v>170</v>
      </c>
      <c r="BE197" s="228">
        <f>IF(N197="základní",J197,0)</f>
        <v>0</v>
      </c>
      <c r="BF197" s="228">
        <f>IF(N197="snížená",J197,0)</f>
        <v>0</v>
      </c>
      <c r="BG197" s="228">
        <f>IF(N197="zákl. přenesená",J197,0)</f>
        <v>0</v>
      </c>
      <c r="BH197" s="228">
        <f>IF(N197="sníž. přenesená",J197,0)</f>
        <v>0</v>
      </c>
      <c r="BI197" s="228">
        <f>IF(N197="nulová",J197,0)</f>
        <v>0</v>
      </c>
      <c r="BJ197" s="19" t="s">
        <v>178</v>
      </c>
      <c r="BK197" s="228">
        <f>ROUND(I197*H197,2)</f>
        <v>0</v>
      </c>
      <c r="BL197" s="19" t="s">
        <v>372</v>
      </c>
      <c r="BM197" s="227" t="s">
        <v>410</v>
      </c>
    </row>
    <row r="198" spans="1:47" s="2" customFormat="1" ht="12">
      <c r="A198" s="41"/>
      <c r="B198" s="42"/>
      <c r="C198" s="43"/>
      <c r="D198" s="229" t="s">
        <v>180</v>
      </c>
      <c r="E198" s="43"/>
      <c r="F198" s="230" t="s">
        <v>411</v>
      </c>
      <c r="G198" s="43"/>
      <c r="H198" s="43"/>
      <c r="I198" s="231"/>
      <c r="J198" s="43"/>
      <c r="K198" s="43"/>
      <c r="L198" s="47"/>
      <c r="M198" s="232"/>
      <c r="N198" s="233"/>
      <c r="O198" s="88"/>
      <c r="P198" s="88"/>
      <c r="Q198" s="88"/>
      <c r="R198" s="88"/>
      <c r="S198" s="88"/>
      <c r="T198" s="89"/>
      <c r="U198" s="41"/>
      <c r="V198" s="41"/>
      <c r="W198" s="41"/>
      <c r="X198" s="41"/>
      <c r="Y198" s="41"/>
      <c r="Z198" s="41"/>
      <c r="AA198" s="41"/>
      <c r="AB198" s="41"/>
      <c r="AC198" s="41"/>
      <c r="AD198" s="41"/>
      <c r="AE198" s="41"/>
      <c r="AT198" s="19" t="s">
        <v>180</v>
      </c>
      <c r="AU198" s="19" t="s">
        <v>86</v>
      </c>
    </row>
    <row r="199" spans="1:51" s="13" customFormat="1" ht="12">
      <c r="A199" s="13"/>
      <c r="B199" s="234"/>
      <c r="C199" s="235"/>
      <c r="D199" s="229" t="s">
        <v>182</v>
      </c>
      <c r="E199" s="236" t="s">
        <v>35</v>
      </c>
      <c r="F199" s="237" t="s">
        <v>717</v>
      </c>
      <c r="G199" s="235"/>
      <c r="H199" s="236" t="s">
        <v>35</v>
      </c>
      <c r="I199" s="238"/>
      <c r="J199" s="235"/>
      <c r="K199" s="235"/>
      <c r="L199" s="239"/>
      <c r="M199" s="240"/>
      <c r="N199" s="241"/>
      <c r="O199" s="241"/>
      <c r="P199" s="241"/>
      <c r="Q199" s="241"/>
      <c r="R199" s="241"/>
      <c r="S199" s="241"/>
      <c r="T199" s="242"/>
      <c r="U199" s="13"/>
      <c r="V199" s="13"/>
      <c r="W199" s="13"/>
      <c r="X199" s="13"/>
      <c r="Y199" s="13"/>
      <c r="Z199" s="13"/>
      <c r="AA199" s="13"/>
      <c r="AB199" s="13"/>
      <c r="AC199" s="13"/>
      <c r="AD199" s="13"/>
      <c r="AE199" s="13"/>
      <c r="AT199" s="243" t="s">
        <v>182</v>
      </c>
      <c r="AU199" s="243" t="s">
        <v>86</v>
      </c>
      <c r="AV199" s="13" t="s">
        <v>86</v>
      </c>
      <c r="AW199" s="13" t="s">
        <v>40</v>
      </c>
      <c r="AX199" s="13" t="s">
        <v>79</v>
      </c>
      <c r="AY199" s="243" t="s">
        <v>170</v>
      </c>
    </row>
    <row r="200" spans="1:51" s="14" customFormat="1" ht="12">
      <c r="A200" s="14"/>
      <c r="B200" s="244"/>
      <c r="C200" s="245"/>
      <c r="D200" s="229" t="s">
        <v>182</v>
      </c>
      <c r="E200" s="246" t="s">
        <v>35</v>
      </c>
      <c r="F200" s="247" t="s">
        <v>789</v>
      </c>
      <c r="G200" s="245"/>
      <c r="H200" s="248">
        <v>26.69</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182</v>
      </c>
      <c r="AU200" s="254" t="s">
        <v>86</v>
      </c>
      <c r="AV200" s="14" t="s">
        <v>88</v>
      </c>
      <c r="AW200" s="14" t="s">
        <v>40</v>
      </c>
      <c r="AX200" s="14" t="s">
        <v>79</v>
      </c>
      <c r="AY200" s="254" t="s">
        <v>170</v>
      </c>
    </row>
    <row r="201" spans="1:51" s="13" customFormat="1" ht="12">
      <c r="A201" s="13"/>
      <c r="B201" s="234"/>
      <c r="C201" s="235"/>
      <c r="D201" s="229" t="s">
        <v>182</v>
      </c>
      <c r="E201" s="236" t="s">
        <v>35</v>
      </c>
      <c r="F201" s="237" t="s">
        <v>729</v>
      </c>
      <c r="G201" s="235"/>
      <c r="H201" s="236" t="s">
        <v>35</v>
      </c>
      <c r="I201" s="238"/>
      <c r="J201" s="235"/>
      <c r="K201" s="235"/>
      <c r="L201" s="239"/>
      <c r="M201" s="240"/>
      <c r="N201" s="241"/>
      <c r="O201" s="241"/>
      <c r="P201" s="241"/>
      <c r="Q201" s="241"/>
      <c r="R201" s="241"/>
      <c r="S201" s="241"/>
      <c r="T201" s="242"/>
      <c r="U201" s="13"/>
      <c r="V201" s="13"/>
      <c r="W201" s="13"/>
      <c r="X201" s="13"/>
      <c r="Y201" s="13"/>
      <c r="Z201" s="13"/>
      <c r="AA201" s="13"/>
      <c r="AB201" s="13"/>
      <c r="AC201" s="13"/>
      <c r="AD201" s="13"/>
      <c r="AE201" s="13"/>
      <c r="AT201" s="243" t="s">
        <v>182</v>
      </c>
      <c r="AU201" s="243" t="s">
        <v>86</v>
      </c>
      <c r="AV201" s="13" t="s">
        <v>86</v>
      </c>
      <c r="AW201" s="13" t="s">
        <v>40</v>
      </c>
      <c r="AX201" s="13" t="s">
        <v>79</v>
      </c>
      <c r="AY201" s="243" t="s">
        <v>170</v>
      </c>
    </row>
    <row r="202" spans="1:51" s="14" customFormat="1" ht="12">
      <c r="A202" s="14"/>
      <c r="B202" s="244"/>
      <c r="C202" s="245"/>
      <c r="D202" s="229" t="s">
        <v>182</v>
      </c>
      <c r="E202" s="246" t="s">
        <v>35</v>
      </c>
      <c r="F202" s="247" t="s">
        <v>790</v>
      </c>
      <c r="G202" s="245"/>
      <c r="H202" s="248">
        <v>295.8</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182</v>
      </c>
      <c r="AU202" s="254" t="s">
        <v>86</v>
      </c>
      <c r="AV202" s="14" t="s">
        <v>88</v>
      </c>
      <c r="AW202" s="14" t="s">
        <v>40</v>
      </c>
      <c r="AX202" s="14" t="s">
        <v>79</v>
      </c>
      <c r="AY202" s="254" t="s">
        <v>170</v>
      </c>
    </row>
    <row r="203" spans="1:51" s="13" customFormat="1" ht="12">
      <c r="A203" s="13"/>
      <c r="B203" s="234"/>
      <c r="C203" s="235"/>
      <c r="D203" s="229" t="s">
        <v>182</v>
      </c>
      <c r="E203" s="236" t="s">
        <v>35</v>
      </c>
      <c r="F203" s="237" t="s">
        <v>731</v>
      </c>
      <c r="G203" s="235"/>
      <c r="H203" s="236" t="s">
        <v>35</v>
      </c>
      <c r="I203" s="238"/>
      <c r="J203" s="235"/>
      <c r="K203" s="235"/>
      <c r="L203" s="239"/>
      <c r="M203" s="240"/>
      <c r="N203" s="241"/>
      <c r="O203" s="241"/>
      <c r="P203" s="241"/>
      <c r="Q203" s="241"/>
      <c r="R203" s="241"/>
      <c r="S203" s="241"/>
      <c r="T203" s="242"/>
      <c r="U203" s="13"/>
      <c r="V203" s="13"/>
      <c r="W203" s="13"/>
      <c r="X203" s="13"/>
      <c r="Y203" s="13"/>
      <c r="Z203" s="13"/>
      <c r="AA203" s="13"/>
      <c r="AB203" s="13"/>
      <c r="AC203" s="13"/>
      <c r="AD203" s="13"/>
      <c r="AE203" s="13"/>
      <c r="AT203" s="243" t="s">
        <v>182</v>
      </c>
      <c r="AU203" s="243" t="s">
        <v>86</v>
      </c>
      <c r="AV203" s="13" t="s">
        <v>86</v>
      </c>
      <c r="AW203" s="13" t="s">
        <v>40</v>
      </c>
      <c r="AX203" s="13" t="s">
        <v>79</v>
      </c>
      <c r="AY203" s="243" t="s">
        <v>170</v>
      </c>
    </row>
    <row r="204" spans="1:51" s="14" customFormat="1" ht="12">
      <c r="A204" s="14"/>
      <c r="B204" s="244"/>
      <c r="C204" s="245"/>
      <c r="D204" s="229" t="s">
        <v>182</v>
      </c>
      <c r="E204" s="246" t="s">
        <v>35</v>
      </c>
      <c r="F204" s="247" t="s">
        <v>791</v>
      </c>
      <c r="G204" s="245"/>
      <c r="H204" s="248">
        <v>19.242</v>
      </c>
      <c r="I204" s="249"/>
      <c r="J204" s="245"/>
      <c r="K204" s="245"/>
      <c r="L204" s="250"/>
      <c r="M204" s="251"/>
      <c r="N204" s="252"/>
      <c r="O204" s="252"/>
      <c r="P204" s="252"/>
      <c r="Q204" s="252"/>
      <c r="R204" s="252"/>
      <c r="S204" s="252"/>
      <c r="T204" s="253"/>
      <c r="U204" s="14"/>
      <c r="V204" s="14"/>
      <c r="W204" s="14"/>
      <c r="X204" s="14"/>
      <c r="Y204" s="14"/>
      <c r="Z204" s="14"/>
      <c r="AA204" s="14"/>
      <c r="AB204" s="14"/>
      <c r="AC204" s="14"/>
      <c r="AD204" s="14"/>
      <c r="AE204" s="14"/>
      <c r="AT204" s="254" t="s">
        <v>182</v>
      </c>
      <c r="AU204" s="254" t="s">
        <v>86</v>
      </c>
      <c r="AV204" s="14" t="s">
        <v>88</v>
      </c>
      <c r="AW204" s="14" t="s">
        <v>40</v>
      </c>
      <c r="AX204" s="14" t="s">
        <v>79</v>
      </c>
      <c r="AY204" s="254" t="s">
        <v>170</v>
      </c>
    </row>
    <row r="205" spans="1:51" s="15" customFormat="1" ht="12">
      <c r="A205" s="15"/>
      <c r="B205" s="255"/>
      <c r="C205" s="256"/>
      <c r="D205" s="229" t="s">
        <v>182</v>
      </c>
      <c r="E205" s="257" t="s">
        <v>35</v>
      </c>
      <c r="F205" s="258" t="s">
        <v>185</v>
      </c>
      <c r="G205" s="256"/>
      <c r="H205" s="259">
        <v>341.732</v>
      </c>
      <c r="I205" s="260"/>
      <c r="J205" s="256"/>
      <c r="K205" s="256"/>
      <c r="L205" s="261"/>
      <c r="M205" s="262"/>
      <c r="N205" s="263"/>
      <c r="O205" s="263"/>
      <c r="P205" s="263"/>
      <c r="Q205" s="263"/>
      <c r="R205" s="263"/>
      <c r="S205" s="263"/>
      <c r="T205" s="264"/>
      <c r="U205" s="15"/>
      <c r="V205" s="15"/>
      <c r="W205" s="15"/>
      <c r="X205" s="15"/>
      <c r="Y205" s="15"/>
      <c r="Z205" s="15"/>
      <c r="AA205" s="15"/>
      <c r="AB205" s="15"/>
      <c r="AC205" s="15"/>
      <c r="AD205" s="15"/>
      <c r="AE205" s="15"/>
      <c r="AT205" s="265" t="s">
        <v>182</v>
      </c>
      <c r="AU205" s="265" t="s">
        <v>86</v>
      </c>
      <c r="AV205" s="15" t="s">
        <v>178</v>
      </c>
      <c r="AW205" s="15" t="s">
        <v>40</v>
      </c>
      <c r="AX205" s="15" t="s">
        <v>86</v>
      </c>
      <c r="AY205" s="265" t="s">
        <v>170</v>
      </c>
    </row>
    <row r="206" spans="1:65" s="2" customFormat="1" ht="44.25" customHeight="1">
      <c r="A206" s="41"/>
      <c r="B206" s="42"/>
      <c r="C206" s="216" t="s">
        <v>324</v>
      </c>
      <c r="D206" s="216" t="s">
        <v>173</v>
      </c>
      <c r="E206" s="217" t="s">
        <v>414</v>
      </c>
      <c r="F206" s="218" t="s">
        <v>415</v>
      </c>
      <c r="G206" s="219" t="s">
        <v>348</v>
      </c>
      <c r="H206" s="220">
        <v>30.3</v>
      </c>
      <c r="I206" s="221"/>
      <c r="J206" s="222">
        <f>ROUND(I206*H206,2)</f>
        <v>0</v>
      </c>
      <c r="K206" s="218" t="s">
        <v>177</v>
      </c>
      <c r="L206" s="47"/>
      <c r="M206" s="223" t="s">
        <v>35</v>
      </c>
      <c r="N206" s="224" t="s">
        <v>52</v>
      </c>
      <c r="O206" s="88"/>
      <c r="P206" s="225">
        <f>O206*H206</f>
        <v>0</v>
      </c>
      <c r="Q206" s="225">
        <v>0</v>
      </c>
      <c r="R206" s="225">
        <f>Q206*H206</f>
        <v>0</v>
      </c>
      <c r="S206" s="225">
        <v>0</v>
      </c>
      <c r="T206" s="226">
        <f>S206*H206</f>
        <v>0</v>
      </c>
      <c r="U206" s="41"/>
      <c r="V206" s="41"/>
      <c r="W206" s="41"/>
      <c r="X206" s="41"/>
      <c r="Y206" s="41"/>
      <c r="Z206" s="41"/>
      <c r="AA206" s="41"/>
      <c r="AB206" s="41"/>
      <c r="AC206" s="41"/>
      <c r="AD206" s="41"/>
      <c r="AE206" s="41"/>
      <c r="AR206" s="227" t="s">
        <v>372</v>
      </c>
      <c r="AT206" s="227" t="s">
        <v>173</v>
      </c>
      <c r="AU206" s="227" t="s">
        <v>86</v>
      </c>
      <c r="AY206" s="19" t="s">
        <v>170</v>
      </c>
      <c r="BE206" s="228">
        <f>IF(N206="základní",J206,0)</f>
        <v>0</v>
      </c>
      <c r="BF206" s="228">
        <f>IF(N206="snížená",J206,0)</f>
        <v>0</v>
      </c>
      <c r="BG206" s="228">
        <f>IF(N206="zákl. přenesená",J206,0)</f>
        <v>0</v>
      </c>
      <c r="BH206" s="228">
        <f>IF(N206="sníž. přenesená",J206,0)</f>
        <v>0</v>
      </c>
      <c r="BI206" s="228">
        <f>IF(N206="nulová",J206,0)</f>
        <v>0</v>
      </c>
      <c r="BJ206" s="19" t="s">
        <v>178</v>
      </c>
      <c r="BK206" s="228">
        <f>ROUND(I206*H206,2)</f>
        <v>0</v>
      </c>
      <c r="BL206" s="19" t="s">
        <v>372</v>
      </c>
      <c r="BM206" s="227" t="s">
        <v>801</v>
      </c>
    </row>
    <row r="207" spans="1:47" s="2" customFormat="1" ht="12">
      <c r="A207" s="41"/>
      <c r="B207" s="42"/>
      <c r="C207" s="43"/>
      <c r="D207" s="229" t="s">
        <v>180</v>
      </c>
      <c r="E207" s="43"/>
      <c r="F207" s="230" t="s">
        <v>411</v>
      </c>
      <c r="G207" s="43"/>
      <c r="H207" s="43"/>
      <c r="I207" s="231"/>
      <c r="J207" s="43"/>
      <c r="K207" s="43"/>
      <c r="L207" s="47"/>
      <c r="M207" s="232"/>
      <c r="N207" s="233"/>
      <c r="O207" s="88"/>
      <c r="P207" s="88"/>
      <c r="Q207" s="88"/>
      <c r="R207" s="88"/>
      <c r="S207" s="88"/>
      <c r="T207" s="89"/>
      <c r="U207" s="41"/>
      <c r="V207" s="41"/>
      <c r="W207" s="41"/>
      <c r="X207" s="41"/>
      <c r="Y207" s="41"/>
      <c r="Z207" s="41"/>
      <c r="AA207" s="41"/>
      <c r="AB207" s="41"/>
      <c r="AC207" s="41"/>
      <c r="AD207" s="41"/>
      <c r="AE207" s="41"/>
      <c r="AT207" s="19" t="s">
        <v>180</v>
      </c>
      <c r="AU207" s="19" t="s">
        <v>86</v>
      </c>
    </row>
    <row r="208" spans="1:51" s="14" customFormat="1" ht="12">
      <c r="A208" s="14"/>
      <c r="B208" s="244"/>
      <c r="C208" s="245"/>
      <c r="D208" s="229" t="s">
        <v>182</v>
      </c>
      <c r="E208" s="246" t="s">
        <v>35</v>
      </c>
      <c r="F208" s="247" t="s">
        <v>800</v>
      </c>
      <c r="G208" s="245"/>
      <c r="H208" s="248">
        <v>9.45</v>
      </c>
      <c r="I208" s="249"/>
      <c r="J208" s="245"/>
      <c r="K208" s="245"/>
      <c r="L208" s="250"/>
      <c r="M208" s="251"/>
      <c r="N208" s="252"/>
      <c r="O208" s="252"/>
      <c r="P208" s="252"/>
      <c r="Q208" s="252"/>
      <c r="R208" s="252"/>
      <c r="S208" s="252"/>
      <c r="T208" s="253"/>
      <c r="U208" s="14"/>
      <c r="V208" s="14"/>
      <c r="W208" s="14"/>
      <c r="X208" s="14"/>
      <c r="Y208" s="14"/>
      <c r="Z208" s="14"/>
      <c r="AA208" s="14"/>
      <c r="AB208" s="14"/>
      <c r="AC208" s="14"/>
      <c r="AD208" s="14"/>
      <c r="AE208" s="14"/>
      <c r="AT208" s="254" t="s">
        <v>182</v>
      </c>
      <c r="AU208" s="254" t="s">
        <v>86</v>
      </c>
      <c r="AV208" s="14" t="s">
        <v>88</v>
      </c>
      <c r="AW208" s="14" t="s">
        <v>40</v>
      </c>
      <c r="AX208" s="14" t="s">
        <v>79</v>
      </c>
      <c r="AY208" s="254" t="s">
        <v>170</v>
      </c>
    </row>
    <row r="209" spans="1:51" s="14" customFormat="1" ht="12">
      <c r="A209" s="14"/>
      <c r="B209" s="244"/>
      <c r="C209" s="245"/>
      <c r="D209" s="229" t="s">
        <v>182</v>
      </c>
      <c r="E209" s="246" t="s">
        <v>35</v>
      </c>
      <c r="F209" s="247" t="s">
        <v>796</v>
      </c>
      <c r="G209" s="245"/>
      <c r="H209" s="248">
        <v>20.85</v>
      </c>
      <c r="I209" s="249"/>
      <c r="J209" s="245"/>
      <c r="K209" s="245"/>
      <c r="L209" s="250"/>
      <c r="M209" s="251"/>
      <c r="N209" s="252"/>
      <c r="O209" s="252"/>
      <c r="P209" s="252"/>
      <c r="Q209" s="252"/>
      <c r="R209" s="252"/>
      <c r="S209" s="252"/>
      <c r="T209" s="253"/>
      <c r="U209" s="14"/>
      <c r="V209" s="14"/>
      <c r="W209" s="14"/>
      <c r="X209" s="14"/>
      <c r="Y209" s="14"/>
      <c r="Z209" s="14"/>
      <c r="AA209" s="14"/>
      <c r="AB209" s="14"/>
      <c r="AC209" s="14"/>
      <c r="AD209" s="14"/>
      <c r="AE209" s="14"/>
      <c r="AT209" s="254" t="s">
        <v>182</v>
      </c>
      <c r="AU209" s="254" t="s">
        <v>86</v>
      </c>
      <c r="AV209" s="14" t="s">
        <v>88</v>
      </c>
      <c r="AW209" s="14" t="s">
        <v>40</v>
      </c>
      <c r="AX209" s="14" t="s">
        <v>79</v>
      </c>
      <c r="AY209" s="254" t="s">
        <v>170</v>
      </c>
    </row>
    <row r="210" spans="1:51" s="15" customFormat="1" ht="12">
      <c r="A210" s="15"/>
      <c r="B210" s="255"/>
      <c r="C210" s="256"/>
      <c r="D210" s="229" t="s">
        <v>182</v>
      </c>
      <c r="E210" s="257" t="s">
        <v>35</v>
      </c>
      <c r="F210" s="258" t="s">
        <v>185</v>
      </c>
      <c r="G210" s="256"/>
      <c r="H210" s="259">
        <v>30.3</v>
      </c>
      <c r="I210" s="260"/>
      <c r="J210" s="256"/>
      <c r="K210" s="256"/>
      <c r="L210" s="261"/>
      <c r="M210" s="262"/>
      <c r="N210" s="263"/>
      <c r="O210" s="263"/>
      <c r="P210" s="263"/>
      <c r="Q210" s="263"/>
      <c r="R210" s="263"/>
      <c r="S210" s="263"/>
      <c r="T210" s="264"/>
      <c r="U210" s="15"/>
      <c r="V210" s="15"/>
      <c r="W210" s="15"/>
      <c r="X210" s="15"/>
      <c r="Y210" s="15"/>
      <c r="Z210" s="15"/>
      <c r="AA210" s="15"/>
      <c r="AB210" s="15"/>
      <c r="AC210" s="15"/>
      <c r="AD210" s="15"/>
      <c r="AE210" s="15"/>
      <c r="AT210" s="265" t="s">
        <v>182</v>
      </c>
      <c r="AU210" s="265" t="s">
        <v>86</v>
      </c>
      <c r="AV210" s="15" t="s">
        <v>178</v>
      </c>
      <c r="AW210" s="15" t="s">
        <v>40</v>
      </c>
      <c r="AX210" s="15" t="s">
        <v>86</v>
      </c>
      <c r="AY210" s="265" t="s">
        <v>170</v>
      </c>
    </row>
    <row r="211" spans="1:65" s="2" customFormat="1" ht="12">
      <c r="A211" s="41"/>
      <c r="B211" s="42"/>
      <c r="C211" s="216" t="s">
        <v>331</v>
      </c>
      <c r="D211" s="216" t="s">
        <v>173</v>
      </c>
      <c r="E211" s="217" t="s">
        <v>427</v>
      </c>
      <c r="F211" s="218" t="s">
        <v>428</v>
      </c>
      <c r="G211" s="219" t="s">
        <v>348</v>
      </c>
      <c r="H211" s="220">
        <v>26.69</v>
      </c>
      <c r="I211" s="221"/>
      <c r="J211" s="222">
        <f>ROUND(I211*H211,2)</f>
        <v>0</v>
      </c>
      <c r="K211" s="218" t="s">
        <v>177</v>
      </c>
      <c r="L211" s="47"/>
      <c r="M211" s="223" t="s">
        <v>35</v>
      </c>
      <c r="N211" s="224" t="s">
        <v>52</v>
      </c>
      <c r="O211" s="88"/>
      <c r="P211" s="225">
        <f>O211*H211</f>
        <v>0</v>
      </c>
      <c r="Q211" s="225">
        <v>0</v>
      </c>
      <c r="R211" s="225">
        <f>Q211*H211</f>
        <v>0</v>
      </c>
      <c r="S211" s="225">
        <v>0</v>
      </c>
      <c r="T211" s="226">
        <f>S211*H211</f>
        <v>0</v>
      </c>
      <c r="U211" s="41"/>
      <c r="V211" s="41"/>
      <c r="W211" s="41"/>
      <c r="X211" s="41"/>
      <c r="Y211" s="41"/>
      <c r="Z211" s="41"/>
      <c r="AA211" s="41"/>
      <c r="AB211" s="41"/>
      <c r="AC211" s="41"/>
      <c r="AD211" s="41"/>
      <c r="AE211" s="41"/>
      <c r="AR211" s="227" t="s">
        <v>372</v>
      </c>
      <c r="AT211" s="227" t="s">
        <v>173</v>
      </c>
      <c r="AU211" s="227" t="s">
        <v>86</v>
      </c>
      <c r="AY211" s="19" t="s">
        <v>170</v>
      </c>
      <c r="BE211" s="228">
        <f>IF(N211="základní",J211,0)</f>
        <v>0</v>
      </c>
      <c r="BF211" s="228">
        <f>IF(N211="snížená",J211,0)</f>
        <v>0</v>
      </c>
      <c r="BG211" s="228">
        <f>IF(N211="zákl. přenesená",J211,0)</f>
        <v>0</v>
      </c>
      <c r="BH211" s="228">
        <f>IF(N211="sníž. přenesená",J211,0)</f>
        <v>0</v>
      </c>
      <c r="BI211" s="228">
        <f>IF(N211="nulová",J211,0)</f>
        <v>0</v>
      </c>
      <c r="BJ211" s="19" t="s">
        <v>178</v>
      </c>
      <c r="BK211" s="228">
        <f>ROUND(I211*H211,2)</f>
        <v>0</v>
      </c>
      <c r="BL211" s="19" t="s">
        <v>372</v>
      </c>
      <c r="BM211" s="227" t="s">
        <v>429</v>
      </c>
    </row>
    <row r="212" spans="1:47" s="2" customFormat="1" ht="12">
      <c r="A212" s="41"/>
      <c r="B212" s="42"/>
      <c r="C212" s="43"/>
      <c r="D212" s="229" t="s">
        <v>180</v>
      </c>
      <c r="E212" s="43"/>
      <c r="F212" s="230" t="s">
        <v>430</v>
      </c>
      <c r="G212" s="43"/>
      <c r="H212" s="43"/>
      <c r="I212" s="231"/>
      <c r="J212" s="43"/>
      <c r="K212" s="43"/>
      <c r="L212" s="47"/>
      <c r="M212" s="232"/>
      <c r="N212" s="233"/>
      <c r="O212" s="88"/>
      <c r="P212" s="88"/>
      <c r="Q212" s="88"/>
      <c r="R212" s="88"/>
      <c r="S212" s="88"/>
      <c r="T212" s="89"/>
      <c r="U212" s="41"/>
      <c r="V212" s="41"/>
      <c r="W212" s="41"/>
      <c r="X212" s="41"/>
      <c r="Y212" s="41"/>
      <c r="Z212" s="41"/>
      <c r="AA212" s="41"/>
      <c r="AB212" s="41"/>
      <c r="AC212" s="41"/>
      <c r="AD212" s="41"/>
      <c r="AE212" s="41"/>
      <c r="AT212" s="19" t="s">
        <v>180</v>
      </c>
      <c r="AU212" s="19" t="s">
        <v>86</v>
      </c>
    </row>
    <row r="213" spans="1:51" s="13" customFormat="1" ht="12">
      <c r="A213" s="13"/>
      <c r="B213" s="234"/>
      <c r="C213" s="235"/>
      <c r="D213" s="229" t="s">
        <v>182</v>
      </c>
      <c r="E213" s="236" t="s">
        <v>35</v>
      </c>
      <c r="F213" s="237" t="s">
        <v>717</v>
      </c>
      <c r="G213" s="235"/>
      <c r="H213" s="236" t="s">
        <v>35</v>
      </c>
      <c r="I213" s="238"/>
      <c r="J213" s="235"/>
      <c r="K213" s="235"/>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86</v>
      </c>
      <c r="AV213" s="13" t="s">
        <v>86</v>
      </c>
      <c r="AW213" s="13" t="s">
        <v>40</v>
      </c>
      <c r="AX213" s="13" t="s">
        <v>79</v>
      </c>
      <c r="AY213" s="243" t="s">
        <v>170</v>
      </c>
    </row>
    <row r="214" spans="1:51" s="14" customFormat="1" ht="12">
      <c r="A214" s="14"/>
      <c r="B214" s="244"/>
      <c r="C214" s="245"/>
      <c r="D214" s="229" t="s">
        <v>182</v>
      </c>
      <c r="E214" s="246" t="s">
        <v>35</v>
      </c>
      <c r="F214" s="247" t="s">
        <v>789</v>
      </c>
      <c r="G214" s="245"/>
      <c r="H214" s="248">
        <v>26.69</v>
      </c>
      <c r="I214" s="249"/>
      <c r="J214" s="245"/>
      <c r="K214" s="245"/>
      <c r="L214" s="250"/>
      <c r="M214" s="251"/>
      <c r="N214" s="252"/>
      <c r="O214" s="252"/>
      <c r="P214" s="252"/>
      <c r="Q214" s="252"/>
      <c r="R214" s="252"/>
      <c r="S214" s="252"/>
      <c r="T214" s="253"/>
      <c r="U214" s="14"/>
      <c r="V214" s="14"/>
      <c r="W214" s="14"/>
      <c r="X214" s="14"/>
      <c r="Y214" s="14"/>
      <c r="Z214" s="14"/>
      <c r="AA214" s="14"/>
      <c r="AB214" s="14"/>
      <c r="AC214" s="14"/>
      <c r="AD214" s="14"/>
      <c r="AE214" s="14"/>
      <c r="AT214" s="254" t="s">
        <v>182</v>
      </c>
      <c r="AU214" s="254" t="s">
        <v>86</v>
      </c>
      <c r="AV214" s="14" t="s">
        <v>88</v>
      </c>
      <c r="AW214" s="14" t="s">
        <v>40</v>
      </c>
      <c r="AX214" s="14" t="s">
        <v>79</v>
      </c>
      <c r="AY214" s="254" t="s">
        <v>170</v>
      </c>
    </row>
    <row r="215" spans="1:51" s="15" customFormat="1" ht="12">
      <c r="A215" s="15"/>
      <c r="B215" s="255"/>
      <c r="C215" s="256"/>
      <c r="D215" s="229" t="s">
        <v>182</v>
      </c>
      <c r="E215" s="257" t="s">
        <v>35</v>
      </c>
      <c r="F215" s="258" t="s">
        <v>185</v>
      </c>
      <c r="G215" s="256"/>
      <c r="H215" s="259">
        <v>26.69</v>
      </c>
      <c r="I215" s="260"/>
      <c r="J215" s="256"/>
      <c r="K215" s="256"/>
      <c r="L215" s="261"/>
      <c r="M215" s="262"/>
      <c r="N215" s="263"/>
      <c r="O215" s="263"/>
      <c r="P215" s="263"/>
      <c r="Q215" s="263"/>
      <c r="R215" s="263"/>
      <c r="S215" s="263"/>
      <c r="T215" s="264"/>
      <c r="U215" s="15"/>
      <c r="V215" s="15"/>
      <c r="W215" s="15"/>
      <c r="X215" s="15"/>
      <c r="Y215" s="15"/>
      <c r="Z215" s="15"/>
      <c r="AA215" s="15"/>
      <c r="AB215" s="15"/>
      <c r="AC215" s="15"/>
      <c r="AD215" s="15"/>
      <c r="AE215" s="15"/>
      <c r="AT215" s="265" t="s">
        <v>182</v>
      </c>
      <c r="AU215" s="265" t="s">
        <v>86</v>
      </c>
      <c r="AV215" s="15" t="s">
        <v>178</v>
      </c>
      <c r="AW215" s="15" t="s">
        <v>40</v>
      </c>
      <c r="AX215" s="15" t="s">
        <v>86</v>
      </c>
      <c r="AY215" s="265" t="s">
        <v>170</v>
      </c>
    </row>
    <row r="216" spans="1:65" s="2" customFormat="1" ht="12">
      <c r="A216" s="41"/>
      <c r="B216" s="42"/>
      <c r="C216" s="216" t="s">
        <v>338</v>
      </c>
      <c r="D216" s="216" t="s">
        <v>173</v>
      </c>
      <c r="E216" s="217" t="s">
        <v>802</v>
      </c>
      <c r="F216" s="218" t="s">
        <v>803</v>
      </c>
      <c r="G216" s="219" t="s">
        <v>348</v>
      </c>
      <c r="H216" s="220">
        <v>315.042</v>
      </c>
      <c r="I216" s="221"/>
      <c r="J216" s="222">
        <f>ROUND(I216*H216,2)</f>
        <v>0</v>
      </c>
      <c r="K216" s="218" t="s">
        <v>177</v>
      </c>
      <c r="L216" s="47"/>
      <c r="M216" s="223" t="s">
        <v>35</v>
      </c>
      <c r="N216" s="224" t="s">
        <v>52</v>
      </c>
      <c r="O216" s="88"/>
      <c r="P216" s="225">
        <f>O216*H216</f>
        <v>0</v>
      </c>
      <c r="Q216" s="225">
        <v>0</v>
      </c>
      <c r="R216" s="225">
        <f>Q216*H216</f>
        <v>0</v>
      </c>
      <c r="S216" s="225">
        <v>0</v>
      </c>
      <c r="T216" s="226">
        <f>S216*H216</f>
        <v>0</v>
      </c>
      <c r="U216" s="41"/>
      <c r="V216" s="41"/>
      <c r="W216" s="41"/>
      <c r="X216" s="41"/>
      <c r="Y216" s="41"/>
      <c r="Z216" s="41"/>
      <c r="AA216" s="41"/>
      <c r="AB216" s="41"/>
      <c r="AC216" s="41"/>
      <c r="AD216" s="41"/>
      <c r="AE216" s="41"/>
      <c r="AR216" s="227" t="s">
        <v>372</v>
      </c>
      <c r="AT216" s="227" t="s">
        <v>173</v>
      </c>
      <c r="AU216" s="227" t="s">
        <v>86</v>
      </c>
      <c r="AY216" s="19" t="s">
        <v>170</v>
      </c>
      <c r="BE216" s="228">
        <f>IF(N216="základní",J216,0)</f>
        <v>0</v>
      </c>
      <c r="BF216" s="228">
        <f>IF(N216="snížená",J216,0)</f>
        <v>0</v>
      </c>
      <c r="BG216" s="228">
        <f>IF(N216="zákl. přenesená",J216,0)</f>
        <v>0</v>
      </c>
      <c r="BH216" s="228">
        <f>IF(N216="sníž. přenesená",J216,0)</f>
        <v>0</v>
      </c>
      <c r="BI216" s="228">
        <f>IF(N216="nulová",J216,0)</f>
        <v>0</v>
      </c>
      <c r="BJ216" s="19" t="s">
        <v>178</v>
      </c>
      <c r="BK216" s="228">
        <f>ROUND(I216*H216,2)</f>
        <v>0</v>
      </c>
      <c r="BL216" s="19" t="s">
        <v>372</v>
      </c>
      <c r="BM216" s="227" t="s">
        <v>804</v>
      </c>
    </row>
    <row r="217" spans="1:47" s="2" customFormat="1" ht="12">
      <c r="A217" s="41"/>
      <c r="B217" s="42"/>
      <c r="C217" s="43"/>
      <c r="D217" s="229" t="s">
        <v>180</v>
      </c>
      <c r="E217" s="43"/>
      <c r="F217" s="230" t="s">
        <v>430</v>
      </c>
      <c r="G217" s="43"/>
      <c r="H217" s="43"/>
      <c r="I217" s="231"/>
      <c r="J217" s="43"/>
      <c r="K217" s="43"/>
      <c r="L217" s="47"/>
      <c r="M217" s="232"/>
      <c r="N217" s="233"/>
      <c r="O217" s="88"/>
      <c r="P217" s="88"/>
      <c r="Q217" s="88"/>
      <c r="R217" s="88"/>
      <c r="S217" s="88"/>
      <c r="T217" s="89"/>
      <c r="U217" s="41"/>
      <c r="V217" s="41"/>
      <c r="W217" s="41"/>
      <c r="X217" s="41"/>
      <c r="Y217" s="41"/>
      <c r="Z217" s="41"/>
      <c r="AA217" s="41"/>
      <c r="AB217" s="41"/>
      <c r="AC217" s="41"/>
      <c r="AD217" s="41"/>
      <c r="AE217" s="41"/>
      <c r="AT217" s="19" t="s">
        <v>180</v>
      </c>
      <c r="AU217" s="19" t="s">
        <v>86</v>
      </c>
    </row>
    <row r="218" spans="1:51" s="13" customFormat="1" ht="12">
      <c r="A218" s="13"/>
      <c r="B218" s="234"/>
      <c r="C218" s="235"/>
      <c r="D218" s="229" t="s">
        <v>182</v>
      </c>
      <c r="E218" s="236" t="s">
        <v>35</v>
      </c>
      <c r="F218" s="237" t="s">
        <v>729</v>
      </c>
      <c r="G218" s="235"/>
      <c r="H218" s="236" t="s">
        <v>35</v>
      </c>
      <c r="I218" s="238"/>
      <c r="J218" s="235"/>
      <c r="K218" s="235"/>
      <c r="L218" s="239"/>
      <c r="M218" s="240"/>
      <c r="N218" s="241"/>
      <c r="O218" s="241"/>
      <c r="P218" s="241"/>
      <c r="Q218" s="241"/>
      <c r="R218" s="241"/>
      <c r="S218" s="241"/>
      <c r="T218" s="242"/>
      <c r="U218" s="13"/>
      <c r="V218" s="13"/>
      <c r="W218" s="13"/>
      <c r="X218" s="13"/>
      <c r="Y218" s="13"/>
      <c r="Z218" s="13"/>
      <c r="AA218" s="13"/>
      <c r="AB218" s="13"/>
      <c r="AC218" s="13"/>
      <c r="AD218" s="13"/>
      <c r="AE218" s="13"/>
      <c r="AT218" s="243" t="s">
        <v>182</v>
      </c>
      <c r="AU218" s="243" t="s">
        <v>86</v>
      </c>
      <c r="AV218" s="13" t="s">
        <v>86</v>
      </c>
      <c r="AW218" s="13" t="s">
        <v>40</v>
      </c>
      <c r="AX218" s="13" t="s">
        <v>79</v>
      </c>
      <c r="AY218" s="243" t="s">
        <v>170</v>
      </c>
    </row>
    <row r="219" spans="1:51" s="14" customFormat="1" ht="12">
      <c r="A219" s="14"/>
      <c r="B219" s="244"/>
      <c r="C219" s="245"/>
      <c r="D219" s="229" t="s">
        <v>182</v>
      </c>
      <c r="E219" s="246" t="s">
        <v>35</v>
      </c>
      <c r="F219" s="247" t="s">
        <v>790</v>
      </c>
      <c r="G219" s="245"/>
      <c r="H219" s="248">
        <v>295.8</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182</v>
      </c>
      <c r="AU219" s="254" t="s">
        <v>86</v>
      </c>
      <c r="AV219" s="14" t="s">
        <v>88</v>
      </c>
      <c r="AW219" s="14" t="s">
        <v>40</v>
      </c>
      <c r="AX219" s="14" t="s">
        <v>79</v>
      </c>
      <c r="AY219" s="254" t="s">
        <v>170</v>
      </c>
    </row>
    <row r="220" spans="1:51" s="13" customFormat="1" ht="12">
      <c r="A220" s="13"/>
      <c r="B220" s="234"/>
      <c r="C220" s="235"/>
      <c r="D220" s="229" t="s">
        <v>182</v>
      </c>
      <c r="E220" s="236" t="s">
        <v>35</v>
      </c>
      <c r="F220" s="237" t="s">
        <v>731</v>
      </c>
      <c r="G220" s="235"/>
      <c r="H220" s="236" t="s">
        <v>35</v>
      </c>
      <c r="I220" s="238"/>
      <c r="J220" s="235"/>
      <c r="K220" s="235"/>
      <c r="L220" s="239"/>
      <c r="M220" s="240"/>
      <c r="N220" s="241"/>
      <c r="O220" s="241"/>
      <c r="P220" s="241"/>
      <c r="Q220" s="241"/>
      <c r="R220" s="241"/>
      <c r="S220" s="241"/>
      <c r="T220" s="242"/>
      <c r="U220" s="13"/>
      <c r="V220" s="13"/>
      <c r="W220" s="13"/>
      <c r="X220" s="13"/>
      <c r="Y220" s="13"/>
      <c r="Z220" s="13"/>
      <c r="AA220" s="13"/>
      <c r="AB220" s="13"/>
      <c r="AC220" s="13"/>
      <c r="AD220" s="13"/>
      <c r="AE220" s="13"/>
      <c r="AT220" s="243" t="s">
        <v>182</v>
      </c>
      <c r="AU220" s="243" t="s">
        <v>86</v>
      </c>
      <c r="AV220" s="13" t="s">
        <v>86</v>
      </c>
      <c r="AW220" s="13" t="s">
        <v>40</v>
      </c>
      <c r="AX220" s="13" t="s">
        <v>79</v>
      </c>
      <c r="AY220" s="243" t="s">
        <v>170</v>
      </c>
    </row>
    <row r="221" spans="1:51" s="14" customFormat="1" ht="12">
      <c r="A221" s="14"/>
      <c r="B221" s="244"/>
      <c r="C221" s="245"/>
      <c r="D221" s="229" t="s">
        <v>182</v>
      </c>
      <c r="E221" s="246" t="s">
        <v>35</v>
      </c>
      <c r="F221" s="247" t="s">
        <v>791</v>
      </c>
      <c r="G221" s="245"/>
      <c r="H221" s="248">
        <v>19.242</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182</v>
      </c>
      <c r="AU221" s="254" t="s">
        <v>86</v>
      </c>
      <c r="AV221" s="14" t="s">
        <v>88</v>
      </c>
      <c r="AW221" s="14" t="s">
        <v>40</v>
      </c>
      <c r="AX221" s="14" t="s">
        <v>79</v>
      </c>
      <c r="AY221" s="254" t="s">
        <v>170</v>
      </c>
    </row>
    <row r="222" spans="1:51" s="15" customFormat="1" ht="12">
      <c r="A222" s="15"/>
      <c r="B222" s="255"/>
      <c r="C222" s="256"/>
      <c r="D222" s="229" t="s">
        <v>182</v>
      </c>
      <c r="E222" s="257" t="s">
        <v>35</v>
      </c>
      <c r="F222" s="258" t="s">
        <v>185</v>
      </c>
      <c r="G222" s="256"/>
      <c r="H222" s="259">
        <v>315.042</v>
      </c>
      <c r="I222" s="260"/>
      <c r="J222" s="256"/>
      <c r="K222" s="256"/>
      <c r="L222" s="261"/>
      <c r="M222" s="262"/>
      <c r="N222" s="263"/>
      <c r="O222" s="263"/>
      <c r="P222" s="263"/>
      <c r="Q222" s="263"/>
      <c r="R222" s="263"/>
      <c r="S222" s="263"/>
      <c r="T222" s="264"/>
      <c r="U222" s="15"/>
      <c r="V222" s="15"/>
      <c r="W222" s="15"/>
      <c r="X222" s="15"/>
      <c r="Y222" s="15"/>
      <c r="Z222" s="15"/>
      <c r="AA222" s="15"/>
      <c r="AB222" s="15"/>
      <c r="AC222" s="15"/>
      <c r="AD222" s="15"/>
      <c r="AE222" s="15"/>
      <c r="AT222" s="265" t="s">
        <v>182</v>
      </c>
      <c r="AU222" s="265" t="s">
        <v>86</v>
      </c>
      <c r="AV222" s="15" t="s">
        <v>178</v>
      </c>
      <c r="AW222" s="15" t="s">
        <v>40</v>
      </c>
      <c r="AX222" s="15" t="s">
        <v>86</v>
      </c>
      <c r="AY222" s="265" t="s">
        <v>170</v>
      </c>
    </row>
    <row r="223" spans="1:65" s="2" customFormat="1" ht="44.25" customHeight="1">
      <c r="A223" s="41"/>
      <c r="B223" s="42"/>
      <c r="C223" s="216" t="s">
        <v>345</v>
      </c>
      <c r="D223" s="216" t="s">
        <v>173</v>
      </c>
      <c r="E223" s="217" t="s">
        <v>432</v>
      </c>
      <c r="F223" s="218" t="s">
        <v>433</v>
      </c>
      <c r="G223" s="219" t="s">
        <v>348</v>
      </c>
      <c r="H223" s="220">
        <v>0.2</v>
      </c>
      <c r="I223" s="221"/>
      <c r="J223" s="222">
        <f>ROUND(I223*H223,2)</f>
        <v>0</v>
      </c>
      <c r="K223" s="218" t="s">
        <v>177</v>
      </c>
      <c r="L223" s="47"/>
      <c r="M223" s="223" t="s">
        <v>35</v>
      </c>
      <c r="N223" s="224" t="s">
        <v>52</v>
      </c>
      <c r="O223" s="88"/>
      <c r="P223" s="225">
        <f>O223*H223</f>
        <v>0</v>
      </c>
      <c r="Q223" s="225">
        <v>0</v>
      </c>
      <c r="R223" s="225">
        <f>Q223*H223</f>
        <v>0</v>
      </c>
      <c r="S223" s="225">
        <v>0</v>
      </c>
      <c r="T223" s="226">
        <f>S223*H223</f>
        <v>0</v>
      </c>
      <c r="U223" s="41"/>
      <c r="V223" s="41"/>
      <c r="W223" s="41"/>
      <c r="X223" s="41"/>
      <c r="Y223" s="41"/>
      <c r="Z223" s="41"/>
      <c r="AA223" s="41"/>
      <c r="AB223" s="41"/>
      <c r="AC223" s="41"/>
      <c r="AD223" s="41"/>
      <c r="AE223" s="41"/>
      <c r="AR223" s="227" t="s">
        <v>372</v>
      </c>
      <c r="AT223" s="227" t="s">
        <v>173</v>
      </c>
      <c r="AU223" s="227" t="s">
        <v>86</v>
      </c>
      <c r="AY223" s="19" t="s">
        <v>170</v>
      </c>
      <c r="BE223" s="228">
        <f>IF(N223="základní",J223,0)</f>
        <v>0</v>
      </c>
      <c r="BF223" s="228">
        <f>IF(N223="snížená",J223,0)</f>
        <v>0</v>
      </c>
      <c r="BG223" s="228">
        <f>IF(N223="zákl. přenesená",J223,0)</f>
        <v>0</v>
      </c>
      <c r="BH223" s="228">
        <f>IF(N223="sníž. přenesená",J223,0)</f>
        <v>0</v>
      </c>
      <c r="BI223" s="228">
        <f>IF(N223="nulová",J223,0)</f>
        <v>0</v>
      </c>
      <c r="BJ223" s="19" t="s">
        <v>178</v>
      </c>
      <c r="BK223" s="228">
        <f>ROUND(I223*H223,2)</f>
        <v>0</v>
      </c>
      <c r="BL223" s="19" t="s">
        <v>372</v>
      </c>
      <c r="BM223" s="227" t="s">
        <v>668</v>
      </c>
    </row>
    <row r="224" spans="1:47" s="2" customFormat="1" ht="12">
      <c r="A224" s="41"/>
      <c r="B224" s="42"/>
      <c r="C224" s="43"/>
      <c r="D224" s="229" t="s">
        <v>180</v>
      </c>
      <c r="E224" s="43"/>
      <c r="F224" s="230" t="s">
        <v>430</v>
      </c>
      <c r="G224" s="43"/>
      <c r="H224" s="43"/>
      <c r="I224" s="231"/>
      <c r="J224" s="43"/>
      <c r="K224" s="43"/>
      <c r="L224" s="47"/>
      <c r="M224" s="232"/>
      <c r="N224" s="233"/>
      <c r="O224" s="88"/>
      <c r="P224" s="88"/>
      <c r="Q224" s="88"/>
      <c r="R224" s="88"/>
      <c r="S224" s="88"/>
      <c r="T224" s="89"/>
      <c r="U224" s="41"/>
      <c r="V224" s="41"/>
      <c r="W224" s="41"/>
      <c r="X224" s="41"/>
      <c r="Y224" s="41"/>
      <c r="Z224" s="41"/>
      <c r="AA224" s="41"/>
      <c r="AB224" s="41"/>
      <c r="AC224" s="41"/>
      <c r="AD224" s="41"/>
      <c r="AE224" s="41"/>
      <c r="AT224" s="19" t="s">
        <v>180</v>
      </c>
      <c r="AU224" s="19" t="s">
        <v>86</v>
      </c>
    </row>
    <row r="225" spans="1:65" s="2" customFormat="1" ht="16.5" customHeight="1">
      <c r="A225" s="41"/>
      <c r="B225" s="42"/>
      <c r="C225" s="266" t="s">
        <v>353</v>
      </c>
      <c r="D225" s="266" t="s">
        <v>441</v>
      </c>
      <c r="E225" s="267" t="s">
        <v>442</v>
      </c>
      <c r="F225" s="268" t="s">
        <v>443</v>
      </c>
      <c r="G225" s="269" t="s">
        <v>348</v>
      </c>
      <c r="H225" s="270">
        <v>315.042</v>
      </c>
      <c r="I225" s="271"/>
      <c r="J225" s="272">
        <f>ROUND(I225*H225,2)</f>
        <v>0</v>
      </c>
      <c r="K225" s="268" t="s">
        <v>177</v>
      </c>
      <c r="L225" s="273"/>
      <c r="M225" s="274" t="s">
        <v>35</v>
      </c>
      <c r="N225" s="275" t="s">
        <v>52</v>
      </c>
      <c r="O225" s="88"/>
      <c r="P225" s="225">
        <f>O225*H225</f>
        <v>0</v>
      </c>
      <c r="Q225" s="225">
        <v>1</v>
      </c>
      <c r="R225" s="225">
        <f>Q225*H225</f>
        <v>315.042</v>
      </c>
      <c r="S225" s="225">
        <v>0</v>
      </c>
      <c r="T225" s="226">
        <f>S225*H225</f>
        <v>0</v>
      </c>
      <c r="U225" s="41"/>
      <c r="V225" s="41"/>
      <c r="W225" s="41"/>
      <c r="X225" s="41"/>
      <c r="Y225" s="41"/>
      <c r="Z225" s="41"/>
      <c r="AA225" s="41"/>
      <c r="AB225" s="41"/>
      <c r="AC225" s="41"/>
      <c r="AD225" s="41"/>
      <c r="AE225" s="41"/>
      <c r="AR225" s="227" t="s">
        <v>372</v>
      </c>
      <c r="AT225" s="227" t="s">
        <v>441</v>
      </c>
      <c r="AU225" s="227" t="s">
        <v>86</v>
      </c>
      <c r="AY225" s="19" t="s">
        <v>170</v>
      </c>
      <c r="BE225" s="228">
        <f>IF(N225="základní",J225,0)</f>
        <v>0</v>
      </c>
      <c r="BF225" s="228">
        <f>IF(N225="snížená",J225,0)</f>
        <v>0</v>
      </c>
      <c r="BG225" s="228">
        <f>IF(N225="zákl. přenesená",J225,0)</f>
        <v>0</v>
      </c>
      <c r="BH225" s="228">
        <f>IF(N225="sníž. přenesená",J225,0)</f>
        <v>0</v>
      </c>
      <c r="BI225" s="228">
        <f>IF(N225="nulová",J225,0)</f>
        <v>0</v>
      </c>
      <c r="BJ225" s="19" t="s">
        <v>178</v>
      </c>
      <c r="BK225" s="228">
        <f>ROUND(I225*H225,2)</f>
        <v>0</v>
      </c>
      <c r="BL225" s="19" t="s">
        <v>372</v>
      </c>
      <c r="BM225" s="227" t="s">
        <v>444</v>
      </c>
    </row>
    <row r="226" spans="1:47" s="2" customFormat="1" ht="12">
      <c r="A226" s="41"/>
      <c r="B226" s="42"/>
      <c r="C226" s="43"/>
      <c r="D226" s="229" t="s">
        <v>343</v>
      </c>
      <c r="E226" s="43"/>
      <c r="F226" s="230" t="s">
        <v>445</v>
      </c>
      <c r="G226" s="43"/>
      <c r="H226" s="43"/>
      <c r="I226" s="231"/>
      <c r="J226" s="43"/>
      <c r="K226" s="43"/>
      <c r="L226" s="47"/>
      <c r="M226" s="232"/>
      <c r="N226" s="233"/>
      <c r="O226" s="88"/>
      <c r="P226" s="88"/>
      <c r="Q226" s="88"/>
      <c r="R226" s="88"/>
      <c r="S226" s="88"/>
      <c r="T226" s="89"/>
      <c r="U226" s="41"/>
      <c r="V226" s="41"/>
      <c r="W226" s="41"/>
      <c r="X226" s="41"/>
      <c r="Y226" s="41"/>
      <c r="Z226" s="41"/>
      <c r="AA226" s="41"/>
      <c r="AB226" s="41"/>
      <c r="AC226" s="41"/>
      <c r="AD226" s="41"/>
      <c r="AE226" s="41"/>
      <c r="AT226" s="19" t="s">
        <v>343</v>
      </c>
      <c r="AU226" s="19" t="s">
        <v>86</v>
      </c>
    </row>
    <row r="227" spans="1:51" s="13" customFormat="1" ht="12">
      <c r="A227" s="13"/>
      <c r="B227" s="234"/>
      <c r="C227" s="235"/>
      <c r="D227" s="229" t="s">
        <v>182</v>
      </c>
      <c r="E227" s="236" t="s">
        <v>35</v>
      </c>
      <c r="F227" s="237" t="s">
        <v>729</v>
      </c>
      <c r="G227" s="235"/>
      <c r="H227" s="236" t="s">
        <v>35</v>
      </c>
      <c r="I227" s="238"/>
      <c r="J227" s="235"/>
      <c r="K227" s="235"/>
      <c r="L227" s="239"/>
      <c r="M227" s="240"/>
      <c r="N227" s="241"/>
      <c r="O227" s="241"/>
      <c r="P227" s="241"/>
      <c r="Q227" s="241"/>
      <c r="R227" s="241"/>
      <c r="S227" s="241"/>
      <c r="T227" s="242"/>
      <c r="U227" s="13"/>
      <c r="V227" s="13"/>
      <c r="W227" s="13"/>
      <c r="X227" s="13"/>
      <c r="Y227" s="13"/>
      <c r="Z227" s="13"/>
      <c r="AA227" s="13"/>
      <c r="AB227" s="13"/>
      <c r="AC227" s="13"/>
      <c r="AD227" s="13"/>
      <c r="AE227" s="13"/>
      <c r="AT227" s="243" t="s">
        <v>182</v>
      </c>
      <c r="AU227" s="243" t="s">
        <v>86</v>
      </c>
      <c r="AV227" s="13" t="s">
        <v>86</v>
      </c>
      <c r="AW227" s="13" t="s">
        <v>40</v>
      </c>
      <c r="AX227" s="13" t="s">
        <v>79</v>
      </c>
      <c r="AY227" s="243" t="s">
        <v>170</v>
      </c>
    </row>
    <row r="228" spans="1:51" s="14" customFormat="1" ht="12">
      <c r="A228" s="14"/>
      <c r="B228" s="244"/>
      <c r="C228" s="245"/>
      <c r="D228" s="229" t="s">
        <v>182</v>
      </c>
      <c r="E228" s="246" t="s">
        <v>35</v>
      </c>
      <c r="F228" s="247" t="s">
        <v>790</v>
      </c>
      <c r="G228" s="245"/>
      <c r="H228" s="248">
        <v>295.8</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182</v>
      </c>
      <c r="AU228" s="254" t="s">
        <v>86</v>
      </c>
      <c r="AV228" s="14" t="s">
        <v>88</v>
      </c>
      <c r="AW228" s="14" t="s">
        <v>40</v>
      </c>
      <c r="AX228" s="14" t="s">
        <v>79</v>
      </c>
      <c r="AY228" s="254" t="s">
        <v>170</v>
      </c>
    </row>
    <row r="229" spans="1:51" s="13" customFormat="1" ht="12">
      <c r="A229" s="13"/>
      <c r="B229" s="234"/>
      <c r="C229" s="235"/>
      <c r="D229" s="229" t="s">
        <v>182</v>
      </c>
      <c r="E229" s="236" t="s">
        <v>35</v>
      </c>
      <c r="F229" s="237" t="s">
        <v>731</v>
      </c>
      <c r="G229" s="235"/>
      <c r="H229" s="236" t="s">
        <v>35</v>
      </c>
      <c r="I229" s="238"/>
      <c r="J229" s="235"/>
      <c r="K229" s="235"/>
      <c r="L229" s="239"/>
      <c r="M229" s="240"/>
      <c r="N229" s="241"/>
      <c r="O229" s="241"/>
      <c r="P229" s="241"/>
      <c r="Q229" s="241"/>
      <c r="R229" s="241"/>
      <c r="S229" s="241"/>
      <c r="T229" s="242"/>
      <c r="U229" s="13"/>
      <c r="V229" s="13"/>
      <c r="W229" s="13"/>
      <c r="X229" s="13"/>
      <c r="Y229" s="13"/>
      <c r="Z229" s="13"/>
      <c r="AA229" s="13"/>
      <c r="AB229" s="13"/>
      <c r="AC229" s="13"/>
      <c r="AD229" s="13"/>
      <c r="AE229" s="13"/>
      <c r="AT229" s="243" t="s">
        <v>182</v>
      </c>
      <c r="AU229" s="243" t="s">
        <v>86</v>
      </c>
      <c r="AV229" s="13" t="s">
        <v>86</v>
      </c>
      <c r="AW229" s="13" t="s">
        <v>40</v>
      </c>
      <c r="AX229" s="13" t="s">
        <v>79</v>
      </c>
      <c r="AY229" s="243" t="s">
        <v>170</v>
      </c>
    </row>
    <row r="230" spans="1:51" s="14" customFormat="1" ht="12">
      <c r="A230" s="14"/>
      <c r="B230" s="244"/>
      <c r="C230" s="245"/>
      <c r="D230" s="229" t="s">
        <v>182</v>
      </c>
      <c r="E230" s="246" t="s">
        <v>35</v>
      </c>
      <c r="F230" s="247" t="s">
        <v>791</v>
      </c>
      <c r="G230" s="245"/>
      <c r="H230" s="248">
        <v>19.242</v>
      </c>
      <c r="I230" s="249"/>
      <c r="J230" s="245"/>
      <c r="K230" s="245"/>
      <c r="L230" s="250"/>
      <c r="M230" s="251"/>
      <c r="N230" s="252"/>
      <c r="O230" s="252"/>
      <c r="P230" s="252"/>
      <c r="Q230" s="252"/>
      <c r="R230" s="252"/>
      <c r="S230" s="252"/>
      <c r="T230" s="253"/>
      <c r="U230" s="14"/>
      <c r="V230" s="14"/>
      <c r="W230" s="14"/>
      <c r="X230" s="14"/>
      <c r="Y230" s="14"/>
      <c r="Z230" s="14"/>
      <c r="AA230" s="14"/>
      <c r="AB230" s="14"/>
      <c r="AC230" s="14"/>
      <c r="AD230" s="14"/>
      <c r="AE230" s="14"/>
      <c r="AT230" s="254" t="s">
        <v>182</v>
      </c>
      <c r="AU230" s="254" t="s">
        <v>86</v>
      </c>
      <c r="AV230" s="14" t="s">
        <v>88</v>
      </c>
      <c r="AW230" s="14" t="s">
        <v>40</v>
      </c>
      <c r="AX230" s="14" t="s">
        <v>79</v>
      </c>
      <c r="AY230" s="254" t="s">
        <v>170</v>
      </c>
    </row>
    <row r="231" spans="1:51" s="15" customFormat="1" ht="12">
      <c r="A231" s="15"/>
      <c r="B231" s="255"/>
      <c r="C231" s="256"/>
      <c r="D231" s="229" t="s">
        <v>182</v>
      </c>
      <c r="E231" s="257" t="s">
        <v>35</v>
      </c>
      <c r="F231" s="258" t="s">
        <v>185</v>
      </c>
      <c r="G231" s="256"/>
      <c r="H231" s="259">
        <v>315.042</v>
      </c>
      <c r="I231" s="260"/>
      <c r="J231" s="256"/>
      <c r="K231" s="256"/>
      <c r="L231" s="261"/>
      <c r="M231" s="262"/>
      <c r="N231" s="263"/>
      <c r="O231" s="263"/>
      <c r="P231" s="263"/>
      <c r="Q231" s="263"/>
      <c r="R231" s="263"/>
      <c r="S231" s="263"/>
      <c r="T231" s="264"/>
      <c r="U231" s="15"/>
      <c r="V231" s="15"/>
      <c r="W231" s="15"/>
      <c r="X231" s="15"/>
      <c r="Y231" s="15"/>
      <c r="Z231" s="15"/>
      <c r="AA231" s="15"/>
      <c r="AB231" s="15"/>
      <c r="AC231" s="15"/>
      <c r="AD231" s="15"/>
      <c r="AE231" s="15"/>
      <c r="AT231" s="265" t="s">
        <v>182</v>
      </c>
      <c r="AU231" s="265" t="s">
        <v>86</v>
      </c>
      <c r="AV231" s="15" t="s">
        <v>178</v>
      </c>
      <c r="AW231" s="15" t="s">
        <v>40</v>
      </c>
      <c r="AX231" s="15" t="s">
        <v>86</v>
      </c>
      <c r="AY231" s="265" t="s">
        <v>170</v>
      </c>
    </row>
    <row r="232" spans="1:65" s="2" customFormat="1" ht="16.5" customHeight="1">
      <c r="A232" s="41"/>
      <c r="B232" s="42"/>
      <c r="C232" s="266" t="s">
        <v>360</v>
      </c>
      <c r="D232" s="266" t="s">
        <v>441</v>
      </c>
      <c r="E232" s="267" t="s">
        <v>452</v>
      </c>
      <c r="F232" s="268" t="s">
        <v>453</v>
      </c>
      <c r="G232" s="269" t="s">
        <v>348</v>
      </c>
      <c r="H232" s="270">
        <v>13.345</v>
      </c>
      <c r="I232" s="271"/>
      <c r="J232" s="272">
        <f>ROUND(I232*H232,2)</f>
        <v>0</v>
      </c>
      <c r="K232" s="268" t="s">
        <v>177</v>
      </c>
      <c r="L232" s="273"/>
      <c r="M232" s="274" t="s">
        <v>35</v>
      </c>
      <c r="N232" s="275" t="s">
        <v>52</v>
      </c>
      <c r="O232" s="88"/>
      <c r="P232" s="225">
        <f>O232*H232</f>
        <v>0</v>
      </c>
      <c r="Q232" s="225">
        <v>1</v>
      </c>
      <c r="R232" s="225">
        <f>Q232*H232</f>
        <v>13.345</v>
      </c>
      <c r="S232" s="225">
        <v>0</v>
      </c>
      <c r="T232" s="226">
        <f>S232*H232</f>
        <v>0</v>
      </c>
      <c r="U232" s="41"/>
      <c r="V232" s="41"/>
      <c r="W232" s="41"/>
      <c r="X232" s="41"/>
      <c r="Y232" s="41"/>
      <c r="Z232" s="41"/>
      <c r="AA232" s="41"/>
      <c r="AB232" s="41"/>
      <c r="AC232" s="41"/>
      <c r="AD232" s="41"/>
      <c r="AE232" s="41"/>
      <c r="AR232" s="227" t="s">
        <v>372</v>
      </c>
      <c r="AT232" s="227" t="s">
        <v>441</v>
      </c>
      <c r="AU232" s="227" t="s">
        <v>86</v>
      </c>
      <c r="AY232" s="19" t="s">
        <v>170</v>
      </c>
      <c r="BE232" s="228">
        <f>IF(N232="základní",J232,0)</f>
        <v>0</v>
      </c>
      <c r="BF232" s="228">
        <f>IF(N232="snížená",J232,0)</f>
        <v>0</v>
      </c>
      <c r="BG232" s="228">
        <f>IF(N232="zákl. přenesená",J232,0)</f>
        <v>0</v>
      </c>
      <c r="BH232" s="228">
        <f>IF(N232="sníž. přenesená",J232,0)</f>
        <v>0</v>
      </c>
      <c r="BI232" s="228">
        <f>IF(N232="nulová",J232,0)</f>
        <v>0</v>
      </c>
      <c r="BJ232" s="19" t="s">
        <v>178</v>
      </c>
      <c r="BK232" s="228">
        <f>ROUND(I232*H232,2)</f>
        <v>0</v>
      </c>
      <c r="BL232" s="19" t="s">
        <v>372</v>
      </c>
      <c r="BM232" s="227" t="s">
        <v>454</v>
      </c>
    </row>
    <row r="233" spans="1:47" s="2" customFormat="1" ht="12">
      <c r="A233" s="41"/>
      <c r="B233" s="42"/>
      <c r="C233" s="43"/>
      <c r="D233" s="229" t="s">
        <v>343</v>
      </c>
      <c r="E233" s="43"/>
      <c r="F233" s="230" t="s">
        <v>445</v>
      </c>
      <c r="G233" s="43"/>
      <c r="H233" s="43"/>
      <c r="I233" s="231"/>
      <c r="J233" s="43"/>
      <c r="K233" s="43"/>
      <c r="L233" s="47"/>
      <c r="M233" s="232"/>
      <c r="N233" s="233"/>
      <c r="O233" s="88"/>
      <c r="P233" s="88"/>
      <c r="Q233" s="88"/>
      <c r="R233" s="88"/>
      <c r="S233" s="88"/>
      <c r="T233" s="89"/>
      <c r="U233" s="41"/>
      <c r="V233" s="41"/>
      <c r="W233" s="41"/>
      <c r="X233" s="41"/>
      <c r="Y233" s="41"/>
      <c r="Z233" s="41"/>
      <c r="AA233" s="41"/>
      <c r="AB233" s="41"/>
      <c r="AC233" s="41"/>
      <c r="AD233" s="41"/>
      <c r="AE233" s="41"/>
      <c r="AT233" s="19" t="s">
        <v>343</v>
      </c>
      <c r="AU233" s="19" t="s">
        <v>86</v>
      </c>
    </row>
    <row r="234" spans="1:51" s="13" customFormat="1" ht="12">
      <c r="A234" s="13"/>
      <c r="B234" s="234"/>
      <c r="C234" s="235"/>
      <c r="D234" s="229" t="s">
        <v>182</v>
      </c>
      <c r="E234" s="236" t="s">
        <v>35</v>
      </c>
      <c r="F234" s="237" t="s">
        <v>385</v>
      </c>
      <c r="G234" s="235"/>
      <c r="H234" s="236" t="s">
        <v>35</v>
      </c>
      <c r="I234" s="238"/>
      <c r="J234" s="235"/>
      <c r="K234" s="235"/>
      <c r="L234" s="239"/>
      <c r="M234" s="240"/>
      <c r="N234" s="241"/>
      <c r="O234" s="241"/>
      <c r="P234" s="241"/>
      <c r="Q234" s="241"/>
      <c r="R234" s="241"/>
      <c r="S234" s="241"/>
      <c r="T234" s="242"/>
      <c r="U234" s="13"/>
      <c r="V234" s="13"/>
      <c r="W234" s="13"/>
      <c r="X234" s="13"/>
      <c r="Y234" s="13"/>
      <c r="Z234" s="13"/>
      <c r="AA234" s="13"/>
      <c r="AB234" s="13"/>
      <c r="AC234" s="13"/>
      <c r="AD234" s="13"/>
      <c r="AE234" s="13"/>
      <c r="AT234" s="243" t="s">
        <v>182</v>
      </c>
      <c r="AU234" s="243" t="s">
        <v>86</v>
      </c>
      <c r="AV234" s="13" t="s">
        <v>86</v>
      </c>
      <c r="AW234" s="13" t="s">
        <v>40</v>
      </c>
      <c r="AX234" s="13" t="s">
        <v>79</v>
      </c>
      <c r="AY234" s="243" t="s">
        <v>170</v>
      </c>
    </row>
    <row r="235" spans="1:51" s="14" customFormat="1" ht="12">
      <c r="A235" s="14"/>
      <c r="B235" s="244"/>
      <c r="C235" s="245"/>
      <c r="D235" s="229" t="s">
        <v>182</v>
      </c>
      <c r="E235" s="246" t="s">
        <v>35</v>
      </c>
      <c r="F235" s="247" t="s">
        <v>805</v>
      </c>
      <c r="G235" s="245"/>
      <c r="H235" s="248">
        <v>13.345</v>
      </c>
      <c r="I235" s="249"/>
      <c r="J235" s="245"/>
      <c r="K235" s="245"/>
      <c r="L235" s="250"/>
      <c r="M235" s="251"/>
      <c r="N235" s="252"/>
      <c r="O235" s="252"/>
      <c r="P235" s="252"/>
      <c r="Q235" s="252"/>
      <c r="R235" s="252"/>
      <c r="S235" s="252"/>
      <c r="T235" s="253"/>
      <c r="U235" s="14"/>
      <c r="V235" s="14"/>
      <c r="W235" s="14"/>
      <c r="X235" s="14"/>
      <c r="Y235" s="14"/>
      <c r="Z235" s="14"/>
      <c r="AA235" s="14"/>
      <c r="AB235" s="14"/>
      <c r="AC235" s="14"/>
      <c r="AD235" s="14"/>
      <c r="AE235" s="14"/>
      <c r="AT235" s="254" t="s">
        <v>182</v>
      </c>
      <c r="AU235" s="254" t="s">
        <v>86</v>
      </c>
      <c r="AV235" s="14" t="s">
        <v>88</v>
      </c>
      <c r="AW235" s="14" t="s">
        <v>40</v>
      </c>
      <c r="AX235" s="14" t="s">
        <v>79</v>
      </c>
      <c r="AY235" s="254" t="s">
        <v>170</v>
      </c>
    </row>
    <row r="236" spans="1:51" s="15" customFormat="1" ht="12">
      <c r="A236" s="15"/>
      <c r="B236" s="255"/>
      <c r="C236" s="256"/>
      <c r="D236" s="229" t="s">
        <v>182</v>
      </c>
      <c r="E236" s="257" t="s">
        <v>35</v>
      </c>
      <c r="F236" s="258" t="s">
        <v>185</v>
      </c>
      <c r="G236" s="256"/>
      <c r="H236" s="259">
        <v>13.345</v>
      </c>
      <c r="I236" s="260"/>
      <c r="J236" s="256"/>
      <c r="K236" s="256"/>
      <c r="L236" s="261"/>
      <c r="M236" s="262"/>
      <c r="N236" s="263"/>
      <c r="O236" s="263"/>
      <c r="P236" s="263"/>
      <c r="Q236" s="263"/>
      <c r="R236" s="263"/>
      <c r="S236" s="263"/>
      <c r="T236" s="264"/>
      <c r="U236" s="15"/>
      <c r="V236" s="15"/>
      <c r="W236" s="15"/>
      <c r="X236" s="15"/>
      <c r="Y236" s="15"/>
      <c r="Z236" s="15"/>
      <c r="AA236" s="15"/>
      <c r="AB236" s="15"/>
      <c r="AC236" s="15"/>
      <c r="AD236" s="15"/>
      <c r="AE236" s="15"/>
      <c r="AT236" s="265" t="s">
        <v>182</v>
      </c>
      <c r="AU236" s="265" t="s">
        <v>86</v>
      </c>
      <c r="AV236" s="15" t="s">
        <v>178</v>
      </c>
      <c r="AW236" s="15" t="s">
        <v>40</v>
      </c>
      <c r="AX236" s="15" t="s">
        <v>86</v>
      </c>
      <c r="AY236" s="265" t="s">
        <v>170</v>
      </c>
    </row>
    <row r="237" spans="1:65" s="2" customFormat="1" ht="16.5" customHeight="1">
      <c r="A237" s="41"/>
      <c r="B237" s="42"/>
      <c r="C237" s="266" t="s">
        <v>369</v>
      </c>
      <c r="D237" s="266" t="s">
        <v>441</v>
      </c>
      <c r="E237" s="267" t="s">
        <v>806</v>
      </c>
      <c r="F237" s="268" t="s">
        <v>807</v>
      </c>
      <c r="G237" s="269" t="s">
        <v>216</v>
      </c>
      <c r="H237" s="270">
        <v>4</v>
      </c>
      <c r="I237" s="271"/>
      <c r="J237" s="272">
        <f>ROUND(I237*H237,2)</f>
        <v>0</v>
      </c>
      <c r="K237" s="268" t="s">
        <v>177</v>
      </c>
      <c r="L237" s="273"/>
      <c r="M237" s="274" t="s">
        <v>35</v>
      </c>
      <c r="N237" s="275" t="s">
        <v>52</v>
      </c>
      <c r="O237" s="88"/>
      <c r="P237" s="225">
        <f>O237*H237</f>
        <v>0</v>
      </c>
      <c r="Q237" s="225">
        <v>0.09508</v>
      </c>
      <c r="R237" s="225">
        <f>Q237*H237</f>
        <v>0.38032</v>
      </c>
      <c r="S237" s="225">
        <v>0</v>
      </c>
      <c r="T237" s="226">
        <f>S237*H237</f>
        <v>0</v>
      </c>
      <c r="U237" s="41"/>
      <c r="V237" s="41"/>
      <c r="W237" s="41"/>
      <c r="X237" s="41"/>
      <c r="Y237" s="41"/>
      <c r="Z237" s="41"/>
      <c r="AA237" s="41"/>
      <c r="AB237" s="41"/>
      <c r="AC237" s="41"/>
      <c r="AD237" s="41"/>
      <c r="AE237" s="41"/>
      <c r="AR237" s="227" t="s">
        <v>372</v>
      </c>
      <c r="AT237" s="227" t="s">
        <v>441</v>
      </c>
      <c r="AU237" s="227" t="s">
        <v>86</v>
      </c>
      <c r="AY237" s="19" t="s">
        <v>170</v>
      </c>
      <c r="BE237" s="228">
        <f>IF(N237="základní",J237,0)</f>
        <v>0</v>
      </c>
      <c r="BF237" s="228">
        <f>IF(N237="snížená",J237,0)</f>
        <v>0</v>
      </c>
      <c r="BG237" s="228">
        <f>IF(N237="zákl. přenesená",J237,0)</f>
        <v>0</v>
      </c>
      <c r="BH237" s="228">
        <f>IF(N237="sníž. přenesená",J237,0)</f>
        <v>0</v>
      </c>
      <c r="BI237" s="228">
        <f>IF(N237="nulová",J237,0)</f>
        <v>0</v>
      </c>
      <c r="BJ237" s="19" t="s">
        <v>178</v>
      </c>
      <c r="BK237" s="228">
        <f>ROUND(I237*H237,2)</f>
        <v>0</v>
      </c>
      <c r="BL237" s="19" t="s">
        <v>372</v>
      </c>
      <c r="BM237" s="227" t="s">
        <v>808</v>
      </c>
    </row>
    <row r="238" spans="1:51" s="14" customFormat="1" ht="12">
      <c r="A238" s="14"/>
      <c r="B238" s="244"/>
      <c r="C238" s="245"/>
      <c r="D238" s="229" t="s">
        <v>182</v>
      </c>
      <c r="E238" s="246" t="s">
        <v>35</v>
      </c>
      <c r="F238" s="247" t="s">
        <v>809</v>
      </c>
      <c r="G238" s="245"/>
      <c r="H238" s="248">
        <v>0</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182</v>
      </c>
      <c r="AU238" s="254" t="s">
        <v>86</v>
      </c>
      <c r="AV238" s="14" t="s">
        <v>88</v>
      </c>
      <c r="AW238" s="14" t="s">
        <v>40</v>
      </c>
      <c r="AX238" s="14" t="s">
        <v>79</v>
      </c>
      <c r="AY238" s="254" t="s">
        <v>170</v>
      </c>
    </row>
    <row r="239" spans="1:51" s="14" customFormat="1" ht="12">
      <c r="A239" s="14"/>
      <c r="B239" s="244"/>
      <c r="C239" s="245"/>
      <c r="D239" s="229" t="s">
        <v>182</v>
      </c>
      <c r="E239" s="246" t="s">
        <v>35</v>
      </c>
      <c r="F239" s="247" t="s">
        <v>810</v>
      </c>
      <c r="G239" s="245"/>
      <c r="H239" s="248">
        <v>4</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182</v>
      </c>
      <c r="AU239" s="254" t="s">
        <v>86</v>
      </c>
      <c r="AV239" s="14" t="s">
        <v>88</v>
      </c>
      <c r="AW239" s="14" t="s">
        <v>40</v>
      </c>
      <c r="AX239" s="14" t="s">
        <v>79</v>
      </c>
      <c r="AY239" s="254" t="s">
        <v>170</v>
      </c>
    </row>
    <row r="240" spans="1:51" s="15" customFormat="1" ht="12">
      <c r="A240" s="15"/>
      <c r="B240" s="255"/>
      <c r="C240" s="256"/>
      <c r="D240" s="229" t="s">
        <v>182</v>
      </c>
      <c r="E240" s="257" t="s">
        <v>35</v>
      </c>
      <c r="F240" s="258" t="s">
        <v>185</v>
      </c>
      <c r="G240" s="256"/>
      <c r="H240" s="259">
        <v>4</v>
      </c>
      <c r="I240" s="260"/>
      <c r="J240" s="256"/>
      <c r="K240" s="256"/>
      <c r="L240" s="261"/>
      <c r="M240" s="262"/>
      <c r="N240" s="263"/>
      <c r="O240" s="263"/>
      <c r="P240" s="263"/>
      <c r="Q240" s="263"/>
      <c r="R240" s="263"/>
      <c r="S240" s="263"/>
      <c r="T240" s="264"/>
      <c r="U240" s="15"/>
      <c r="V240" s="15"/>
      <c r="W240" s="15"/>
      <c r="X240" s="15"/>
      <c r="Y240" s="15"/>
      <c r="Z240" s="15"/>
      <c r="AA240" s="15"/>
      <c r="AB240" s="15"/>
      <c r="AC240" s="15"/>
      <c r="AD240" s="15"/>
      <c r="AE240" s="15"/>
      <c r="AT240" s="265" t="s">
        <v>182</v>
      </c>
      <c r="AU240" s="265" t="s">
        <v>86</v>
      </c>
      <c r="AV240" s="15" t="s">
        <v>178</v>
      </c>
      <c r="AW240" s="15" t="s">
        <v>40</v>
      </c>
      <c r="AX240" s="15" t="s">
        <v>86</v>
      </c>
      <c r="AY240" s="265" t="s">
        <v>170</v>
      </c>
    </row>
    <row r="241" spans="1:65" s="2" customFormat="1" ht="16.5" customHeight="1">
      <c r="A241" s="41"/>
      <c r="B241" s="42"/>
      <c r="C241" s="266" t="s">
        <v>376</v>
      </c>
      <c r="D241" s="266" t="s">
        <v>441</v>
      </c>
      <c r="E241" s="267" t="s">
        <v>554</v>
      </c>
      <c r="F241" s="268" t="s">
        <v>555</v>
      </c>
      <c r="G241" s="269" t="s">
        <v>216</v>
      </c>
      <c r="H241" s="270">
        <v>31</v>
      </c>
      <c r="I241" s="271"/>
      <c r="J241" s="272">
        <f>ROUND(I241*H241,2)</f>
        <v>0</v>
      </c>
      <c r="K241" s="268" t="s">
        <v>177</v>
      </c>
      <c r="L241" s="273"/>
      <c r="M241" s="274" t="s">
        <v>35</v>
      </c>
      <c r="N241" s="275" t="s">
        <v>52</v>
      </c>
      <c r="O241" s="88"/>
      <c r="P241" s="225">
        <f>O241*H241</f>
        <v>0</v>
      </c>
      <c r="Q241" s="225">
        <v>0.103</v>
      </c>
      <c r="R241" s="225">
        <f>Q241*H241</f>
        <v>3.1929999999999996</v>
      </c>
      <c r="S241" s="225">
        <v>0</v>
      </c>
      <c r="T241" s="226">
        <f>S241*H241</f>
        <v>0</v>
      </c>
      <c r="U241" s="41"/>
      <c r="V241" s="41"/>
      <c r="W241" s="41"/>
      <c r="X241" s="41"/>
      <c r="Y241" s="41"/>
      <c r="Z241" s="41"/>
      <c r="AA241" s="41"/>
      <c r="AB241" s="41"/>
      <c r="AC241" s="41"/>
      <c r="AD241" s="41"/>
      <c r="AE241" s="41"/>
      <c r="AR241" s="227" t="s">
        <v>372</v>
      </c>
      <c r="AT241" s="227" t="s">
        <v>441</v>
      </c>
      <c r="AU241" s="227" t="s">
        <v>86</v>
      </c>
      <c r="AY241" s="19" t="s">
        <v>170</v>
      </c>
      <c r="BE241" s="228">
        <f>IF(N241="základní",J241,0)</f>
        <v>0</v>
      </c>
      <c r="BF241" s="228">
        <f>IF(N241="snížená",J241,0)</f>
        <v>0</v>
      </c>
      <c r="BG241" s="228">
        <f>IF(N241="zákl. přenesená",J241,0)</f>
        <v>0</v>
      </c>
      <c r="BH241" s="228">
        <f>IF(N241="sníž. přenesená",J241,0)</f>
        <v>0</v>
      </c>
      <c r="BI241" s="228">
        <f>IF(N241="nulová",J241,0)</f>
        <v>0</v>
      </c>
      <c r="BJ241" s="19" t="s">
        <v>178</v>
      </c>
      <c r="BK241" s="228">
        <f>ROUND(I241*H241,2)</f>
        <v>0</v>
      </c>
      <c r="BL241" s="19" t="s">
        <v>372</v>
      </c>
      <c r="BM241" s="227" t="s">
        <v>811</v>
      </c>
    </row>
    <row r="242" spans="1:51" s="14" customFormat="1" ht="12">
      <c r="A242" s="14"/>
      <c r="B242" s="244"/>
      <c r="C242" s="245"/>
      <c r="D242" s="229" t="s">
        <v>182</v>
      </c>
      <c r="E242" s="246" t="s">
        <v>35</v>
      </c>
      <c r="F242" s="247" t="s">
        <v>812</v>
      </c>
      <c r="G242" s="245"/>
      <c r="H242" s="248">
        <v>16</v>
      </c>
      <c r="I242" s="249"/>
      <c r="J242" s="245"/>
      <c r="K242" s="245"/>
      <c r="L242" s="250"/>
      <c r="M242" s="251"/>
      <c r="N242" s="252"/>
      <c r="O242" s="252"/>
      <c r="P242" s="252"/>
      <c r="Q242" s="252"/>
      <c r="R242" s="252"/>
      <c r="S242" s="252"/>
      <c r="T242" s="253"/>
      <c r="U242" s="14"/>
      <c r="V242" s="14"/>
      <c r="W242" s="14"/>
      <c r="X242" s="14"/>
      <c r="Y242" s="14"/>
      <c r="Z242" s="14"/>
      <c r="AA242" s="14"/>
      <c r="AB242" s="14"/>
      <c r="AC242" s="14"/>
      <c r="AD242" s="14"/>
      <c r="AE242" s="14"/>
      <c r="AT242" s="254" t="s">
        <v>182</v>
      </c>
      <c r="AU242" s="254" t="s">
        <v>86</v>
      </c>
      <c r="AV242" s="14" t="s">
        <v>88</v>
      </c>
      <c r="AW242" s="14" t="s">
        <v>40</v>
      </c>
      <c r="AX242" s="14" t="s">
        <v>79</v>
      </c>
      <c r="AY242" s="254" t="s">
        <v>170</v>
      </c>
    </row>
    <row r="243" spans="1:51" s="14" customFormat="1" ht="12">
      <c r="A243" s="14"/>
      <c r="B243" s="244"/>
      <c r="C243" s="245"/>
      <c r="D243" s="229" t="s">
        <v>182</v>
      </c>
      <c r="E243" s="246" t="s">
        <v>35</v>
      </c>
      <c r="F243" s="247" t="s">
        <v>813</v>
      </c>
      <c r="G243" s="245"/>
      <c r="H243" s="248">
        <v>9</v>
      </c>
      <c r="I243" s="249"/>
      <c r="J243" s="245"/>
      <c r="K243" s="245"/>
      <c r="L243" s="250"/>
      <c r="M243" s="251"/>
      <c r="N243" s="252"/>
      <c r="O243" s="252"/>
      <c r="P243" s="252"/>
      <c r="Q243" s="252"/>
      <c r="R243" s="252"/>
      <c r="S243" s="252"/>
      <c r="T243" s="253"/>
      <c r="U243" s="14"/>
      <c r="V243" s="14"/>
      <c r="W243" s="14"/>
      <c r="X243" s="14"/>
      <c r="Y243" s="14"/>
      <c r="Z243" s="14"/>
      <c r="AA243" s="14"/>
      <c r="AB243" s="14"/>
      <c r="AC243" s="14"/>
      <c r="AD243" s="14"/>
      <c r="AE243" s="14"/>
      <c r="AT243" s="254" t="s">
        <v>182</v>
      </c>
      <c r="AU243" s="254" t="s">
        <v>86</v>
      </c>
      <c r="AV243" s="14" t="s">
        <v>88</v>
      </c>
      <c r="AW243" s="14" t="s">
        <v>40</v>
      </c>
      <c r="AX243" s="14" t="s">
        <v>79</v>
      </c>
      <c r="AY243" s="254" t="s">
        <v>170</v>
      </c>
    </row>
    <row r="244" spans="1:51" s="14" customFormat="1" ht="12">
      <c r="A244" s="14"/>
      <c r="B244" s="244"/>
      <c r="C244" s="245"/>
      <c r="D244" s="229" t="s">
        <v>182</v>
      </c>
      <c r="E244" s="246" t="s">
        <v>35</v>
      </c>
      <c r="F244" s="247" t="s">
        <v>814</v>
      </c>
      <c r="G244" s="245"/>
      <c r="H244" s="248">
        <v>6</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182</v>
      </c>
      <c r="AU244" s="254" t="s">
        <v>86</v>
      </c>
      <c r="AV244" s="14" t="s">
        <v>88</v>
      </c>
      <c r="AW244" s="14" t="s">
        <v>40</v>
      </c>
      <c r="AX244" s="14" t="s">
        <v>79</v>
      </c>
      <c r="AY244" s="254" t="s">
        <v>170</v>
      </c>
    </row>
    <row r="245" spans="1:51" s="15" customFormat="1" ht="12">
      <c r="A245" s="15"/>
      <c r="B245" s="255"/>
      <c r="C245" s="256"/>
      <c r="D245" s="229" t="s">
        <v>182</v>
      </c>
      <c r="E245" s="257" t="s">
        <v>35</v>
      </c>
      <c r="F245" s="258" t="s">
        <v>185</v>
      </c>
      <c r="G245" s="256"/>
      <c r="H245" s="259">
        <v>31</v>
      </c>
      <c r="I245" s="260"/>
      <c r="J245" s="256"/>
      <c r="K245" s="256"/>
      <c r="L245" s="261"/>
      <c r="M245" s="262"/>
      <c r="N245" s="263"/>
      <c r="O245" s="263"/>
      <c r="P245" s="263"/>
      <c r="Q245" s="263"/>
      <c r="R245" s="263"/>
      <c r="S245" s="263"/>
      <c r="T245" s="264"/>
      <c r="U245" s="15"/>
      <c r="V245" s="15"/>
      <c r="W245" s="15"/>
      <c r="X245" s="15"/>
      <c r="Y245" s="15"/>
      <c r="Z245" s="15"/>
      <c r="AA245" s="15"/>
      <c r="AB245" s="15"/>
      <c r="AC245" s="15"/>
      <c r="AD245" s="15"/>
      <c r="AE245" s="15"/>
      <c r="AT245" s="265" t="s">
        <v>182</v>
      </c>
      <c r="AU245" s="265" t="s">
        <v>86</v>
      </c>
      <c r="AV245" s="15" t="s">
        <v>178</v>
      </c>
      <c r="AW245" s="15" t="s">
        <v>40</v>
      </c>
      <c r="AX245" s="15" t="s">
        <v>86</v>
      </c>
      <c r="AY245" s="265" t="s">
        <v>170</v>
      </c>
    </row>
    <row r="246" spans="1:65" s="2" customFormat="1" ht="16.5" customHeight="1">
      <c r="A246" s="41"/>
      <c r="B246" s="42"/>
      <c r="C246" s="266" t="s">
        <v>387</v>
      </c>
      <c r="D246" s="266" t="s">
        <v>441</v>
      </c>
      <c r="E246" s="267" t="s">
        <v>815</v>
      </c>
      <c r="F246" s="268" t="s">
        <v>816</v>
      </c>
      <c r="G246" s="269" t="s">
        <v>216</v>
      </c>
      <c r="H246" s="270">
        <v>16</v>
      </c>
      <c r="I246" s="271"/>
      <c r="J246" s="272">
        <f>ROUND(I246*H246,2)</f>
        <v>0</v>
      </c>
      <c r="K246" s="268" t="s">
        <v>177</v>
      </c>
      <c r="L246" s="273"/>
      <c r="M246" s="274" t="s">
        <v>35</v>
      </c>
      <c r="N246" s="275" t="s">
        <v>52</v>
      </c>
      <c r="O246" s="88"/>
      <c r="P246" s="225">
        <f>O246*H246</f>
        <v>0</v>
      </c>
      <c r="Q246" s="225">
        <v>0.10696</v>
      </c>
      <c r="R246" s="225">
        <f>Q246*H246</f>
        <v>1.71136</v>
      </c>
      <c r="S246" s="225">
        <v>0</v>
      </c>
      <c r="T246" s="226">
        <f>S246*H246</f>
        <v>0</v>
      </c>
      <c r="U246" s="41"/>
      <c r="V246" s="41"/>
      <c r="W246" s="41"/>
      <c r="X246" s="41"/>
      <c r="Y246" s="41"/>
      <c r="Z246" s="41"/>
      <c r="AA246" s="41"/>
      <c r="AB246" s="41"/>
      <c r="AC246" s="41"/>
      <c r="AD246" s="41"/>
      <c r="AE246" s="41"/>
      <c r="AR246" s="227" t="s">
        <v>372</v>
      </c>
      <c r="AT246" s="227" t="s">
        <v>441</v>
      </c>
      <c r="AU246" s="227" t="s">
        <v>86</v>
      </c>
      <c r="AY246" s="19" t="s">
        <v>170</v>
      </c>
      <c r="BE246" s="228">
        <f>IF(N246="základní",J246,0)</f>
        <v>0</v>
      </c>
      <c r="BF246" s="228">
        <f>IF(N246="snížená",J246,0)</f>
        <v>0</v>
      </c>
      <c r="BG246" s="228">
        <f>IF(N246="zákl. přenesená",J246,0)</f>
        <v>0</v>
      </c>
      <c r="BH246" s="228">
        <f>IF(N246="sníž. přenesená",J246,0)</f>
        <v>0</v>
      </c>
      <c r="BI246" s="228">
        <f>IF(N246="nulová",J246,0)</f>
        <v>0</v>
      </c>
      <c r="BJ246" s="19" t="s">
        <v>178</v>
      </c>
      <c r="BK246" s="228">
        <f>ROUND(I246*H246,2)</f>
        <v>0</v>
      </c>
      <c r="BL246" s="19" t="s">
        <v>372</v>
      </c>
      <c r="BM246" s="227" t="s">
        <v>817</v>
      </c>
    </row>
    <row r="247" spans="1:51" s="14" customFormat="1" ht="12">
      <c r="A247" s="14"/>
      <c r="B247" s="244"/>
      <c r="C247" s="245"/>
      <c r="D247" s="229" t="s">
        <v>182</v>
      </c>
      <c r="E247" s="246" t="s">
        <v>35</v>
      </c>
      <c r="F247" s="247" t="s">
        <v>818</v>
      </c>
      <c r="G247" s="245"/>
      <c r="H247" s="248">
        <v>10</v>
      </c>
      <c r="I247" s="249"/>
      <c r="J247" s="245"/>
      <c r="K247" s="245"/>
      <c r="L247" s="250"/>
      <c r="M247" s="251"/>
      <c r="N247" s="252"/>
      <c r="O247" s="252"/>
      <c r="P247" s="252"/>
      <c r="Q247" s="252"/>
      <c r="R247" s="252"/>
      <c r="S247" s="252"/>
      <c r="T247" s="253"/>
      <c r="U247" s="14"/>
      <c r="V247" s="14"/>
      <c r="W247" s="14"/>
      <c r="X247" s="14"/>
      <c r="Y247" s="14"/>
      <c r="Z247" s="14"/>
      <c r="AA247" s="14"/>
      <c r="AB247" s="14"/>
      <c r="AC247" s="14"/>
      <c r="AD247" s="14"/>
      <c r="AE247" s="14"/>
      <c r="AT247" s="254" t="s">
        <v>182</v>
      </c>
      <c r="AU247" s="254" t="s">
        <v>86</v>
      </c>
      <c r="AV247" s="14" t="s">
        <v>88</v>
      </c>
      <c r="AW247" s="14" t="s">
        <v>40</v>
      </c>
      <c r="AX247" s="14" t="s">
        <v>79</v>
      </c>
      <c r="AY247" s="254" t="s">
        <v>170</v>
      </c>
    </row>
    <row r="248" spans="1:51" s="14" customFormat="1" ht="12">
      <c r="A248" s="14"/>
      <c r="B248" s="244"/>
      <c r="C248" s="245"/>
      <c r="D248" s="229" t="s">
        <v>182</v>
      </c>
      <c r="E248" s="246" t="s">
        <v>35</v>
      </c>
      <c r="F248" s="247" t="s">
        <v>819</v>
      </c>
      <c r="G248" s="245"/>
      <c r="H248" s="248">
        <v>6</v>
      </c>
      <c r="I248" s="249"/>
      <c r="J248" s="245"/>
      <c r="K248" s="245"/>
      <c r="L248" s="250"/>
      <c r="M248" s="251"/>
      <c r="N248" s="252"/>
      <c r="O248" s="252"/>
      <c r="P248" s="252"/>
      <c r="Q248" s="252"/>
      <c r="R248" s="252"/>
      <c r="S248" s="252"/>
      <c r="T248" s="253"/>
      <c r="U248" s="14"/>
      <c r="V248" s="14"/>
      <c r="W248" s="14"/>
      <c r="X248" s="14"/>
      <c r="Y248" s="14"/>
      <c r="Z248" s="14"/>
      <c r="AA248" s="14"/>
      <c r="AB248" s="14"/>
      <c r="AC248" s="14"/>
      <c r="AD248" s="14"/>
      <c r="AE248" s="14"/>
      <c r="AT248" s="254" t="s">
        <v>182</v>
      </c>
      <c r="AU248" s="254" t="s">
        <v>86</v>
      </c>
      <c r="AV248" s="14" t="s">
        <v>88</v>
      </c>
      <c r="AW248" s="14" t="s">
        <v>40</v>
      </c>
      <c r="AX248" s="14" t="s">
        <v>79</v>
      </c>
      <c r="AY248" s="254" t="s">
        <v>170</v>
      </c>
    </row>
    <row r="249" spans="1:51" s="15" customFormat="1" ht="12">
      <c r="A249" s="15"/>
      <c r="B249" s="255"/>
      <c r="C249" s="256"/>
      <c r="D249" s="229" t="s">
        <v>182</v>
      </c>
      <c r="E249" s="257" t="s">
        <v>35</v>
      </c>
      <c r="F249" s="258" t="s">
        <v>185</v>
      </c>
      <c r="G249" s="256"/>
      <c r="H249" s="259">
        <v>16</v>
      </c>
      <c r="I249" s="260"/>
      <c r="J249" s="256"/>
      <c r="K249" s="256"/>
      <c r="L249" s="261"/>
      <c r="M249" s="262"/>
      <c r="N249" s="263"/>
      <c r="O249" s="263"/>
      <c r="P249" s="263"/>
      <c r="Q249" s="263"/>
      <c r="R249" s="263"/>
      <c r="S249" s="263"/>
      <c r="T249" s="264"/>
      <c r="U249" s="15"/>
      <c r="V249" s="15"/>
      <c r="W249" s="15"/>
      <c r="X249" s="15"/>
      <c r="Y249" s="15"/>
      <c r="Z249" s="15"/>
      <c r="AA249" s="15"/>
      <c r="AB249" s="15"/>
      <c r="AC249" s="15"/>
      <c r="AD249" s="15"/>
      <c r="AE249" s="15"/>
      <c r="AT249" s="265" t="s">
        <v>182</v>
      </c>
      <c r="AU249" s="265" t="s">
        <v>86</v>
      </c>
      <c r="AV249" s="15" t="s">
        <v>178</v>
      </c>
      <c r="AW249" s="15" t="s">
        <v>40</v>
      </c>
      <c r="AX249" s="15" t="s">
        <v>86</v>
      </c>
      <c r="AY249" s="265" t="s">
        <v>170</v>
      </c>
    </row>
    <row r="250" spans="1:65" s="2" customFormat="1" ht="16.5" customHeight="1">
      <c r="A250" s="41"/>
      <c r="B250" s="42"/>
      <c r="C250" s="266" t="s">
        <v>391</v>
      </c>
      <c r="D250" s="266" t="s">
        <v>441</v>
      </c>
      <c r="E250" s="267" t="s">
        <v>820</v>
      </c>
      <c r="F250" s="268" t="s">
        <v>821</v>
      </c>
      <c r="G250" s="269" t="s">
        <v>216</v>
      </c>
      <c r="H250" s="270">
        <v>9</v>
      </c>
      <c r="I250" s="271"/>
      <c r="J250" s="272">
        <f>ROUND(I250*H250,2)</f>
        <v>0</v>
      </c>
      <c r="K250" s="268" t="s">
        <v>177</v>
      </c>
      <c r="L250" s="273"/>
      <c r="M250" s="274" t="s">
        <v>35</v>
      </c>
      <c r="N250" s="275" t="s">
        <v>52</v>
      </c>
      <c r="O250" s="88"/>
      <c r="P250" s="225">
        <f>O250*H250</f>
        <v>0</v>
      </c>
      <c r="Q250" s="225">
        <v>0.11092</v>
      </c>
      <c r="R250" s="225">
        <f>Q250*H250</f>
        <v>0.9982800000000001</v>
      </c>
      <c r="S250" s="225">
        <v>0</v>
      </c>
      <c r="T250" s="226">
        <f>S250*H250</f>
        <v>0</v>
      </c>
      <c r="U250" s="41"/>
      <c r="V250" s="41"/>
      <c r="W250" s="41"/>
      <c r="X250" s="41"/>
      <c r="Y250" s="41"/>
      <c r="Z250" s="41"/>
      <c r="AA250" s="41"/>
      <c r="AB250" s="41"/>
      <c r="AC250" s="41"/>
      <c r="AD250" s="41"/>
      <c r="AE250" s="41"/>
      <c r="AR250" s="227" t="s">
        <v>372</v>
      </c>
      <c r="AT250" s="227" t="s">
        <v>441</v>
      </c>
      <c r="AU250" s="227" t="s">
        <v>86</v>
      </c>
      <c r="AY250" s="19" t="s">
        <v>170</v>
      </c>
      <c r="BE250" s="228">
        <f>IF(N250="základní",J250,0)</f>
        <v>0</v>
      </c>
      <c r="BF250" s="228">
        <f>IF(N250="snížená",J250,0)</f>
        <v>0</v>
      </c>
      <c r="BG250" s="228">
        <f>IF(N250="zákl. přenesená",J250,0)</f>
        <v>0</v>
      </c>
      <c r="BH250" s="228">
        <f>IF(N250="sníž. přenesená",J250,0)</f>
        <v>0</v>
      </c>
      <c r="BI250" s="228">
        <f>IF(N250="nulová",J250,0)</f>
        <v>0</v>
      </c>
      <c r="BJ250" s="19" t="s">
        <v>178</v>
      </c>
      <c r="BK250" s="228">
        <f>ROUND(I250*H250,2)</f>
        <v>0</v>
      </c>
      <c r="BL250" s="19" t="s">
        <v>372</v>
      </c>
      <c r="BM250" s="227" t="s">
        <v>822</v>
      </c>
    </row>
    <row r="251" spans="1:51" s="14" customFormat="1" ht="12">
      <c r="A251" s="14"/>
      <c r="B251" s="244"/>
      <c r="C251" s="245"/>
      <c r="D251" s="229" t="s">
        <v>182</v>
      </c>
      <c r="E251" s="246" t="s">
        <v>35</v>
      </c>
      <c r="F251" s="247" t="s">
        <v>823</v>
      </c>
      <c r="G251" s="245"/>
      <c r="H251" s="248">
        <v>4</v>
      </c>
      <c r="I251" s="249"/>
      <c r="J251" s="245"/>
      <c r="K251" s="245"/>
      <c r="L251" s="250"/>
      <c r="M251" s="251"/>
      <c r="N251" s="252"/>
      <c r="O251" s="252"/>
      <c r="P251" s="252"/>
      <c r="Q251" s="252"/>
      <c r="R251" s="252"/>
      <c r="S251" s="252"/>
      <c r="T251" s="253"/>
      <c r="U251" s="14"/>
      <c r="V251" s="14"/>
      <c r="W251" s="14"/>
      <c r="X251" s="14"/>
      <c r="Y251" s="14"/>
      <c r="Z251" s="14"/>
      <c r="AA251" s="14"/>
      <c r="AB251" s="14"/>
      <c r="AC251" s="14"/>
      <c r="AD251" s="14"/>
      <c r="AE251" s="14"/>
      <c r="AT251" s="254" t="s">
        <v>182</v>
      </c>
      <c r="AU251" s="254" t="s">
        <v>86</v>
      </c>
      <c r="AV251" s="14" t="s">
        <v>88</v>
      </c>
      <c r="AW251" s="14" t="s">
        <v>40</v>
      </c>
      <c r="AX251" s="14" t="s">
        <v>79</v>
      </c>
      <c r="AY251" s="254" t="s">
        <v>170</v>
      </c>
    </row>
    <row r="252" spans="1:51" s="14" customFormat="1" ht="12">
      <c r="A252" s="14"/>
      <c r="B252" s="244"/>
      <c r="C252" s="245"/>
      <c r="D252" s="229" t="s">
        <v>182</v>
      </c>
      <c r="E252" s="246" t="s">
        <v>35</v>
      </c>
      <c r="F252" s="247" t="s">
        <v>824</v>
      </c>
      <c r="G252" s="245"/>
      <c r="H252" s="248">
        <v>5</v>
      </c>
      <c r="I252" s="249"/>
      <c r="J252" s="245"/>
      <c r="K252" s="245"/>
      <c r="L252" s="250"/>
      <c r="M252" s="251"/>
      <c r="N252" s="252"/>
      <c r="O252" s="252"/>
      <c r="P252" s="252"/>
      <c r="Q252" s="252"/>
      <c r="R252" s="252"/>
      <c r="S252" s="252"/>
      <c r="T252" s="253"/>
      <c r="U252" s="14"/>
      <c r="V252" s="14"/>
      <c r="W252" s="14"/>
      <c r="X252" s="14"/>
      <c r="Y252" s="14"/>
      <c r="Z252" s="14"/>
      <c r="AA252" s="14"/>
      <c r="AB252" s="14"/>
      <c r="AC252" s="14"/>
      <c r="AD252" s="14"/>
      <c r="AE252" s="14"/>
      <c r="AT252" s="254" t="s">
        <v>182</v>
      </c>
      <c r="AU252" s="254" t="s">
        <v>86</v>
      </c>
      <c r="AV252" s="14" t="s">
        <v>88</v>
      </c>
      <c r="AW252" s="14" t="s">
        <v>40</v>
      </c>
      <c r="AX252" s="14" t="s">
        <v>79</v>
      </c>
      <c r="AY252" s="254" t="s">
        <v>170</v>
      </c>
    </row>
    <row r="253" spans="1:51" s="15" customFormat="1" ht="12">
      <c r="A253" s="15"/>
      <c r="B253" s="255"/>
      <c r="C253" s="256"/>
      <c r="D253" s="229" t="s">
        <v>182</v>
      </c>
      <c r="E253" s="257" t="s">
        <v>35</v>
      </c>
      <c r="F253" s="258" t="s">
        <v>185</v>
      </c>
      <c r="G253" s="256"/>
      <c r="H253" s="259">
        <v>9</v>
      </c>
      <c r="I253" s="260"/>
      <c r="J253" s="256"/>
      <c r="K253" s="256"/>
      <c r="L253" s="261"/>
      <c r="M253" s="262"/>
      <c r="N253" s="263"/>
      <c r="O253" s="263"/>
      <c r="P253" s="263"/>
      <c r="Q253" s="263"/>
      <c r="R253" s="263"/>
      <c r="S253" s="263"/>
      <c r="T253" s="264"/>
      <c r="U253" s="15"/>
      <c r="V253" s="15"/>
      <c r="W253" s="15"/>
      <c r="X253" s="15"/>
      <c r="Y253" s="15"/>
      <c r="Z253" s="15"/>
      <c r="AA253" s="15"/>
      <c r="AB253" s="15"/>
      <c r="AC253" s="15"/>
      <c r="AD253" s="15"/>
      <c r="AE253" s="15"/>
      <c r="AT253" s="265" t="s">
        <v>182</v>
      </c>
      <c r="AU253" s="265" t="s">
        <v>86</v>
      </c>
      <c r="AV253" s="15" t="s">
        <v>178</v>
      </c>
      <c r="AW253" s="15" t="s">
        <v>40</v>
      </c>
      <c r="AX253" s="15" t="s">
        <v>86</v>
      </c>
      <c r="AY253" s="265" t="s">
        <v>170</v>
      </c>
    </row>
    <row r="254" spans="1:65" s="2" customFormat="1" ht="16.5" customHeight="1">
      <c r="A254" s="41"/>
      <c r="B254" s="42"/>
      <c r="C254" s="266" t="s">
        <v>397</v>
      </c>
      <c r="D254" s="266" t="s">
        <v>441</v>
      </c>
      <c r="E254" s="267" t="s">
        <v>825</v>
      </c>
      <c r="F254" s="268" t="s">
        <v>826</v>
      </c>
      <c r="G254" s="269" t="s">
        <v>216</v>
      </c>
      <c r="H254" s="270">
        <v>12</v>
      </c>
      <c r="I254" s="271"/>
      <c r="J254" s="272">
        <f>ROUND(I254*H254,2)</f>
        <v>0</v>
      </c>
      <c r="K254" s="268" t="s">
        <v>177</v>
      </c>
      <c r="L254" s="273"/>
      <c r="M254" s="274" t="s">
        <v>35</v>
      </c>
      <c r="N254" s="275" t="s">
        <v>52</v>
      </c>
      <c r="O254" s="88"/>
      <c r="P254" s="225">
        <f>O254*H254</f>
        <v>0</v>
      </c>
      <c r="Q254" s="225">
        <v>0.11488</v>
      </c>
      <c r="R254" s="225">
        <f>Q254*H254</f>
        <v>1.37856</v>
      </c>
      <c r="S254" s="225">
        <v>0</v>
      </c>
      <c r="T254" s="226">
        <f>S254*H254</f>
        <v>0</v>
      </c>
      <c r="U254" s="41"/>
      <c r="V254" s="41"/>
      <c r="W254" s="41"/>
      <c r="X254" s="41"/>
      <c r="Y254" s="41"/>
      <c r="Z254" s="41"/>
      <c r="AA254" s="41"/>
      <c r="AB254" s="41"/>
      <c r="AC254" s="41"/>
      <c r="AD254" s="41"/>
      <c r="AE254" s="41"/>
      <c r="AR254" s="227" t="s">
        <v>372</v>
      </c>
      <c r="AT254" s="227" t="s">
        <v>441</v>
      </c>
      <c r="AU254" s="227" t="s">
        <v>86</v>
      </c>
      <c r="AY254" s="19" t="s">
        <v>170</v>
      </c>
      <c r="BE254" s="228">
        <f>IF(N254="základní",J254,0)</f>
        <v>0</v>
      </c>
      <c r="BF254" s="228">
        <f>IF(N254="snížená",J254,0)</f>
        <v>0</v>
      </c>
      <c r="BG254" s="228">
        <f>IF(N254="zákl. přenesená",J254,0)</f>
        <v>0</v>
      </c>
      <c r="BH254" s="228">
        <f>IF(N254="sníž. přenesená",J254,0)</f>
        <v>0</v>
      </c>
      <c r="BI254" s="228">
        <f>IF(N254="nulová",J254,0)</f>
        <v>0</v>
      </c>
      <c r="BJ254" s="19" t="s">
        <v>178</v>
      </c>
      <c r="BK254" s="228">
        <f>ROUND(I254*H254,2)</f>
        <v>0</v>
      </c>
      <c r="BL254" s="19" t="s">
        <v>372</v>
      </c>
      <c r="BM254" s="227" t="s">
        <v>827</v>
      </c>
    </row>
    <row r="255" spans="1:51" s="14" customFormat="1" ht="12">
      <c r="A255" s="14"/>
      <c r="B255" s="244"/>
      <c r="C255" s="245"/>
      <c r="D255" s="229" t="s">
        <v>182</v>
      </c>
      <c r="E255" s="246" t="s">
        <v>35</v>
      </c>
      <c r="F255" s="247" t="s">
        <v>828</v>
      </c>
      <c r="G255" s="245"/>
      <c r="H255" s="248">
        <v>8</v>
      </c>
      <c r="I255" s="249"/>
      <c r="J255" s="245"/>
      <c r="K255" s="245"/>
      <c r="L255" s="250"/>
      <c r="M255" s="251"/>
      <c r="N255" s="252"/>
      <c r="O255" s="252"/>
      <c r="P255" s="252"/>
      <c r="Q255" s="252"/>
      <c r="R255" s="252"/>
      <c r="S255" s="252"/>
      <c r="T255" s="253"/>
      <c r="U255" s="14"/>
      <c r="V255" s="14"/>
      <c r="W255" s="14"/>
      <c r="X255" s="14"/>
      <c r="Y255" s="14"/>
      <c r="Z255" s="14"/>
      <c r="AA255" s="14"/>
      <c r="AB255" s="14"/>
      <c r="AC255" s="14"/>
      <c r="AD255" s="14"/>
      <c r="AE255" s="14"/>
      <c r="AT255" s="254" t="s">
        <v>182</v>
      </c>
      <c r="AU255" s="254" t="s">
        <v>86</v>
      </c>
      <c r="AV255" s="14" t="s">
        <v>88</v>
      </c>
      <c r="AW255" s="14" t="s">
        <v>40</v>
      </c>
      <c r="AX255" s="14" t="s">
        <v>79</v>
      </c>
      <c r="AY255" s="254" t="s">
        <v>170</v>
      </c>
    </row>
    <row r="256" spans="1:51" s="14" customFormat="1" ht="12">
      <c r="A256" s="14"/>
      <c r="B256" s="244"/>
      <c r="C256" s="245"/>
      <c r="D256" s="229" t="s">
        <v>182</v>
      </c>
      <c r="E256" s="246" t="s">
        <v>35</v>
      </c>
      <c r="F256" s="247" t="s">
        <v>810</v>
      </c>
      <c r="G256" s="245"/>
      <c r="H256" s="248">
        <v>4</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182</v>
      </c>
      <c r="AU256" s="254" t="s">
        <v>86</v>
      </c>
      <c r="AV256" s="14" t="s">
        <v>88</v>
      </c>
      <c r="AW256" s="14" t="s">
        <v>40</v>
      </c>
      <c r="AX256" s="14" t="s">
        <v>79</v>
      </c>
      <c r="AY256" s="254" t="s">
        <v>170</v>
      </c>
    </row>
    <row r="257" spans="1:51" s="15" customFormat="1" ht="12">
      <c r="A257" s="15"/>
      <c r="B257" s="255"/>
      <c r="C257" s="256"/>
      <c r="D257" s="229" t="s">
        <v>182</v>
      </c>
      <c r="E257" s="257" t="s">
        <v>35</v>
      </c>
      <c r="F257" s="258" t="s">
        <v>185</v>
      </c>
      <c r="G257" s="256"/>
      <c r="H257" s="259">
        <v>12</v>
      </c>
      <c r="I257" s="260"/>
      <c r="J257" s="256"/>
      <c r="K257" s="256"/>
      <c r="L257" s="261"/>
      <c r="M257" s="262"/>
      <c r="N257" s="263"/>
      <c r="O257" s="263"/>
      <c r="P257" s="263"/>
      <c r="Q257" s="263"/>
      <c r="R257" s="263"/>
      <c r="S257" s="263"/>
      <c r="T257" s="264"/>
      <c r="U257" s="15"/>
      <c r="V257" s="15"/>
      <c r="W257" s="15"/>
      <c r="X257" s="15"/>
      <c r="Y257" s="15"/>
      <c r="Z257" s="15"/>
      <c r="AA257" s="15"/>
      <c r="AB257" s="15"/>
      <c r="AC257" s="15"/>
      <c r="AD257" s="15"/>
      <c r="AE257" s="15"/>
      <c r="AT257" s="265" t="s">
        <v>182</v>
      </c>
      <c r="AU257" s="265" t="s">
        <v>86</v>
      </c>
      <c r="AV257" s="15" t="s">
        <v>178</v>
      </c>
      <c r="AW257" s="15" t="s">
        <v>40</v>
      </c>
      <c r="AX257" s="15" t="s">
        <v>86</v>
      </c>
      <c r="AY257" s="265" t="s">
        <v>170</v>
      </c>
    </row>
    <row r="258" spans="1:65" s="2" customFormat="1" ht="16.5" customHeight="1">
      <c r="A258" s="41"/>
      <c r="B258" s="42"/>
      <c r="C258" s="266" t="s">
        <v>403</v>
      </c>
      <c r="D258" s="266" t="s">
        <v>441</v>
      </c>
      <c r="E258" s="267" t="s">
        <v>829</v>
      </c>
      <c r="F258" s="268" t="s">
        <v>830</v>
      </c>
      <c r="G258" s="269" t="s">
        <v>216</v>
      </c>
      <c r="H258" s="270">
        <v>7</v>
      </c>
      <c r="I258" s="271"/>
      <c r="J258" s="272">
        <f>ROUND(I258*H258,2)</f>
        <v>0</v>
      </c>
      <c r="K258" s="268" t="s">
        <v>177</v>
      </c>
      <c r="L258" s="273"/>
      <c r="M258" s="274" t="s">
        <v>35</v>
      </c>
      <c r="N258" s="275" t="s">
        <v>52</v>
      </c>
      <c r="O258" s="88"/>
      <c r="P258" s="225">
        <f>O258*H258</f>
        <v>0</v>
      </c>
      <c r="Q258" s="225">
        <v>0.11885</v>
      </c>
      <c r="R258" s="225">
        <f>Q258*H258</f>
        <v>0.83195</v>
      </c>
      <c r="S258" s="225">
        <v>0</v>
      </c>
      <c r="T258" s="226">
        <f>S258*H258</f>
        <v>0</v>
      </c>
      <c r="U258" s="41"/>
      <c r="V258" s="41"/>
      <c r="W258" s="41"/>
      <c r="X258" s="41"/>
      <c r="Y258" s="41"/>
      <c r="Z258" s="41"/>
      <c r="AA258" s="41"/>
      <c r="AB258" s="41"/>
      <c r="AC258" s="41"/>
      <c r="AD258" s="41"/>
      <c r="AE258" s="41"/>
      <c r="AR258" s="227" t="s">
        <v>372</v>
      </c>
      <c r="AT258" s="227" t="s">
        <v>441</v>
      </c>
      <c r="AU258" s="227" t="s">
        <v>86</v>
      </c>
      <c r="AY258" s="19" t="s">
        <v>170</v>
      </c>
      <c r="BE258" s="228">
        <f>IF(N258="základní",J258,0)</f>
        <v>0</v>
      </c>
      <c r="BF258" s="228">
        <f>IF(N258="snížená",J258,0)</f>
        <v>0</v>
      </c>
      <c r="BG258" s="228">
        <f>IF(N258="zákl. přenesená",J258,0)</f>
        <v>0</v>
      </c>
      <c r="BH258" s="228">
        <f>IF(N258="sníž. přenesená",J258,0)</f>
        <v>0</v>
      </c>
      <c r="BI258" s="228">
        <f>IF(N258="nulová",J258,0)</f>
        <v>0</v>
      </c>
      <c r="BJ258" s="19" t="s">
        <v>178</v>
      </c>
      <c r="BK258" s="228">
        <f>ROUND(I258*H258,2)</f>
        <v>0</v>
      </c>
      <c r="BL258" s="19" t="s">
        <v>372</v>
      </c>
      <c r="BM258" s="227" t="s">
        <v>831</v>
      </c>
    </row>
    <row r="259" spans="1:51" s="14" customFormat="1" ht="12">
      <c r="A259" s="14"/>
      <c r="B259" s="244"/>
      <c r="C259" s="245"/>
      <c r="D259" s="229" t="s">
        <v>182</v>
      </c>
      <c r="E259" s="246" t="s">
        <v>35</v>
      </c>
      <c r="F259" s="247" t="s">
        <v>823</v>
      </c>
      <c r="G259" s="245"/>
      <c r="H259" s="248">
        <v>4</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182</v>
      </c>
      <c r="AU259" s="254" t="s">
        <v>86</v>
      </c>
      <c r="AV259" s="14" t="s">
        <v>88</v>
      </c>
      <c r="AW259" s="14" t="s">
        <v>40</v>
      </c>
      <c r="AX259" s="14" t="s">
        <v>79</v>
      </c>
      <c r="AY259" s="254" t="s">
        <v>170</v>
      </c>
    </row>
    <row r="260" spans="1:51" s="14" customFormat="1" ht="12">
      <c r="A260" s="14"/>
      <c r="B260" s="244"/>
      <c r="C260" s="245"/>
      <c r="D260" s="229" t="s">
        <v>182</v>
      </c>
      <c r="E260" s="246" t="s">
        <v>35</v>
      </c>
      <c r="F260" s="247" t="s">
        <v>832</v>
      </c>
      <c r="G260" s="245"/>
      <c r="H260" s="248">
        <v>3</v>
      </c>
      <c r="I260" s="249"/>
      <c r="J260" s="245"/>
      <c r="K260" s="245"/>
      <c r="L260" s="250"/>
      <c r="M260" s="251"/>
      <c r="N260" s="252"/>
      <c r="O260" s="252"/>
      <c r="P260" s="252"/>
      <c r="Q260" s="252"/>
      <c r="R260" s="252"/>
      <c r="S260" s="252"/>
      <c r="T260" s="253"/>
      <c r="U260" s="14"/>
      <c r="V260" s="14"/>
      <c r="W260" s="14"/>
      <c r="X260" s="14"/>
      <c r="Y260" s="14"/>
      <c r="Z260" s="14"/>
      <c r="AA260" s="14"/>
      <c r="AB260" s="14"/>
      <c r="AC260" s="14"/>
      <c r="AD260" s="14"/>
      <c r="AE260" s="14"/>
      <c r="AT260" s="254" t="s">
        <v>182</v>
      </c>
      <c r="AU260" s="254" t="s">
        <v>86</v>
      </c>
      <c r="AV260" s="14" t="s">
        <v>88</v>
      </c>
      <c r="AW260" s="14" t="s">
        <v>40</v>
      </c>
      <c r="AX260" s="14" t="s">
        <v>79</v>
      </c>
      <c r="AY260" s="254" t="s">
        <v>170</v>
      </c>
    </row>
    <row r="261" spans="1:51" s="15" customFormat="1" ht="12">
      <c r="A261" s="15"/>
      <c r="B261" s="255"/>
      <c r="C261" s="256"/>
      <c r="D261" s="229" t="s">
        <v>182</v>
      </c>
      <c r="E261" s="257" t="s">
        <v>35</v>
      </c>
      <c r="F261" s="258" t="s">
        <v>185</v>
      </c>
      <c r="G261" s="256"/>
      <c r="H261" s="259">
        <v>7</v>
      </c>
      <c r="I261" s="260"/>
      <c r="J261" s="256"/>
      <c r="K261" s="256"/>
      <c r="L261" s="261"/>
      <c r="M261" s="262"/>
      <c r="N261" s="263"/>
      <c r="O261" s="263"/>
      <c r="P261" s="263"/>
      <c r="Q261" s="263"/>
      <c r="R261" s="263"/>
      <c r="S261" s="263"/>
      <c r="T261" s="264"/>
      <c r="U261" s="15"/>
      <c r="V261" s="15"/>
      <c r="W261" s="15"/>
      <c r="X261" s="15"/>
      <c r="Y261" s="15"/>
      <c r="Z261" s="15"/>
      <c r="AA261" s="15"/>
      <c r="AB261" s="15"/>
      <c r="AC261" s="15"/>
      <c r="AD261" s="15"/>
      <c r="AE261" s="15"/>
      <c r="AT261" s="265" t="s">
        <v>182</v>
      </c>
      <c r="AU261" s="265" t="s">
        <v>86</v>
      </c>
      <c r="AV261" s="15" t="s">
        <v>178</v>
      </c>
      <c r="AW261" s="15" t="s">
        <v>40</v>
      </c>
      <c r="AX261" s="15" t="s">
        <v>86</v>
      </c>
      <c r="AY261" s="265" t="s">
        <v>170</v>
      </c>
    </row>
    <row r="262" spans="1:65" s="2" customFormat="1" ht="16.5" customHeight="1">
      <c r="A262" s="41"/>
      <c r="B262" s="42"/>
      <c r="C262" s="266" t="s">
        <v>407</v>
      </c>
      <c r="D262" s="266" t="s">
        <v>441</v>
      </c>
      <c r="E262" s="267" t="s">
        <v>833</v>
      </c>
      <c r="F262" s="268" t="s">
        <v>834</v>
      </c>
      <c r="G262" s="269" t="s">
        <v>216</v>
      </c>
      <c r="H262" s="270">
        <v>7</v>
      </c>
      <c r="I262" s="271"/>
      <c r="J262" s="272">
        <f>ROUND(I262*H262,2)</f>
        <v>0</v>
      </c>
      <c r="K262" s="268" t="s">
        <v>177</v>
      </c>
      <c r="L262" s="273"/>
      <c r="M262" s="274" t="s">
        <v>35</v>
      </c>
      <c r="N262" s="275" t="s">
        <v>52</v>
      </c>
      <c r="O262" s="88"/>
      <c r="P262" s="225">
        <f>O262*H262</f>
        <v>0</v>
      </c>
      <c r="Q262" s="225">
        <v>0.12281</v>
      </c>
      <c r="R262" s="225">
        <f>Q262*H262</f>
        <v>0.85967</v>
      </c>
      <c r="S262" s="225">
        <v>0</v>
      </c>
      <c r="T262" s="226">
        <f>S262*H262</f>
        <v>0</v>
      </c>
      <c r="U262" s="41"/>
      <c r="V262" s="41"/>
      <c r="W262" s="41"/>
      <c r="X262" s="41"/>
      <c r="Y262" s="41"/>
      <c r="Z262" s="41"/>
      <c r="AA262" s="41"/>
      <c r="AB262" s="41"/>
      <c r="AC262" s="41"/>
      <c r="AD262" s="41"/>
      <c r="AE262" s="41"/>
      <c r="AR262" s="227" t="s">
        <v>372</v>
      </c>
      <c r="AT262" s="227" t="s">
        <v>441</v>
      </c>
      <c r="AU262" s="227" t="s">
        <v>86</v>
      </c>
      <c r="AY262" s="19" t="s">
        <v>170</v>
      </c>
      <c r="BE262" s="228">
        <f>IF(N262="základní",J262,0)</f>
        <v>0</v>
      </c>
      <c r="BF262" s="228">
        <f>IF(N262="snížená",J262,0)</f>
        <v>0</v>
      </c>
      <c r="BG262" s="228">
        <f>IF(N262="zákl. přenesená",J262,0)</f>
        <v>0</v>
      </c>
      <c r="BH262" s="228">
        <f>IF(N262="sníž. přenesená",J262,0)</f>
        <v>0</v>
      </c>
      <c r="BI262" s="228">
        <f>IF(N262="nulová",J262,0)</f>
        <v>0</v>
      </c>
      <c r="BJ262" s="19" t="s">
        <v>178</v>
      </c>
      <c r="BK262" s="228">
        <f>ROUND(I262*H262,2)</f>
        <v>0</v>
      </c>
      <c r="BL262" s="19" t="s">
        <v>372</v>
      </c>
      <c r="BM262" s="227" t="s">
        <v>835</v>
      </c>
    </row>
    <row r="263" spans="1:51" s="14" customFormat="1" ht="12">
      <c r="A263" s="14"/>
      <c r="B263" s="244"/>
      <c r="C263" s="245"/>
      <c r="D263" s="229" t="s">
        <v>182</v>
      </c>
      <c r="E263" s="246" t="s">
        <v>35</v>
      </c>
      <c r="F263" s="247" t="s">
        <v>823</v>
      </c>
      <c r="G263" s="245"/>
      <c r="H263" s="248">
        <v>4</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182</v>
      </c>
      <c r="AU263" s="254" t="s">
        <v>86</v>
      </c>
      <c r="AV263" s="14" t="s">
        <v>88</v>
      </c>
      <c r="AW263" s="14" t="s">
        <v>40</v>
      </c>
      <c r="AX263" s="14" t="s">
        <v>79</v>
      </c>
      <c r="AY263" s="254" t="s">
        <v>170</v>
      </c>
    </row>
    <row r="264" spans="1:51" s="14" customFormat="1" ht="12">
      <c r="A264" s="14"/>
      <c r="B264" s="244"/>
      <c r="C264" s="245"/>
      <c r="D264" s="229" t="s">
        <v>182</v>
      </c>
      <c r="E264" s="246" t="s">
        <v>35</v>
      </c>
      <c r="F264" s="247" t="s">
        <v>832</v>
      </c>
      <c r="G264" s="245"/>
      <c r="H264" s="248">
        <v>3</v>
      </c>
      <c r="I264" s="249"/>
      <c r="J264" s="245"/>
      <c r="K264" s="245"/>
      <c r="L264" s="250"/>
      <c r="M264" s="251"/>
      <c r="N264" s="252"/>
      <c r="O264" s="252"/>
      <c r="P264" s="252"/>
      <c r="Q264" s="252"/>
      <c r="R264" s="252"/>
      <c r="S264" s="252"/>
      <c r="T264" s="253"/>
      <c r="U264" s="14"/>
      <c r="V264" s="14"/>
      <c r="W264" s="14"/>
      <c r="X264" s="14"/>
      <c r="Y264" s="14"/>
      <c r="Z264" s="14"/>
      <c r="AA264" s="14"/>
      <c r="AB264" s="14"/>
      <c r="AC264" s="14"/>
      <c r="AD264" s="14"/>
      <c r="AE264" s="14"/>
      <c r="AT264" s="254" t="s">
        <v>182</v>
      </c>
      <c r="AU264" s="254" t="s">
        <v>86</v>
      </c>
      <c r="AV264" s="14" t="s">
        <v>88</v>
      </c>
      <c r="AW264" s="14" t="s">
        <v>40</v>
      </c>
      <c r="AX264" s="14" t="s">
        <v>79</v>
      </c>
      <c r="AY264" s="254" t="s">
        <v>170</v>
      </c>
    </row>
    <row r="265" spans="1:51" s="15" customFormat="1" ht="12">
      <c r="A265" s="15"/>
      <c r="B265" s="255"/>
      <c r="C265" s="256"/>
      <c r="D265" s="229" t="s">
        <v>182</v>
      </c>
      <c r="E265" s="257" t="s">
        <v>35</v>
      </c>
      <c r="F265" s="258" t="s">
        <v>185</v>
      </c>
      <c r="G265" s="256"/>
      <c r="H265" s="259">
        <v>7</v>
      </c>
      <c r="I265" s="260"/>
      <c r="J265" s="256"/>
      <c r="K265" s="256"/>
      <c r="L265" s="261"/>
      <c r="M265" s="262"/>
      <c r="N265" s="263"/>
      <c r="O265" s="263"/>
      <c r="P265" s="263"/>
      <c r="Q265" s="263"/>
      <c r="R265" s="263"/>
      <c r="S265" s="263"/>
      <c r="T265" s="264"/>
      <c r="U265" s="15"/>
      <c r="V265" s="15"/>
      <c r="W265" s="15"/>
      <c r="X265" s="15"/>
      <c r="Y265" s="15"/>
      <c r="Z265" s="15"/>
      <c r="AA265" s="15"/>
      <c r="AB265" s="15"/>
      <c r="AC265" s="15"/>
      <c r="AD265" s="15"/>
      <c r="AE265" s="15"/>
      <c r="AT265" s="265" t="s">
        <v>182</v>
      </c>
      <c r="AU265" s="265" t="s">
        <v>86</v>
      </c>
      <c r="AV265" s="15" t="s">
        <v>178</v>
      </c>
      <c r="AW265" s="15" t="s">
        <v>40</v>
      </c>
      <c r="AX265" s="15" t="s">
        <v>86</v>
      </c>
      <c r="AY265" s="265" t="s">
        <v>170</v>
      </c>
    </row>
    <row r="266" spans="1:65" s="2" customFormat="1" ht="16.5" customHeight="1">
      <c r="A266" s="41"/>
      <c r="B266" s="42"/>
      <c r="C266" s="266" t="s">
        <v>413</v>
      </c>
      <c r="D266" s="266" t="s">
        <v>441</v>
      </c>
      <c r="E266" s="267" t="s">
        <v>836</v>
      </c>
      <c r="F266" s="268" t="s">
        <v>837</v>
      </c>
      <c r="G266" s="269" t="s">
        <v>216</v>
      </c>
      <c r="H266" s="270">
        <v>6</v>
      </c>
      <c r="I266" s="271"/>
      <c r="J266" s="272">
        <f>ROUND(I266*H266,2)</f>
        <v>0</v>
      </c>
      <c r="K266" s="268" t="s">
        <v>177</v>
      </c>
      <c r="L266" s="273"/>
      <c r="M266" s="274" t="s">
        <v>35</v>
      </c>
      <c r="N266" s="275" t="s">
        <v>52</v>
      </c>
      <c r="O266" s="88"/>
      <c r="P266" s="225">
        <f>O266*H266</f>
        <v>0</v>
      </c>
      <c r="Q266" s="225">
        <v>0.12677</v>
      </c>
      <c r="R266" s="225">
        <f>Q266*H266</f>
        <v>0.76062</v>
      </c>
      <c r="S266" s="225">
        <v>0</v>
      </c>
      <c r="T266" s="226">
        <f>S266*H266</f>
        <v>0</v>
      </c>
      <c r="U266" s="41"/>
      <c r="V266" s="41"/>
      <c r="W266" s="41"/>
      <c r="X266" s="41"/>
      <c r="Y266" s="41"/>
      <c r="Z266" s="41"/>
      <c r="AA266" s="41"/>
      <c r="AB266" s="41"/>
      <c r="AC266" s="41"/>
      <c r="AD266" s="41"/>
      <c r="AE266" s="41"/>
      <c r="AR266" s="227" t="s">
        <v>372</v>
      </c>
      <c r="AT266" s="227" t="s">
        <v>441</v>
      </c>
      <c r="AU266" s="227" t="s">
        <v>86</v>
      </c>
      <c r="AY266" s="19" t="s">
        <v>170</v>
      </c>
      <c r="BE266" s="228">
        <f>IF(N266="základní",J266,0)</f>
        <v>0</v>
      </c>
      <c r="BF266" s="228">
        <f>IF(N266="snížená",J266,0)</f>
        <v>0</v>
      </c>
      <c r="BG266" s="228">
        <f>IF(N266="zákl. přenesená",J266,0)</f>
        <v>0</v>
      </c>
      <c r="BH266" s="228">
        <f>IF(N266="sníž. přenesená",J266,0)</f>
        <v>0</v>
      </c>
      <c r="BI266" s="228">
        <f>IF(N266="nulová",J266,0)</f>
        <v>0</v>
      </c>
      <c r="BJ266" s="19" t="s">
        <v>178</v>
      </c>
      <c r="BK266" s="228">
        <f>ROUND(I266*H266,2)</f>
        <v>0</v>
      </c>
      <c r="BL266" s="19" t="s">
        <v>372</v>
      </c>
      <c r="BM266" s="227" t="s">
        <v>838</v>
      </c>
    </row>
    <row r="267" spans="1:51" s="14" customFormat="1" ht="12">
      <c r="A267" s="14"/>
      <c r="B267" s="244"/>
      <c r="C267" s="245"/>
      <c r="D267" s="229" t="s">
        <v>182</v>
      </c>
      <c r="E267" s="246" t="s">
        <v>35</v>
      </c>
      <c r="F267" s="247" t="s">
        <v>823</v>
      </c>
      <c r="G267" s="245"/>
      <c r="H267" s="248">
        <v>4</v>
      </c>
      <c r="I267" s="249"/>
      <c r="J267" s="245"/>
      <c r="K267" s="245"/>
      <c r="L267" s="250"/>
      <c r="M267" s="251"/>
      <c r="N267" s="252"/>
      <c r="O267" s="252"/>
      <c r="P267" s="252"/>
      <c r="Q267" s="252"/>
      <c r="R267" s="252"/>
      <c r="S267" s="252"/>
      <c r="T267" s="253"/>
      <c r="U267" s="14"/>
      <c r="V267" s="14"/>
      <c r="W267" s="14"/>
      <c r="X267" s="14"/>
      <c r="Y267" s="14"/>
      <c r="Z267" s="14"/>
      <c r="AA267" s="14"/>
      <c r="AB267" s="14"/>
      <c r="AC267" s="14"/>
      <c r="AD267" s="14"/>
      <c r="AE267" s="14"/>
      <c r="AT267" s="254" t="s">
        <v>182</v>
      </c>
      <c r="AU267" s="254" t="s">
        <v>86</v>
      </c>
      <c r="AV267" s="14" t="s">
        <v>88</v>
      </c>
      <c r="AW267" s="14" t="s">
        <v>40</v>
      </c>
      <c r="AX267" s="14" t="s">
        <v>79</v>
      </c>
      <c r="AY267" s="254" t="s">
        <v>170</v>
      </c>
    </row>
    <row r="268" spans="1:51" s="14" customFormat="1" ht="12">
      <c r="A268" s="14"/>
      <c r="B268" s="244"/>
      <c r="C268" s="245"/>
      <c r="D268" s="229" t="s">
        <v>182</v>
      </c>
      <c r="E268" s="246" t="s">
        <v>35</v>
      </c>
      <c r="F268" s="247" t="s">
        <v>839</v>
      </c>
      <c r="G268" s="245"/>
      <c r="H268" s="248">
        <v>2</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182</v>
      </c>
      <c r="AU268" s="254" t="s">
        <v>86</v>
      </c>
      <c r="AV268" s="14" t="s">
        <v>88</v>
      </c>
      <c r="AW268" s="14" t="s">
        <v>40</v>
      </c>
      <c r="AX268" s="14" t="s">
        <v>79</v>
      </c>
      <c r="AY268" s="254" t="s">
        <v>170</v>
      </c>
    </row>
    <row r="269" spans="1:51" s="15" customFormat="1" ht="12">
      <c r="A269" s="15"/>
      <c r="B269" s="255"/>
      <c r="C269" s="256"/>
      <c r="D269" s="229" t="s">
        <v>182</v>
      </c>
      <c r="E269" s="257" t="s">
        <v>35</v>
      </c>
      <c r="F269" s="258" t="s">
        <v>185</v>
      </c>
      <c r="G269" s="256"/>
      <c r="H269" s="259">
        <v>6</v>
      </c>
      <c r="I269" s="260"/>
      <c r="J269" s="256"/>
      <c r="K269" s="256"/>
      <c r="L269" s="261"/>
      <c r="M269" s="262"/>
      <c r="N269" s="263"/>
      <c r="O269" s="263"/>
      <c r="P269" s="263"/>
      <c r="Q269" s="263"/>
      <c r="R269" s="263"/>
      <c r="S269" s="263"/>
      <c r="T269" s="264"/>
      <c r="U269" s="15"/>
      <c r="V269" s="15"/>
      <c r="W269" s="15"/>
      <c r="X269" s="15"/>
      <c r="Y269" s="15"/>
      <c r="Z269" s="15"/>
      <c r="AA269" s="15"/>
      <c r="AB269" s="15"/>
      <c r="AC269" s="15"/>
      <c r="AD269" s="15"/>
      <c r="AE269" s="15"/>
      <c r="AT269" s="265" t="s">
        <v>182</v>
      </c>
      <c r="AU269" s="265" t="s">
        <v>86</v>
      </c>
      <c r="AV269" s="15" t="s">
        <v>178</v>
      </c>
      <c r="AW269" s="15" t="s">
        <v>40</v>
      </c>
      <c r="AX269" s="15" t="s">
        <v>86</v>
      </c>
      <c r="AY269" s="265" t="s">
        <v>170</v>
      </c>
    </row>
    <row r="270" spans="1:65" s="2" customFormat="1" ht="16.5" customHeight="1">
      <c r="A270" s="41"/>
      <c r="B270" s="42"/>
      <c r="C270" s="266" t="s">
        <v>417</v>
      </c>
      <c r="D270" s="266" t="s">
        <v>441</v>
      </c>
      <c r="E270" s="267" t="s">
        <v>840</v>
      </c>
      <c r="F270" s="268" t="s">
        <v>841</v>
      </c>
      <c r="G270" s="269" t="s">
        <v>216</v>
      </c>
      <c r="H270" s="270">
        <v>7</v>
      </c>
      <c r="I270" s="271"/>
      <c r="J270" s="272">
        <f>ROUND(I270*H270,2)</f>
        <v>0</v>
      </c>
      <c r="K270" s="268" t="s">
        <v>177</v>
      </c>
      <c r="L270" s="273"/>
      <c r="M270" s="274" t="s">
        <v>35</v>
      </c>
      <c r="N270" s="275" t="s">
        <v>52</v>
      </c>
      <c r="O270" s="88"/>
      <c r="P270" s="225">
        <f>O270*H270</f>
        <v>0</v>
      </c>
      <c r="Q270" s="225">
        <v>0.13073</v>
      </c>
      <c r="R270" s="225">
        <f>Q270*H270</f>
        <v>0.9151100000000001</v>
      </c>
      <c r="S270" s="225">
        <v>0</v>
      </c>
      <c r="T270" s="226">
        <f>S270*H270</f>
        <v>0</v>
      </c>
      <c r="U270" s="41"/>
      <c r="V270" s="41"/>
      <c r="W270" s="41"/>
      <c r="X270" s="41"/>
      <c r="Y270" s="41"/>
      <c r="Z270" s="41"/>
      <c r="AA270" s="41"/>
      <c r="AB270" s="41"/>
      <c r="AC270" s="41"/>
      <c r="AD270" s="41"/>
      <c r="AE270" s="41"/>
      <c r="AR270" s="227" t="s">
        <v>372</v>
      </c>
      <c r="AT270" s="227" t="s">
        <v>441</v>
      </c>
      <c r="AU270" s="227" t="s">
        <v>86</v>
      </c>
      <c r="AY270" s="19" t="s">
        <v>170</v>
      </c>
      <c r="BE270" s="228">
        <f>IF(N270="základní",J270,0)</f>
        <v>0</v>
      </c>
      <c r="BF270" s="228">
        <f>IF(N270="snížená",J270,0)</f>
        <v>0</v>
      </c>
      <c r="BG270" s="228">
        <f>IF(N270="zákl. přenesená",J270,0)</f>
        <v>0</v>
      </c>
      <c r="BH270" s="228">
        <f>IF(N270="sníž. přenesená",J270,0)</f>
        <v>0</v>
      </c>
      <c r="BI270" s="228">
        <f>IF(N270="nulová",J270,0)</f>
        <v>0</v>
      </c>
      <c r="BJ270" s="19" t="s">
        <v>178</v>
      </c>
      <c r="BK270" s="228">
        <f>ROUND(I270*H270,2)</f>
        <v>0</v>
      </c>
      <c r="BL270" s="19" t="s">
        <v>372</v>
      </c>
      <c r="BM270" s="227" t="s">
        <v>842</v>
      </c>
    </row>
    <row r="271" spans="1:51" s="14" customFormat="1" ht="12">
      <c r="A271" s="14"/>
      <c r="B271" s="244"/>
      <c r="C271" s="245"/>
      <c r="D271" s="229" t="s">
        <v>182</v>
      </c>
      <c r="E271" s="246" t="s">
        <v>35</v>
      </c>
      <c r="F271" s="247" t="s">
        <v>823</v>
      </c>
      <c r="G271" s="245"/>
      <c r="H271" s="248">
        <v>4</v>
      </c>
      <c r="I271" s="249"/>
      <c r="J271" s="245"/>
      <c r="K271" s="245"/>
      <c r="L271" s="250"/>
      <c r="M271" s="251"/>
      <c r="N271" s="252"/>
      <c r="O271" s="252"/>
      <c r="P271" s="252"/>
      <c r="Q271" s="252"/>
      <c r="R271" s="252"/>
      <c r="S271" s="252"/>
      <c r="T271" s="253"/>
      <c r="U271" s="14"/>
      <c r="V271" s="14"/>
      <c r="W271" s="14"/>
      <c r="X271" s="14"/>
      <c r="Y271" s="14"/>
      <c r="Z271" s="14"/>
      <c r="AA271" s="14"/>
      <c r="AB271" s="14"/>
      <c r="AC271" s="14"/>
      <c r="AD271" s="14"/>
      <c r="AE271" s="14"/>
      <c r="AT271" s="254" t="s">
        <v>182</v>
      </c>
      <c r="AU271" s="254" t="s">
        <v>86</v>
      </c>
      <c r="AV271" s="14" t="s">
        <v>88</v>
      </c>
      <c r="AW271" s="14" t="s">
        <v>40</v>
      </c>
      <c r="AX271" s="14" t="s">
        <v>79</v>
      </c>
      <c r="AY271" s="254" t="s">
        <v>170</v>
      </c>
    </row>
    <row r="272" spans="1:51" s="14" customFormat="1" ht="12">
      <c r="A272" s="14"/>
      <c r="B272" s="244"/>
      <c r="C272" s="245"/>
      <c r="D272" s="229" t="s">
        <v>182</v>
      </c>
      <c r="E272" s="246" t="s">
        <v>35</v>
      </c>
      <c r="F272" s="247" t="s">
        <v>832</v>
      </c>
      <c r="G272" s="245"/>
      <c r="H272" s="248">
        <v>3</v>
      </c>
      <c r="I272" s="249"/>
      <c r="J272" s="245"/>
      <c r="K272" s="245"/>
      <c r="L272" s="250"/>
      <c r="M272" s="251"/>
      <c r="N272" s="252"/>
      <c r="O272" s="252"/>
      <c r="P272" s="252"/>
      <c r="Q272" s="252"/>
      <c r="R272" s="252"/>
      <c r="S272" s="252"/>
      <c r="T272" s="253"/>
      <c r="U272" s="14"/>
      <c r="V272" s="14"/>
      <c r="W272" s="14"/>
      <c r="X272" s="14"/>
      <c r="Y272" s="14"/>
      <c r="Z272" s="14"/>
      <c r="AA272" s="14"/>
      <c r="AB272" s="14"/>
      <c r="AC272" s="14"/>
      <c r="AD272" s="14"/>
      <c r="AE272" s="14"/>
      <c r="AT272" s="254" t="s">
        <v>182</v>
      </c>
      <c r="AU272" s="254" t="s">
        <v>86</v>
      </c>
      <c r="AV272" s="14" t="s">
        <v>88</v>
      </c>
      <c r="AW272" s="14" t="s">
        <v>40</v>
      </c>
      <c r="AX272" s="14" t="s">
        <v>79</v>
      </c>
      <c r="AY272" s="254" t="s">
        <v>170</v>
      </c>
    </row>
    <row r="273" spans="1:51" s="15" customFormat="1" ht="12">
      <c r="A273" s="15"/>
      <c r="B273" s="255"/>
      <c r="C273" s="256"/>
      <c r="D273" s="229" t="s">
        <v>182</v>
      </c>
      <c r="E273" s="257" t="s">
        <v>35</v>
      </c>
      <c r="F273" s="258" t="s">
        <v>185</v>
      </c>
      <c r="G273" s="256"/>
      <c r="H273" s="259">
        <v>7</v>
      </c>
      <c r="I273" s="260"/>
      <c r="J273" s="256"/>
      <c r="K273" s="256"/>
      <c r="L273" s="261"/>
      <c r="M273" s="262"/>
      <c r="N273" s="263"/>
      <c r="O273" s="263"/>
      <c r="P273" s="263"/>
      <c r="Q273" s="263"/>
      <c r="R273" s="263"/>
      <c r="S273" s="263"/>
      <c r="T273" s="264"/>
      <c r="U273" s="15"/>
      <c r="V273" s="15"/>
      <c r="W273" s="15"/>
      <c r="X273" s="15"/>
      <c r="Y273" s="15"/>
      <c r="Z273" s="15"/>
      <c r="AA273" s="15"/>
      <c r="AB273" s="15"/>
      <c r="AC273" s="15"/>
      <c r="AD273" s="15"/>
      <c r="AE273" s="15"/>
      <c r="AT273" s="265" t="s">
        <v>182</v>
      </c>
      <c r="AU273" s="265" t="s">
        <v>86</v>
      </c>
      <c r="AV273" s="15" t="s">
        <v>178</v>
      </c>
      <c r="AW273" s="15" t="s">
        <v>40</v>
      </c>
      <c r="AX273" s="15" t="s">
        <v>86</v>
      </c>
      <c r="AY273" s="265" t="s">
        <v>170</v>
      </c>
    </row>
    <row r="274" spans="1:65" s="2" customFormat="1" ht="16.5" customHeight="1">
      <c r="A274" s="41"/>
      <c r="B274" s="42"/>
      <c r="C274" s="266" t="s">
        <v>419</v>
      </c>
      <c r="D274" s="266" t="s">
        <v>441</v>
      </c>
      <c r="E274" s="267" t="s">
        <v>843</v>
      </c>
      <c r="F274" s="268" t="s">
        <v>844</v>
      </c>
      <c r="G274" s="269" t="s">
        <v>216</v>
      </c>
      <c r="H274" s="270">
        <v>7</v>
      </c>
      <c r="I274" s="271"/>
      <c r="J274" s="272">
        <f>ROUND(I274*H274,2)</f>
        <v>0</v>
      </c>
      <c r="K274" s="268" t="s">
        <v>177</v>
      </c>
      <c r="L274" s="273"/>
      <c r="M274" s="274" t="s">
        <v>35</v>
      </c>
      <c r="N274" s="275" t="s">
        <v>52</v>
      </c>
      <c r="O274" s="88"/>
      <c r="P274" s="225">
        <f>O274*H274</f>
        <v>0</v>
      </c>
      <c r="Q274" s="225">
        <v>0.13469</v>
      </c>
      <c r="R274" s="225">
        <f>Q274*H274</f>
        <v>0.9428300000000001</v>
      </c>
      <c r="S274" s="225">
        <v>0</v>
      </c>
      <c r="T274" s="226">
        <f>S274*H274</f>
        <v>0</v>
      </c>
      <c r="U274" s="41"/>
      <c r="V274" s="41"/>
      <c r="W274" s="41"/>
      <c r="X274" s="41"/>
      <c r="Y274" s="41"/>
      <c r="Z274" s="41"/>
      <c r="AA274" s="41"/>
      <c r="AB274" s="41"/>
      <c r="AC274" s="41"/>
      <c r="AD274" s="41"/>
      <c r="AE274" s="41"/>
      <c r="AR274" s="227" t="s">
        <v>372</v>
      </c>
      <c r="AT274" s="227" t="s">
        <v>441</v>
      </c>
      <c r="AU274" s="227" t="s">
        <v>86</v>
      </c>
      <c r="AY274" s="19" t="s">
        <v>170</v>
      </c>
      <c r="BE274" s="228">
        <f>IF(N274="základní",J274,0)</f>
        <v>0</v>
      </c>
      <c r="BF274" s="228">
        <f>IF(N274="snížená",J274,0)</f>
        <v>0</v>
      </c>
      <c r="BG274" s="228">
        <f>IF(N274="zákl. přenesená",J274,0)</f>
        <v>0</v>
      </c>
      <c r="BH274" s="228">
        <f>IF(N274="sníž. přenesená",J274,0)</f>
        <v>0</v>
      </c>
      <c r="BI274" s="228">
        <f>IF(N274="nulová",J274,0)</f>
        <v>0</v>
      </c>
      <c r="BJ274" s="19" t="s">
        <v>178</v>
      </c>
      <c r="BK274" s="228">
        <f>ROUND(I274*H274,2)</f>
        <v>0</v>
      </c>
      <c r="BL274" s="19" t="s">
        <v>372</v>
      </c>
      <c r="BM274" s="227" t="s">
        <v>845</v>
      </c>
    </row>
    <row r="275" spans="1:51" s="14" customFormat="1" ht="12">
      <c r="A275" s="14"/>
      <c r="B275" s="244"/>
      <c r="C275" s="245"/>
      <c r="D275" s="229" t="s">
        <v>182</v>
      </c>
      <c r="E275" s="246" t="s">
        <v>35</v>
      </c>
      <c r="F275" s="247" t="s">
        <v>823</v>
      </c>
      <c r="G275" s="245"/>
      <c r="H275" s="248">
        <v>4</v>
      </c>
      <c r="I275" s="249"/>
      <c r="J275" s="245"/>
      <c r="K275" s="245"/>
      <c r="L275" s="250"/>
      <c r="M275" s="251"/>
      <c r="N275" s="252"/>
      <c r="O275" s="252"/>
      <c r="P275" s="252"/>
      <c r="Q275" s="252"/>
      <c r="R275" s="252"/>
      <c r="S275" s="252"/>
      <c r="T275" s="253"/>
      <c r="U275" s="14"/>
      <c r="V275" s="14"/>
      <c r="W275" s="14"/>
      <c r="X275" s="14"/>
      <c r="Y275" s="14"/>
      <c r="Z275" s="14"/>
      <c r="AA275" s="14"/>
      <c r="AB275" s="14"/>
      <c r="AC275" s="14"/>
      <c r="AD275" s="14"/>
      <c r="AE275" s="14"/>
      <c r="AT275" s="254" t="s">
        <v>182</v>
      </c>
      <c r="AU275" s="254" t="s">
        <v>86</v>
      </c>
      <c r="AV275" s="14" t="s">
        <v>88</v>
      </c>
      <c r="AW275" s="14" t="s">
        <v>40</v>
      </c>
      <c r="AX275" s="14" t="s">
        <v>79</v>
      </c>
      <c r="AY275" s="254" t="s">
        <v>170</v>
      </c>
    </row>
    <row r="276" spans="1:51" s="14" customFormat="1" ht="12">
      <c r="A276" s="14"/>
      <c r="B276" s="244"/>
      <c r="C276" s="245"/>
      <c r="D276" s="229" t="s">
        <v>182</v>
      </c>
      <c r="E276" s="246" t="s">
        <v>35</v>
      </c>
      <c r="F276" s="247" t="s">
        <v>832</v>
      </c>
      <c r="G276" s="245"/>
      <c r="H276" s="248">
        <v>3</v>
      </c>
      <c r="I276" s="249"/>
      <c r="J276" s="245"/>
      <c r="K276" s="245"/>
      <c r="L276" s="250"/>
      <c r="M276" s="251"/>
      <c r="N276" s="252"/>
      <c r="O276" s="252"/>
      <c r="P276" s="252"/>
      <c r="Q276" s="252"/>
      <c r="R276" s="252"/>
      <c r="S276" s="252"/>
      <c r="T276" s="253"/>
      <c r="U276" s="14"/>
      <c r="V276" s="14"/>
      <c r="W276" s="14"/>
      <c r="X276" s="14"/>
      <c r="Y276" s="14"/>
      <c r="Z276" s="14"/>
      <c r="AA276" s="14"/>
      <c r="AB276" s="14"/>
      <c r="AC276" s="14"/>
      <c r="AD276" s="14"/>
      <c r="AE276" s="14"/>
      <c r="AT276" s="254" t="s">
        <v>182</v>
      </c>
      <c r="AU276" s="254" t="s">
        <v>86</v>
      </c>
      <c r="AV276" s="14" t="s">
        <v>88</v>
      </c>
      <c r="AW276" s="14" t="s">
        <v>40</v>
      </c>
      <c r="AX276" s="14" t="s">
        <v>79</v>
      </c>
      <c r="AY276" s="254" t="s">
        <v>170</v>
      </c>
    </row>
    <row r="277" spans="1:51" s="15" customFormat="1" ht="12">
      <c r="A277" s="15"/>
      <c r="B277" s="255"/>
      <c r="C277" s="256"/>
      <c r="D277" s="229" t="s">
        <v>182</v>
      </c>
      <c r="E277" s="257" t="s">
        <v>35</v>
      </c>
      <c r="F277" s="258" t="s">
        <v>185</v>
      </c>
      <c r="G277" s="256"/>
      <c r="H277" s="259">
        <v>7</v>
      </c>
      <c r="I277" s="260"/>
      <c r="J277" s="256"/>
      <c r="K277" s="256"/>
      <c r="L277" s="261"/>
      <c r="M277" s="262"/>
      <c r="N277" s="263"/>
      <c r="O277" s="263"/>
      <c r="P277" s="263"/>
      <c r="Q277" s="263"/>
      <c r="R277" s="263"/>
      <c r="S277" s="263"/>
      <c r="T277" s="264"/>
      <c r="U277" s="15"/>
      <c r="V277" s="15"/>
      <c r="W277" s="15"/>
      <c r="X277" s="15"/>
      <c r="Y277" s="15"/>
      <c r="Z277" s="15"/>
      <c r="AA277" s="15"/>
      <c r="AB277" s="15"/>
      <c r="AC277" s="15"/>
      <c r="AD277" s="15"/>
      <c r="AE277" s="15"/>
      <c r="AT277" s="265" t="s">
        <v>182</v>
      </c>
      <c r="AU277" s="265" t="s">
        <v>86</v>
      </c>
      <c r="AV277" s="15" t="s">
        <v>178</v>
      </c>
      <c r="AW277" s="15" t="s">
        <v>40</v>
      </c>
      <c r="AX277" s="15" t="s">
        <v>86</v>
      </c>
      <c r="AY277" s="265" t="s">
        <v>170</v>
      </c>
    </row>
    <row r="278" spans="1:65" s="2" customFormat="1" ht="16.5" customHeight="1">
      <c r="A278" s="41"/>
      <c r="B278" s="42"/>
      <c r="C278" s="266" t="s">
        <v>421</v>
      </c>
      <c r="D278" s="266" t="s">
        <v>441</v>
      </c>
      <c r="E278" s="267" t="s">
        <v>846</v>
      </c>
      <c r="F278" s="268" t="s">
        <v>847</v>
      </c>
      <c r="G278" s="269" t="s">
        <v>216</v>
      </c>
      <c r="H278" s="270">
        <v>5</v>
      </c>
      <c r="I278" s="271"/>
      <c r="J278" s="272">
        <f>ROUND(I278*H278,2)</f>
        <v>0</v>
      </c>
      <c r="K278" s="268" t="s">
        <v>177</v>
      </c>
      <c r="L278" s="273"/>
      <c r="M278" s="274" t="s">
        <v>35</v>
      </c>
      <c r="N278" s="275" t="s">
        <v>52</v>
      </c>
      <c r="O278" s="88"/>
      <c r="P278" s="225">
        <f>O278*H278</f>
        <v>0</v>
      </c>
      <c r="Q278" s="225">
        <v>0.13865</v>
      </c>
      <c r="R278" s="225">
        <f>Q278*H278</f>
        <v>0.6932499999999999</v>
      </c>
      <c r="S278" s="225">
        <v>0</v>
      </c>
      <c r="T278" s="226">
        <f>S278*H278</f>
        <v>0</v>
      </c>
      <c r="U278" s="41"/>
      <c r="V278" s="41"/>
      <c r="W278" s="41"/>
      <c r="X278" s="41"/>
      <c r="Y278" s="41"/>
      <c r="Z278" s="41"/>
      <c r="AA278" s="41"/>
      <c r="AB278" s="41"/>
      <c r="AC278" s="41"/>
      <c r="AD278" s="41"/>
      <c r="AE278" s="41"/>
      <c r="AR278" s="227" t="s">
        <v>372</v>
      </c>
      <c r="AT278" s="227" t="s">
        <v>441</v>
      </c>
      <c r="AU278" s="227" t="s">
        <v>86</v>
      </c>
      <c r="AY278" s="19" t="s">
        <v>170</v>
      </c>
      <c r="BE278" s="228">
        <f>IF(N278="základní",J278,0)</f>
        <v>0</v>
      </c>
      <c r="BF278" s="228">
        <f>IF(N278="snížená",J278,0)</f>
        <v>0</v>
      </c>
      <c r="BG278" s="228">
        <f>IF(N278="zákl. přenesená",J278,0)</f>
        <v>0</v>
      </c>
      <c r="BH278" s="228">
        <f>IF(N278="sníž. přenesená",J278,0)</f>
        <v>0</v>
      </c>
      <c r="BI278" s="228">
        <f>IF(N278="nulová",J278,0)</f>
        <v>0</v>
      </c>
      <c r="BJ278" s="19" t="s">
        <v>178</v>
      </c>
      <c r="BK278" s="228">
        <f>ROUND(I278*H278,2)</f>
        <v>0</v>
      </c>
      <c r="BL278" s="19" t="s">
        <v>372</v>
      </c>
      <c r="BM278" s="227" t="s">
        <v>848</v>
      </c>
    </row>
    <row r="279" spans="1:51" s="14" customFormat="1" ht="12">
      <c r="A279" s="14"/>
      <c r="B279" s="244"/>
      <c r="C279" s="245"/>
      <c r="D279" s="229" t="s">
        <v>182</v>
      </c>
      <c r="E279" s="246" t="s">
        <v>35</v>
      </c>
      <c r="F279" s="247" t="s">
        <v>849</v>
      </c>
      <c r="G279" s="245"/>
      <c r="H279" s="248">
        <v>2</v>
      </c>
      <c r="I279" s="249"/>
      <c r="J279" s="245"/>
      <c r="K279" s="245"/>
      <c r="L279" s="250"/>
      <c r="M279" s="251"/>
      <c r="N279" s="252"/>
      <c r="O279" s="252"/>
      <c r="P279" s="252"/>
      <c r="Q279" s="252"/>
      <c r="R279" s="252"/>
      <c r="S279" s="252"/>
      <c r="T279" s="253"/>
      <c r="U279" s="14"/>
      <c r="V279" s="14"/>
      <c r="W279" s="14"/>
      <c r="X279" s="14"/>
      <c r="Y279" s="14"/>
      <c r="Z279" s="14"/>
      <c r="AA279" s="14"/>
      <c r="AB279" s="14"/>
      <c r="AC279" s="14"/>
      <c r="AD279" s="14"/>
      <c r="AE279" s="14"/>
      <c r="AT279" s="254" t="s">
        <v>182</v>
      </c>
      <c r="AU279" s="254" t="s">
        <v>86</v>
      </c>
      <c r="AV279" s="14" t="s">
        <v>88</v>
      </c>
      <c r="AW279" s="14" t="s">
        <v>40</v>
      </c>
      <c r="AX279" s="14" t="s">
        <v>79</v>
      </c>
      <c r="AY279" s="254" t="s">
        <v>170</v>
      </c>
    </row>
    <row r="280" spans="1:51" s="14" customFormat="1" ht="12">
      <c r="A280" s="14"/>
      <c r="B280" s="244"/>
      <c r="C280" s="245"/>
      <c r="D280" s="229" t="s">
        <v>182</v>
      </c>
      <c r="E280" s="246" t="s">
        <v>35</v>
      </c>
      <c r="F280" s="247" t="s">
        <v>832</v>
      </c>
      <c r="G280" s="245"/>
      <c r="H280" s="248">
        <v>3</v>
      </c>
      <c r="I280" s="249"/>
      <c r="J280" s="245"/>
      <c r="K280" s="245"/>
      <c r="L280" s="250"/>
      <c r="M280" s="251"/>
      <c r="N280" s="252"/>
      <c r="O280" s="252"/>
      <c r="P280" s="252"/>
      <c r="Q280" s="252"/>
      <c r="R280" s="252"/>
      <c r="S280" s="252"/>
      <c r="T280" s="253"/>
      <c r="U280" s="14"/>
      <c r="V280" s="14"/>
      <c r="W280" s="14"/>
      <c r="X280" s="14"/>
      <c r="Y280" s="14"/>
      <c r="Z280" s="14"/>
      <c r="AA280" s="14"/>
      <c r="AB280" s="14"/>
      <c r="AC280" s="14"/>
      <c r="AD280" s="14"/>
      <c r="AE280" s="14"/>
      <c r="AT280" s="254" t="s">
        <v>182</v>
      </c>
      <c r="AU280" s="254" t="s">
        <v>86</v>
      </c>
      <c r="AV280" s="14" t="s">
        <v>88</v>
      </c>
      <c r="AW280" s="14" t="s">
        <v>40</v>
      </c>
      <c r="AX280" s="14" t="s">
        <v>79</v>
      </c>
      <c r="AY280" s="254" t="s">
        <v>170</v>
      </c>
    </row>
    <row r="281" spans="1:51" s="15" customFormat="1" ht="12">
      <c r="A281" s="15"/>
      <c r="B281" s="255"/>
      <c r="C281" s="256"/>
      <c r="D281" s="229" t="s">
        <v>182</v>
      </c>
      <c r="E281" s="257" t="s">
        <v>35</v>
      </c>
      <c r="F281" s="258" t="s">
        <v>185</v>
      </c>
      <c r="G281" s="256"/>
      <c r="H281" s="259">
        <v>5</v>
      </c>
      <c r="I281" s="260"/>
      <c r="J281" s="256"/>
      <c r="K281" s="256"/>
      <c r="L281" s="261"/>
      <c r="M281" s="262"/>
      <c r="N281" s="263"/>
      <c r="O281" s="263"/>
      <c r="P281" s="263"/>
      <c r="Q281" s="263"/>
      <c r="R281" s="263"/>
      <c r="S281" s="263"/>
      <c r="T281" s="264"/>
      <c r="U281" s="15"/>
      <c r="V281" s="15"/>
      <c r="W281" s="15"/>
      <c r="X281" s="15"/>
      <c r="Y281" s="15"/>
      <c r="Z281" s="15"/>
      <c r="AA281" s="15"/>
      <c r="AB281" s="15"/>
      <c r="AC281" s="15"/>
      <c r="AD281" s="15"/>
      <c r="AE281" s="15"/>
      <c r="AT281" s="265" t="s">
        <v>182</v>
      </c>
      <c r="AU281" s="265" t="s">
        <v>86</v>
      </c>
      <c r="AV281" s="15" t="s">
        <v>178</v>
      </c>
      <c r="AW281" s="15" t="s">
        <v>40</v>
      </c>
      <c r="AX281" s="15" t="s">
        <v>86</v>
      </c>
      <c r="AY281" s="265" t="s">
        <v>170</v>
      </c>
    </row>
    <row r="282" spans="1:65" s="2" customFormat="1" ht="16.5" customHeight="1">
      <c r="A282" s="41"/>
      <c r="B282" s="42"/>
      <c r="C282" s="266" t="s">
        <v>426</v>
      </c>
      <c r="D282" s="266" t="s">
        <v>441</v>
      </c>
      <c r="E282" s="267" t="s">
        <v>850</v>
      </c>
      <c r="F282" s="268" t="s">
        <v>851</v>
      </c>
      <c r="G282" s="269" t="s">
        <v>216</v>
      </c>
      <c r="H282" s="270">
        <v>5</v>
      </c>
      <c r="I282" s="271"/>
      <c r="J282" s="272">
        <f>ROUND(I282*H282,2)</f>
        <v>0</v>
      </c>
      <c r="K282" s="268" t="s">
        <v>177</v>
      </c>
      <c r="L282" s="273"/>
      <c r="M282" s="274" t="s">
        <v>35</v>
      </c>
      <c r="N282" s="275" t="s">
        <v>52</v>
      </c>
      <c r="O282" s="88"/>
      <c r="P282" s="225">
        <f>O282*H282</f>
        <v>0</v>
      </c>
      <c r="Q282" s="225">
        <v>0.14262</v>
      </c>
      <c r="R282" s="225">
        <f>Q282*H282</f>
        <v>0.7131</v>
      </c>
      <c r="S282" s="225">
        <v>0</v>
      </c>
      <c r="T282" s="226">
        <f>S282*H282</f>
        <v>0</v>
      </c>
      <c r="U282" s="41"/>
      <c r="V282" s="41"/>
      <c r="W282" s="41"/>
      <c r="X282" s="41"/>
      <c r="Y282" s="41"/>
      <c r="Z282" s="41"/>
      <c r="AA282" s="41"/>
      <c r="AB282" s="41"/>
      <c r="AC282" s="41"/>
      <c r="AD282" s="41"/>
      <c r="AE282" s="41"/>
      <c r="AR282" s="227" t="s">
        <v>372</v>
      </c>
      <c r="AT282" s="227" t="s">
        <v>441</v>
      </c>
      <c r="AU282" s="227" t="s">
        <v>86</v>
      </c>
      <c r="AY282" s="19" t="s">
        <v>170</v>
      </c>
      <c r="BE282" s="228">
        <f>IF(N282="základní",J282,0)</f>
        <v>0</v>
      </c>
      <c r="BF282" s="228">
        <f>IF(N282="snížená",J282,0)</f>
        <v>0</v>
      </c>
      <c r="BG282" s="228">
        <f>IF(N282="zákl. přenesená",J282,0)</f>
        <v>0</v>
      </c>
      <c r="BH282" s="228">
        <f>IF(N282="sníž. přenesená",J282,0)</f>
        <v>0</v>
      </c>
      <c r="BI282" s="228">
        <f>IF(N282="nulová",J282,0)</f>
        <v>0</v>
      </c>
      <c r="BJ282" s="19" t="s">
        <v>178</v>
      </c>
      <c r="BK282" s="228">
        <f>ROUND(I282*H282,2)</f>
        <v>0</v>
      </c>
      <c r="BL282" s="19" t="s">
        <v>372</v>
      </c>
      <c r="BM282" s="227" t="s">
        <v>852</v>
      </c>
    </row>
    <row r="283" spans="1:51" s="14" customFormat="1" ht="12">
      <c r="A283" s="14"/>
      <c r="B283" s="244"/>
      <c r="C283" s="245"/>
      <c r="D283" s="229" t="s">
        <v>182</v>
      </c>
      <c r="E283" s="246" t="s">
        <v>35</v>
      </c>
      <c r="F283" s="247" t="s">
        <v>823</v>
      </c>
      <c r="G283" s="245"/>
      <c r="H283" s="248">
        <v>4</v>
      </c>
      <c r="I283" s="249"/>
      <c r="J283" s="245"/>
      <c r="K283" s="245"/>
      <c r="L283" s="250"/>
      <c r="M283" s="251"/>
      <c r="N283" s="252"/>
      <c r="O283" s="252"/>
      <c r="P283" s="252"/>
      <c r="Q283" s="252"/>
      <c r="R283" s="252"/>
      <c r="S283" s="252"/>
      <c r="T283" s="253"/>
      <c r="U283" s="14"/>
      <c r="V283" s="14"/>
      <c r="W283" s="14"/>
      <c r="X283" s="14"/>
      <c r="Y283" s="14"/>
      <c r="Z283" s="14"/>
      <c r="AA283" s="14"/>
      <c r="AB283" s="14"/>
      <c r="AC283" s="14"/>
      <c r="AD283" s="14"/>
      <c r="AE283" s="14"/>
      <c r="AT283" s="254" t="s">
        <v>182</v>
      </c>
      <c r="AU283" s="254" t="s">
        <v>86</v>
      </c>
      <c r="AV283" s="14" t="s">
        <v>88</v>
      </c>
      <c r="AW283" s="14" t="s">
        <v>40</v>
      </c>
      <c r="AX283" s="14" t="s">
        <v>79</v>
      </c>
      <c r="AY283" s="254" t="s">
        <v>170</v>
      </c>
    </row>
    <row r="284" spans="1:51" s="14" customFormat="1" ht="12">
      <c r="A284" s="14"/>
      <c r="B284" s="244"/>
      <c r="C284" s="245"/>
      <c r="D284" s="229" t="s">
        <v>182</v>
      </c>
      <c r="E284" s="246" t="s">
        <v>35</v>
      </c>
      <c r="F284" s="247" t="s">
        <v>853</v>
      </c>
      <c r="G284" s="245"/>
      <c r="H284" s="248">
        <v>1</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182</v>
      </c>
      <c r="AU284" s="254" t="s">
        <v>86</v>
      </c>
      <c r="AV284" s="14" t="s">
        <v>88</v>
      </c>
      <c r="AW284" s="14" t="s">
        <v>40</v>
      </c>
      <c r="AX284" s="14" t="s">
        <v>79</v>
      </c>
      <c r="AY284" s="254" t="s">
        <v>170</v>
      </c>
    </row>
    <row r="285" spans="1:51" s="15" customFormat="1" ht="12">
      <c r="A285" s="15"/>
      <c r="B285" s="255"/>
      <c r="C285" s="256"/>
      <c r="D285" s="229" t="s">
        <v>182</v>
      </c>
      <c r="E285" s="257" t="s">
        <v>35</v>
      </c>
      <c r="F285" s="258" t="s">
        <v>185</v>
      </c>
      <c r="G285" s="256"/>
      <c r="H285" s="259">
        <v>5</v>
      </c>
      <c r="I285" s="260"/>
      <c r="J285" s="256"/>
      <c r="K285" s="256"/>
      <c r="L285" s="261"/>
      <c r="M285" s="262"/>
      <c r="N285" s="263"/>
      <c r="O285" s="263"/>
      <c r="P285" s="263"/>
      <c r="Q285" s="263"/>
      <c r="R285" s="263"/>
      <c r="S285" s="263"/>
      <c r="T285" s="264"/>
      <c r="U285" s="15"/>
      <c r="V285" s="15"/>
      <c r="W285" s="15"/>
      <c r="X285" s="15"/>
      <c r="Y285" s="15"/>
      <c r="Z285" s="15"/>
      <c r="AA285" s="15"/>
      <c r="AB285" s="15"/>
      <c r="AC285" s="15"/>
      <c r="AD285" s="15"/>
      <c r="AE285" s="15"/>
      <c r="AT285" s="265" t="s">
        <v>182</v>
      </c>
      <c r="AU285" s="265" t="s">
        <v>86</v>
      </c>
      <c r="AV285" s="15" t="s">
        <v>178</v>
      </c>
      <c r="AW285" s="15" t="s">
        <v>40</v>
      </c>
      <c r="AX285" s="15" t="s">
        <v>86</v>
      </c>
      <c r="AY285" s="265" t="s">
        <v>170</v>
      </c>
    </row>
    <row r="286" spans="1:65" s="2" customFormat="1" ht="16.5" customHeight="1">
      <c r="A286" s="41"/>
      <c r="B286" s="42"/>
      <c r="C286" s="266" t="s">
        <v>431</v>
      </c>
      <c r="D286" s="266" t="s">
        <v>441</v>
      </c>
      <c r="E286" s="267" t="s">
        <v>854</v>
      </c>
      <c r="F286" s="268" t="s">
        <v>855</v>
      </c>
      <c r="G286" s="269" t="s">
        <v>216</v>
      </c>
      <c r="H286" s="270">
        <v>6</v>
      </c>
      <c r="I286" s="271"/>
      <c r="J286" s="272">
        <f>ROUND(I286*H286,2)</f>
        <v>0</v>
      </c>
      <c r="K286" s="268" t="s">
        <v>177</v>
      </c>
      <c r="L286" s="273"/>
      <c r="M286" s="274" t="s">
        <v>35</v>
      </c>
      <c r="N286" s="275" t="s">
        <v>52</v>
      </c>
      <c r="O286" s="88"/>
      <c r="P286" s="225">
        <f>O286*H286</f>
        <v>0</v>
      </c>
      <c r="Q286" s="225">
        <v>0.14658</v>
      </c>
      <c r="R286" s="225">
        <f>Q286*H286</f>
        <v>0.8794799999999999</v>
      </c>
      <c r="S286" s="225">
        <v>0</v>
      </c>
      <c r="T286" s="226">
        <f>S286*H286</f>
        <v>0</v>
      </c>
      <c r="U286" s="41"/>
      <c r="V286" s="41"/>
      <c r="W286" s="41"/>
      <c r="X286" s="41"/>
      <c r="Y286" s="41"/>
      <c r="Z286" s="41"/>
      <c r="AA286" s="41"/>
      <c r="AB286" s="41"/>
      <c r="AC286" s="41"/>
      <c r="AD286" s="41"/>
      <c r="AE286" s="41"/>
      <c r="AR286" s="227" t="s">
        <v>372</v>
      </c>
      <c r="AT286" s="227" t="s">
        <v>441</v>
      </c>
      <c r="AU286" s="227" t="s">
        <v>86</v>
      </c>
      <c r="AY286" s="19" t="s">
        <v>170</v>
      </c>
      <c r="BE286" s="228">
        <f>IF(N286="základní",J286,0)</f>
        <v>0</v>
      </c>
      <c r="BF286" s="228">
        <f>IF(N286="snížená",J286,0)</f>
        <v>0</v>
      </c>
      <c r="BG286" s="228">
        <f>IF(N286="zákl. přenesená",J286,0)</f>
        <v>0</v>
      </c>
      <c r="BH286" s="228">
        <f>IF(N286="sníž. přenesená",J286,0)</f>
        <v>0</v>
      </c>
      <c r="BI286" s="228">
        <f>IF(N286="nulová",J286,0)</f>
        <v>0</v>
      </c>
      <c r="BJ286" s="19" t="s">
        <v>178</v>
      </c>
      <c r="BK286" s="228">
        <f>ROUND(I286*H286,2)</f>
        <v>0</v>
      </c>
      <c r="BL286" s="19" t="s">
        <v>372</v>
      </c>
      <c r="BM286" s="227" t="s">
        <v>856</v>
      </c>
    </row>
    <row r="287" spans="1:51" s="14" customFormat="1" ht="12">
      <c r="A287" s="14"/>
      <c r="B287" s="244"/>
      <c r="C287" s="245"/>
      <c r="D287" s="229" t="s">
        <v>182</v>
      </c>
      <c r="E287" s="246" t="s">
        <v>35</v>
      </c>
      <c r="F287" s="247" t="s">
        <v>823</v>
      </c>
      <c r="G287" s="245"/>
      <c r="H287" s="248">
        <v>4</v>
      </c>
      <c r="I287" s="249"/>
      <c r="J287" s="245"/>
      <c r="K287" s="245"/>
      <c r="L287" s="250"/>
      <c r="M287" s="251"/>
      <c r="N287" s="252"/>
      <c r="O287" s="252"/>
      <c r="P287" s="252"/>
      <c r="Q287" s="252"/>
      <c r="R287" s="252"/>
      <c r="S287" s="252"/>
      <c r="T287" s="253"/>
      <c r="U287" s="14"/>
      <c r="V287" s="14"/>
      <c r="W287" s="14"/>
      <c r="X287" s="14"/>
      <c r="Y287" s="14"/>
      <c r="Z287" s="14"/>
      <c r="AA287" s="14"/>
      <c r="AB287" s="14"/>
      <c r="AC287" s="14"/>
      <c r="AD287" s="14"/>
      <c r="AE287" s="14"/>
      <c r="AT287" s="254" t="s">
        <v>182</v>
      </c>
      <c r="AU287" s="254" t="s">
        <v>86</v>
      </c>
      <c r="AV287" s="14" t="s">
        <v>88</v>
      </c>
      <c r="AW287" s="14" t="s">
        <v>40</v>
      </c>
      <c r="AX287" s="14" t="s">
        <v>79</v>
      </c>
      <c r="AY287" s="254" t="s">
        <v>170</v>
      </c>
    </row>
    <row r="288" spans="1:51" s="14" customFormat="1" ht="12">
      <c r="A288" s="14"/>
      <c r="B288" s="244"/>
      <c r="C288" s="245"/>
      <c r="D288" s="229" t="s">
        <v>182</v>
      </c>
      <c r="E288" s="246" t="s">
        <v>35</v>
      </c>
      <c r="F288" s="247" t="s">
        <v>839</v>
      </c>
      <c r="G288" s="245"/>
      <c r="H288" s="248">
        <v>2</v>
      </c>
      <c r="I288" s="249"/>
      <c r="J288" s="245"/>
      <c r="K288" s="245"/>
      <c r="L288" s="250"/>
      <c r="M288" s="251"/>
      <c r="N288" s="252"/>
      <c r="O288" s="252"/>
      <c r="P288" s="252"/>
      <c r="Q288" s="252"/>
      <c r="R288" s="252"/>
      <c r="S288" s="252"/>
      <c r="T288" s="253"/>
      <c r="U288" s="14"/>
      <c r="V288" s="14"/>
      <c r="W288" s="14"/>
      <c r="X288" s="14"/>
      <c r="Y288" s="14"/>
      <c r="Z288" s="14"/>
      <c r="AA288" s="14"/>
      <c r="AB288" s="14"/>
      <c r="AC288" s="14"/>
      <c r="AD288" s="14"/>
      <c r="AE288" s="14"/>
      <c r="AT288" s="254" t="s">
        <v>182</v>
      </c>
      <c r="AU288" s="254" t="s">
        <v>86</v>
      </c>
      <c r="AV288" s="14" t="s">
        <v>88</v>
      </c>
      <c r="AW288" s="14" t="s">
        <v>40</v>
      </c>
      <c r="AX288" s="14" t="s">
        <v>79</v>
      </c>
      <c r="AY288" s="254" t="s">
        <v>170</v>
      </c>
    </row>
    <row r="289" spans="1:51" s="15" customFormat="1" ht="12">
      <c r="A289" s="15"/>
      <c r="B289" s="255"/>
      <c r="C289" s="256"/>
      <c r="D289" s="229" t="s">
        <v>182</v>
      </c>
      <c r="E289" s="257" t="s">
        <v>35</v>
      </c>
      <c r="F289" s="258" t="s">
        <v>185</v>
      </c>
      <c r="G289" s="256"/>
      <c r="H289" s="259">
        <v>6</v>
      </c>
      <c r="I289" s="260"/>
      <c r="J289" s="256"/>
      <c r="K289" s="256"/>
      <c r="L289" s="261"/>
      <c r="M289" s="262"/>
      <c r="N289" s="263"/>
      <c r="O289" s="263"/>
      <c r="P289" s="263"/>
      <c r="Q289" s="263"/>
      <c r="R289" s="263"/>
      <c r="S289" s="263"/>
      <c r="T289" s="264"/>
      <c r="U289" s="15"/>
      <c r="V289" s="15"/>
      <c r="W289" s="15"/>
      <c r="X289" s="15"/>
      <c r="Y289" s="15"/>
      <c r="Z289" s="15"/>
      <c r="AA289" s="15"/>
      <c r="AB289" s="15"/>
      <c r="AC289" s="15"/>
      <c r="AD289" s="15"/>
      <c r="AE289" s="15"/>
      <c r="AT289" s="265" t="s">
        <v>182</v>
      </c>
      <c r="AU289" s="265" t="s">
        <v>86</v>
      </c>
      <c r="AV289" s="15" t="s">
        <v>178</v>
      </c>
      <c r="AW289" s="15" t="s">
        <v>40</v>
      </c>
      <c r="AX289" s="15" t="s">
        <v>86</v>
      </c>
      <c r="AY289" s="265" t="s">
        <v>170</v>
      </c>
    </row>
    <row r="290" spans="1:65" s="2" customFormat="1" ht="16.5" customHeight="1">
      <c r="A290" s="41"/>
      <c r="B290" s="42"/>
      <c r="C290" s="266" t="s">
        <v>435</v>
      </c>
      <c r="D290" s="266" t="s">
        <v>441</v>
      </c>
      <c r="E290" s="267" t="s">
        <v>857</v>
      </c>
      <c r="F290" s="268" t="s">
        <v>858</v>
      </c>
      <c r="G290" s="269" t="s">
        <v>216</v>
      </c>
      <c r="H290" s="270">
        <v>4</v>
      </c>
      <c r="I290" s="271"/>
      <c r="J290" s="272">
        <f>ROUND(I290*H290,2)</f>
        <v>0</v>
      </c>
      <c r="K290" s="268" t="s">
        <v>177</v>
      </c>
      <c r="L290" s="273"/>
      <c r="M290" s="274" t="s">
        <v>35</v>
      </c>
      <c r="N290" s="275" t="s">
        <v>52</v>
      </c>
      <c r="O290" s="88"/>
      <c r="P290" s="225">
        <f>O290*H290</f>
        <v>0</v>
      </c>
      <c r="Q290" s="225">
        <v>0.15054</v>
      </c>
      <c r="R290" s="225">
        <f>Q290*H290</f>
        <v>0.60216</v>
      </c>
      <c r="S290" s="225">
        <v>0</v>
      </c>
      <c r="T290" s="226">
        <f>S290*H290</f>
        <v>0</v>
      </c>
      <c r="U290" s="41"/>
      <c r="V290" s="41"/>
      <c r="W290" s="41"/>
      <c r="X290" s="41"/>
      <c r="Y290" s="41"/>
      <c r="Z290" s="41"/>
      <c r="AA290" s="41"/>
      <c r="AB290" s="41"/>
      <c r="AC290" s="41"/>
      <c r="AD290" s="41"/>
      <c r="AE290" s="41"/>
      <c r="AR290" s="227" t="s">
        <v>372</v>
      </c>
      <c r="AT290" s="227" t="s">
        <v>441</v>
      </c>
      <c r="AU290" s="227" t="s">
        <v>86</v>
      </c>
      <c r="AY290" s="19" t="s">
        <v>170</v>
      </c>
      <c r="BE290" s="228">
        <f>IF(N290="základní",J290,0)</f>
        <v>0</v>
      </c>
      <c r="BF290" s="228">
        <f>IF(N290="snížená",J290,0)</f>
        <v>0</v>
      </c>
      <c r="BG290" s="228">
        <f>IF(N290="zákl. přenesená",J290,0)</f>
        <v>0</v>
      </c>
      <c r="BH290" s="228">
        <f>IF(N290="sníž. přenesená",J290,0)</f>
        <v>0</v>
      </c>
      <c r="BI290" s="228">
        <f>IF(N290="nulová",J290,0)</f>
        <v>0</v>
      </c>
      <c r="BJ290" s="19" t="s">
        <v>178</v>
      </c>
      <c r="BK290" s="228">
        <f>ROUND(I290*H290,2)</f>
        <v>0</v>
      </c>
      <c r="BL290" s="19" t="s">
        <v>372</v>
      </c>
      <c r="BM290" s="227" t="s">
        <v>859</v>
      </c>
    </row>
    <row r="291" spans="1:51" s="14" customFormat="1" ht="12">
      <c r="A291" s="14"/>
      <c r="B291" s="244"/>
      <c r="C291" s="245"/>
      <c r="D291" s="229" t="s">
        <v>182</v>
      </c>
      <c r="E291" s="246" t="s">
        <v>35</v>
      </c>
      <c r="F291" s="247" t="s">
        <v>849</v>
      </c>
      <c r="G291" s="245"/>
      <c r="H291" s="248">
        <v>2</v>
      </c>
      <c r="I291" s="249"/>
      <c r="J291" s="245"/>
      <c r="K291" s="245"/>
      <c r="L291" s="250"/>
      <c r="M291" s="251"/>
      <c r="N291" s="252"/>
      <c r="O291" s="252"/>
      <c r="P291" s="252"/>
      <c r="Q291" s="252"/>
      <c r="R291" s="252"/>
      <c r="S291" s="252"/>
      <c r="T291" s="253"/>
      <c r="U291" s="14"/>
      <c r="V291" s="14"/>
      <c r="W291" s="14"/>
      <c r="X291" s="14"/>
      <c r="Y291" s="14"/>
      <c r="Z291" s="14"/>
      <c r="AA291" s="14"/>
      <c r="AB291" s="14"/>
      <c r="AC291" s="14"/>
      <c r="AD291" s="14"/>
      <c r="AE291" s="14"/>
      <c r="AT291" s="254" t="s">
        <v>182</v>
      </c>
      <c r="AU291" s="254" t="s">
        <v>86</v>
      </c>
      <c r="AV291" s="14" t="s">
        <v>88</v>
      </c>
      <c r="AW291" s="14" t="s">
        <v>40</v>
      </c>
      <c r="AX291" s="14" t="s">
        <v>79</v>
      </c>
      <c r="AY291" s="254" t="s">
        <v>170</v>
      </c>
    </row>
    <row r="292" spans="1:51" s="14" customFormat="1" ht="12">
      <c r="A292" s="14"/>
      <c r="B292" s="244"/>
      <c r="C292" s="245"/>
      <c r="D292" s="229" t="s">
        <v>182</v>
      </c>
      <c r="E292" s="246" t="s">
        <v>35</v>
      </c>
      <c r="F292" s="247" t="s">
        <v>839</v>
      </c>
      <c r="G292" s="245"/>
      <c r="H292" s="248">
        <v>2</v>
      </c>
      <c r="I292" s="249"/>
      <c r="J292" s="245"/>
      <c r="K292" s="245"/>
      <c r="L292" s="250"/>
      <c r="M292" s="251"/>
      <c r="N292" s="252"/>
      <c r="O292" s="252"/>
      <c r="P292" s="252"/>
      <c r="Q292" s="252"/>
      <c r="R292" s="252"/>
      <c r="S292" s="252"/>
      <c r="T292" s="253"/>
      <c r="U292" s="14"/>
      <c r="V292" s="14"/>
      <c r="W292" s="14"/>
      <c r="X292" s="14"/>
      <c r="Y292" s="14"/>
      <c r="Z292" s="14"/>
      <c r="AA292" s="14"/>
      <c r="AB292" s="14"/>
      <c r="AC292" s="14"/>
      <c r="AD292" s="14"/>
      <c r="AE292" s="14"/>
      <c r="AT292" s="254" t="s">
        <v>182</v>
      </c>
      <c r="AU292" s="254" t="s">
        <v>86</v>
      </c>
      <c r="AV292" s="14" t="s">
        <v>88</v>
      </c>
      <c r="AW292" s="14" t="s">
        <v>40</v>
      </c>
      <c r="AX292" s="14" t="s">
        <v>79</v>
      </c>
      <c r="AY292" s="254" t="s">
        <v>170</v>
      </c>
    </row>
    <row r="293" spans="1:51" s="15" customFormat="1" ht="12">
      <c r="A293" s="15"/>
      <c r="B293" s="255"/>
      <c r="C293" s="256"/>
      <c r="D293" s="229" t="s">
        <v>182</v>
      </c>
      <c r="E293" s="257" t="s">
        <v>35</v>
      </c>
      <c r="F293" s="258" t="s">
        <v>185</v>
      </c>
      <c r="G293" s="256"/>
      <c r="H293" s="259">
        <v>4</v>
      </c>
      <c r="I293" s="260"/>
      <c r="J293" s="256"/>
      <c r="K293" s="256"/>
      <c r="L293" s="261"/>
      <c r="M293" s="262"/>
      <c r="N293" s="263"/>
      <c r="O293" s="263"/>
      <c r="P293" s="263"/>
      <c r="Q293" s="263"/>
      <c r="R293" s="263"/>
      <c r="S293" s="263"/>
      <c r="T293" s="264"/>
      <c r="U293" s="15"/>
      <c r="V293" s="15"/>
      <c r="W293" s="15"/>
      <c r="X293" s="15"/>
      <c r="Y293" s="15"/>
      <c r="Z293" s="15"/>
      <c r="AA293" s="15"/>
      <c r="AB293" s="15"/>
      <c r="AC293" s="15"/>
      <c r="AD293" s="15"/>
      <c r="AE293" s="15"/>
      <c r="AT293" s="265" t="s">
        <v>182</v>
      </c>
      <c r="AU293" s="265" t="s">
        <v>86</v>
      </c>
      <c r="AV293" s="15" t="s">
        <v>178</v>
      </c>
      <c r="AW293" s="15" t="s">
        <v>40</v>
      </c>
      <c r="AX293" s="15" t="s">
        <v>86</v>
      </c>
      <c r="AY293" s="265" t="s">
        <v>170</v>
      </c>
    </row>
    <row r="294" spans="1:65" s="2" customFormat="1" ht="16.5" customHeight="1">
      <c r="A294" s="41"/>
      <c r="B294" s="42"/>
      <c r="C294" s="266" t="s">
        <v>440</v>
      </c>
      <c r="D294" s="266" t="s">
        <v>441</v>
      </c>
      <c r="E294" s="267" t="s">
        <v>860</v>
      </c>
      <c r="F294" s="268" t="s">
        <v>861</v>
      </c>
      <c r="G294" s="269" t="s">
        <v>216</v>
      </c>
      <c r="H294" s="270">
        <v>5</v>
      </c>
      <c r="I294" s="271"/>
      <c r="J294" s="272">
        <f>ROUND(I294*H294,2)</f>
        <v>0</v>
      </c>
      <c r="K294" s="268" t="s">
        <v>177</v>
      </c>
      <c r="L294" s="273"/>
      <c r="M294" s="274" t="s">
        <v>35</v>
      </c>
      <c r="N294" s="275" t="s">
        <v>52</v>
      </c>
      <c r="O294" s="88"/>
      <c r="P294" s="225">
        <f>O294*H294</f>
        <v>0</v>
      </c>
      <c r="Q294" s="225">
        <v>0.1545</v>
      </c>
      <c r="R294" s="225">
        <f>Q294*H294</f>
        <v>0.7725</v>
      </c>
      <c r="S294" s="225">
        <v>0</v>
      </c>
      <c r="T294" s="226">
        <f>S294*H294</f>
        <v>0</v>
      </c>
      <c r="U294" s="41"/>
      <c r="V294" s="41"/>
      <c r="W294" s="41"/>
      <c r="X294" s="41"/>
      <c r="Y294" s="41"/>
      <c r="Z294" s="41"/>
      <c r="AA294" s="41"/>
      <c r="AB294" s="41"/>
      <c r="AC294" s="41"/>
      <c r="AD294" s="41"/>
      <c r="AE294" s="41"/>
      <c r="AR294" s="227" t="s">
        <v>372</v>
      </c>
      <c r="AT294" s="227" t="s">
        <v>441</v>
      </c>
      <c r="AU294" s="227" t="s">
        <v>86</v>
      </c>
      <c r="AY294" s="19" t="s">
        <v>170</v>
      </c>
      <c r="BE294" s="228">
        <f>IF(N294="základní",J294,0)</f>
        <v>0</v>
      </c>
      <c r="BF294" s="228">
        <f>IF(N294="snížená",J294,0)</f>
        <v>0</v>
      </c>
      <c r="BG294" s="228">
        <f>IF(N294="zákl. přenesená",J294,0)</f>
        <v>0</v>
      </c>
      <c r="BH294" s="228">
        <f>IF(N294="sníž. přenesená",J294,0)</f>
        <v>0</v>
      </c>
      <c r="BI294" s="228">
        <f>IF(N294="nulová",J294,0)</f>
        <v>0</v>
      </c>
      <c r="BJ294" s="19" t="s">
        <v>178</v>
      </c>
      <c r="BK294" s="228">
        <f>ROUND(I294*H294,2)</f>
        <v>0</v>
      </c>
      <c r="BL294" s="19" t="s">
        <v>372</v>
      </c>
      <c r="BM294" s="227" t="s">
        <v>862</v>
      </c>
    </row>
    <row r="295" spans="1:51" s="14" customFormat="1" ht="12">
      <c r="A295" s="14"/>
      <c r="B295" s="244"/>
      <c r="C295" s="245"/>
      <c r="D295" s="229" t="s">
        <v>182</v>
      </c>
      <c r="E295" s="246" t="s">
        <v>35</v>
      </c>
      <c r="F295" s="247" t="s">
        <v>823</v>
      </c>
      <c r="G295" s="245"/>
      <c r="H295" s="248">
        <v>4</v>
      </c>
      <c r="I295" s="249"/>
      <c r="J295" s="245"/>
      <c r="K295" s="245"/>
      <c r="L295" s="250"/>
      <c r="M295" s="251"/>
      <c r="N295" s="252"/>
      <c r="O295" s="252"/>
      <c r="P295" s="252"/>
      <c r="Q295" s="252"/>
      <c r="R295" s="252"/>
      <c r="S295" s="252"/>
      <c r="T295" s="253"/>
      <c r="U295" s="14"/>
      <c r="V295" s="14"/>
      <c r="W295" s="14"/>
      <c r="X295" s="14"/>
      <c r="Y295" s="14"/>
      <c r="Z295" s="14"/>
      <c r="AA295" s="14"/>
      <c r="AB295" s="14"/>
      <c r="AC295" s="14"/>
      <c r="AD295" s="14"/>
      <c r="AE295" s="14"/>
      <c r="AT295" s="254" t="s">
        <v>182</v>
      </c>
      <c r="AU295" s="254" t="s">
        <v>86</v>
      </c>
      <c r="AV295" s="14" t="s">
        <v>88</v>
      </c>
      <c r="AW295" s="14" t="s">
        <v>40</v>
      </c>
      <c r="AX295" s="14" t="s">
        <v>79</v>
      </c>
      <c r="AY295" s="254" t="s">
        <v>170</v>
      </c>
    </row>
    <row r="296" spans="1:51" s="14" customFormat="1" ht="12">
      <c r="A296" s="14"/>
      <c r="B296" s="244"/>
      <c r="C296" s="245"/>
      <c r="D296" s="229" t="s">
        <v>182</v>
      </c>
      <c r="E296" s="246" t="s">
        <v>35</v>
      </c>
      <c r="F296" s="247" t="s">
        <v>853</v>
      </c>
      <c r="G296" s="245"/>
      <c r="H296" s="248">
        <v>1</v>
      </c>
      <c r="I296" s="249"/>
      <c r="J296" s="245"/>
      <c r="K296" s="245"/>
      <c r="L296" s="250"/>
      <c r="M296" s="251"/>
      <c r="N296" s="252"/>
      <c r="O296" s="252"/>
      <c r="P296" s="252"/>
      <c r="Q296" s="252"/>
      <c r="R296" s="252"/>
      <c r="S296" s="252"/>
      <c r="T296" s="253"/>
      <c r="U296" s="14"/>
      <c r="V296" s="14"/>
      <c r="W296" s="14"/>
      <c r="X296" s="14"/>
      <c r="Y296" s="14"/>
      <c r="Z296" s="14"/>
      <c r="AA296" s="14"/>
      <c r="AB296" s="14"/>
      <c r="AC296" s="14"/>
      <c r="AD296" s="14"/>
      <c r="AE296" s="14"/>
      <c r="AT296" s="254" t="s">
        <v>182</v>
      </c>
      <c r="AU296" s="254" t="s">
        <v>86</v>
      </c>
      <c r="AV296" s="14" t="s">
        <v>88</v>
      </c>
      <c r="AW296" s="14" t="s">
        <v>40</v>
      </c>
      <c r="AX296" s="14" t="s">
        <v>79</v>
      </c>
      <c r="AY296" s="254" t="s">
        <v>170</v>
      </c>
    </row>
    <row r="297" spans="1:51" s="15" customFormat="1" ht="12">
      <c r="A297" s="15"/>
      <c r="B297" s="255"/>
      <c r="C297" s="256"/>
      <c r="D297" s="229" t="s">
        <v>182</v>
      </c>
      <c r="E297" s="257" t="s">
        <v>35</v>
      </c>
      <c r="F297" s="258" t="s">
        <v>185</v>
      </c>
      <c r="G297" s="256"/>
      <c r="H297" s="259">
        <v>5</v>
      </c>
      <c r="I297" s="260"/>
      <c r="J297" s="256"/>
      <c r="K297" s="256"/>
      <c r="L297" s="261"/>
      <c r="M297" s="262"/>
      <c r="N297" s="263"/>
      <c r="O297" s="263"/>
      <c r="P297" s="263"/>
      <c r="Q297" s="263"/>
      <c r="R297" s="263"/>
      <c r="S297" s="263"/>
      <c r="T297" s="264"/>
      <c r="U297" s="15"/>
      <c r="V297" s="15"/>
      <c r="W297" s="15"/>
      <c r="X297" s="15"/>
      <c r="Y297" s="15"/>
      <c r="Z297" s="15"/>
      <c r="AA297" s="15"/>
      <c r="AB297" s="15"/>
      <c r="AC297" s="15"/>
      <c r="AD297" s="15"/>
      <c r="AE297" s="15"/>
      <c r="AT297" s="265" t="s">
        <v>182</v>
      </c>
      <c r="AU297" s="265" t="s">
        <v>86</v>
      </c>
      <c r="AV297" s="15" t="s">
        <v>178</v>
      </c>
      <c r="AW297" s="15" t="s">
        <v>40</v>
      </c>
      <c r="AX297" s="15" t="s">
        <v>86</v>
      </c>
      <c r="AY297" s="265" t="s">
        <v>170</v>
      </c>
    </row>
    <row r="298" spans="1:65" s="2" customFormat="1" ht="16.5" customHeight="1">
      <c r="A298" s="41"/>
      <c r="B298" s="42"/>
      <c r="C298" s="266" t="s">
        <v>446</v>
      </c>
      <c r="D298" s="266" t="s">
        <v>441</v>
      </c>
      <c r="E298" s="267" t="s">
        <v>863</v>
      </c>
      <c r="F298" s="268" t="s">
        <v>864</v>
      </c>
      <c r="G298" s="269" t="s">
        <v>216</v>
      </c>
      <c r="H298" s="270">
        <v>5</v>
      </c>
      <c r="I298" s="271"/>
      <c r="J298" s="272">
        <f>ROUND(I298*H298,2)</f>
        <v>0</v>
      </c>
      <c r="K298" s="268" t="s">
        <v>177</v>
      </c>
      <c r="L298" s="273"/>
      <c r="M298" s="274" t="s">
        <v>35</v>
      </c>
      <c r="N298" s="275" t="s">
        <v>52</v>
      </c>
      <c r="O298" s="88"/>
      <c r="P298" s="225">
        <f>O298*H298</f>
        <v>0</v>
      </c>
      <c r="Q298" s="225">
        <v>0.15846</v>
      </c>
      <c r="R298" s="225">
        <f>Q298*H298</f>
        <v>0.7923</v>
      </c>
      <c r="S298" s="225">
        <v>0</v>
      </c>
      <c r="T298" s="226">
        <f>S298*H298</f>
        <v>0</v>
      </c>
      <c r="U298" s="41"/>
      <c r="V298" s="41"/>
      <c r="W298" s="41"/>
      <c r="X298" s="41"/>
      <c r="Y298" s="41"/>
      <c r="Z298" s="41"/>
      <c r="AA298" s="41"/>
      <c r="AB298" s="41"/>
      <c r="AC298" s="41"/>
      <c r="AD298" s="41"/>
      <c r="AE298" s="41"/>
      <c r="AR298" s="227" t="s">
        <v>372</v>
      </c>
      <c r="AT298" s="227" t="s">
        <v>441</v>
      </c>
      <c r="AU298" s="227" t="s">
        <v>86</v>
      </c>
      <c r="AY298" s="19" t="s">
        <v>170</v>
      </c>
      <c r="BE298" s="228">
        <f>IF(N298="základní",J298,0)</f>
        <v>0</v>
      </c>
      <c r="BF298" s="228">
        <f>IF(N298="snížená",J298,0)</f>
        <v>0</v>
      </c>
      <c r="BG298" s="228">
        <f>IF(N298="zákl. přenesená",J298,0)</f>
        <v>0</v>
      </c>
      <c r="BH298" s="228">
        <f>IF(N298="sníž. přenesená",J298,0)</f>
        <v>0</v>
      </c>
      <c r="BI298" s="228">
        <f>IF(N298="nulová",J298,0)</f>
        <v>0</v>
      </c>
      <c r="BJ298" s="19" t="s">
        <v>178</v>
      </c>
      <c r="BK298" s="228">
        <f>ROUND(I298*H298,2)</f>
        <v>0</v>
      </c>
      <c r="BL298" s="19" t="s">
        <v>372</v>
      </c>
      <c r="BM298" s="227" t="s">
        <v>865</v>
      </c>
    </row>
    <row r="299" spans="1:51" s="14" customFormat="1" ht="12">
      <c r="A299" s="14"/>
      <c r="B299" s="244"/>
      <c r="C299" s="245"/>
      <c r="D299" s="229" t="s">
        <v>182</v>
      </c>
      <c r="E299" s="246" t="s">
        <v>35</v>
      </c>
      <c r="F299" s="247" t="s">
        <v>823</v>
      </c>
      <c r="G299" s="245"/>
      <c r="H299" s="248">
        <v>4</v>
      </c>
      <c r="I299" s="249"/>
      <c r="J299" s="245"/>
      <c r="K299" s="245"/>
      <c r="L299" s="250"/>
      <c r="M299" s="251"/>
      <c r="N299" s="252"/>
      <c r="O299" s="252"/>
      <c r="P299" s="252"/>
      <c r="Q299" s="252"/>
      <c r="R299" s="252"/>
      <c r="S299" s="252"/>
      <c r="T299" s="253"/>
      <c r="U299" s="14"/>
      <c r="V299" s="14"/>
      <c r="W299" s="14"/>
      <c r="X299" s="14"/>
      <c r="Y299" s="14"/>
      <c r="Z299" s="14"/>
      <c r="AA299" s="14"/>
      <c r="AB299" s="14"/>
      <c r="AC299" s="14"/>
      <c r="AD299" s="14"/>
      <c r="AE299" s="14"/>
      <c r="AT299" s="254" t="s">
        <v>182</v>
      </c>
      <c r="AU299" s="254" t="s">
        <v>86</v>
      </c>
      <c r="AV299" s="14" t="s">
        <v>88</v>
      </c>
      <c r="AW299" s="14" t="s">
        <v>40</v>
      </c>
      <c r="AX299" s="14" t="s">
        <v>79</v>
      </c>
      <c r="AY299" s="254" t="s">
        <v>170</v>
      </c>
    </row>
    <row r="300" spans="1:51" s="14" customFormat="1" ht="12">
      <c r="A300" s="14"/>
      <c r="B300" s="244"/>
      <c r="C300" s="245"/>
      <c r="D300" s="229" t="s">
        <v>182</v>
      </c>
      <c r="E300" s="246" t="s">
        <v>35</v>
      </c>
      <c r="F300" s="247" t="s">
        <v>853</v>
      </c>
      <c r="G300" s="245"/>
      <c r="H300" s="248">
        <v>1</v>
      </c>
      <c r="I300" s="249"/>
      <c r="J300" s="245"/>
      <c r="K300" s="245"/>
      <c r="L300" s="250"/>
      <c r="M300" s="251"/>
      <c r="N300" s="252"/>
      <c r="O300" s="252"/>
      <c r="P300" s="252"/>
      <c r="Q300" s="252"/>
      <c r="R300" s="252"/>
      <c r="S300" s="252"/>
      <c r="T300" s="253"/>
      <c r="U300" s="14"/>
      <c r="V300" s="14"/>
      <c r="W300" s="14"/>
      <c r="X300" s="14"/>
      <c r="Y300" s="14"/>
      <c r="Z300" s="14"/>
      <c r="AA300" s="14"/>
      <c r="AB300" s="14"/>
      <c r="AC300" s="14"/>
      <c r="AD300" s="14"/>
      <c r="AE300" s="14"/>
      <c r="AT300" s="254" t="s">
        <v>182</v>
      </c>
      <c r="AU300" s="254" t="s">
        <v>86</v>
      </c>
      <c r="AV300" s="14" t="s">
        <v>88</v>
      </c>
      <c r="AW300" s="14" t="s">
        <v>40</v>
      </c>
      <c r="AX300" s="14" t="s">
        <v>79</v>
      </c>
      <c r="AY300" s="254" t="s">
        <v>170</v>
      </c>
    </row>
    <row r="301" spans="1:51" s="15" customFormat="1" ht="12">
      <c r="A301" s="15"/>
      <c r="B301" s="255"/>
      <c r="C301" s="256"/>
      <c r="D301" s="229" t="s">
        <v>182</v>
      </c>
      <c r="E301" s="257" t="s">
        <v>35</v>
      </c>
      <c r="F301" s="258" t="s">
        <v>185</v>
      </c>
      <c r="G301" s="256"/>
      <c r="H301" s="259">
        <v>5</v>
      </c>
      <c r="I301" s="260"/>
      <c r="J301" s="256"/>
      <c r="K301" s="256"/>
      <c r="L301" s="261"/>
      <c r="M301" s="262"/>
      <c r="N301" s="263"/>
      <c r="O301" s="263"/>
      <c r="P301" s="263"/>
      <c r="Q301" s="263"/>
      <c r="R301" s="263"/>
      <c r="S301" s="263"/>
      <c r="T301" s="264"/>
      <c r="U301" s="15"/>
      <c r="V301" s="15"/>
      <c r="W301" s="15"/>
      <c r="X301" s="15"/>
      <c r="Y301" s="15"/>
      <c r="Z301" s="15"/>
      <c r="AA301" s="15"/>
      <c r="AB301" s="15"/>
      <c r="AC301" s="15"/>
      <c r="AD301" s="15"/>
      <c r="AE301" s="15"/>
      <c r="AT301" s="265" t="s">
        <v>182</v>
      </c>
      <c r="AU301" s="265" t="s">
        <v>86</v>
      </c>
      <c r="AV301" s="15" t="s">
        <v>178</v>
      </c>
      <c r="AW301" s="15" t="s">
        <v>40</v>
      </c>
      <c r="AX301" s="15" t="s">
        <v>86</v>
      </c>
      <c r="AY301" s="265" t="s">
        <v>170</v>
      </c>
    </row>
    <row r="302" spans="1:65" s="2" customFormat="1" ht="16.5" customHeight="1">
      <c r="A302" s="41"/>
      <c r="B302" s="42"/>
      <c r="C302" s="266" t="s">
        <v>451</v>
      </c>
      <c r="D302" s="266" t="s">
        <v>441</v>
      </c>
      <c r="E302" s="267" t="s">
        <v>866</v>
      </c>
      <c r="F302" s="268" t="s">
        <v>867</v>
      </c>
      <c r="G302" s="269" t="s">
        <v>216</v>
      </c>
      <c r="H302" s="270">
        <v>6</v>
      </c>
      <c r="I302" s="271"/>
      <c r="J302" s="272">
        <f>ROUND(I302*H302,2)</f>
        <v>0</v>
      </c>
      <c r="K302" s="268" t="s">
        <v>177</v>
      </c>
      <c r="L302" s="273"/>
      <c r="M302" s="274" t="s">
        <v>35</v>
      </c>
      <c r="N302" s="275" t="s">
        <v>52</v>
      </c>
      <c r="O302" s="88"/>
      <c r="P302" s="225">
        <f>O302*H302</f>
        <v>0</v>
      </c>
      <c r="Q302" s="225">
        <v>0.16242</v>
      </c>
      <c r="R302" s="225">
        <f>Q302*H302</f>
        <v>0.97452</v>
      </c>
      <c r="S302" s="225">
        <v>0</v>
      </c>
      <c r="T302" s="226">
        <f>S302*H302</f>
        <v>0</v>
      </c>
      <c r="U302" s="41"/>
      <c r="V302" s="41"/>
      <c r="W302" s="41"/>
      <c r="X302" s="41"/>
      <c r="Y302" s="41"/>
      <c r="Z302" s="41"/>
      <c r="AA302" s="41"/>
      <c r="AB302" s="41"/>
      <c r="AC302" s="41"/>
      <c r="AD302" s="41"/>
      <c r="AE302" s="41"/>
      <c r="AR302" s="227" t="s">
        <v>372</v>
      </c>
      <c r="AT302" s="227" t="s">
        <v>441</v>
      </c>
      <c r="AU302" s="227" t="s">
        <v>86</v>
      </c>
      <c r="AY302" s="19" t="s">
        <v>170</v>
      </c>
      <c r="BE302" s="228">
        <f>IF(N302="základní",J302,0)</f>
        <v>0</v>
      </c>
      <c r="BF302" s="228">
        <f>IF(N302="snížená",J302,0)</f>
        <v>0</v>
      </c>
      <c r="BG302" s="228">
        <f>IF(N302="zákl. přenesená",J302,0)</f>
        <v>0</v>
      </c>
      <c r="BH302" s="228">
        <f>IF(N302="sníž. přenesená",J302,0)</f>
        <v>0</v>
      </c>
      <c r="BI302" s="228">
        <f>IF(N302="nulová",J302,0)</f>
        <v>0</v>
      </c>
      <c r="BJ302" s="19" t="s">
        <v>178</v>
      </c>
      <c r="BK302" s="228">
        <f>ROUND(I302*H302,2)</f>
        <v>0</v>
      </c>
      <c r="BL302" s="19" t="s">
        <v>372</v>
      </c>
      <c r="BM302" s="227" t="s">
        <v>868</v>
      </c>
    </row>
    <row r="303" spans="1:51" s="14" customFormat="1" ht="12">
      <c r="A303" s="14"/>
      <c r="B303" s="244"/>
      <c r="C303" s="245"/>
      <c r="D303" s="229" t="s">
        <v>182</v>
      </c>
      <c r="E303" s="246" t="s">
        <v>35</v>
      </c>
      <c r="F303" s="247" t="s">
        <v>823</v>
      </c>
      <c r="G303" s="245"/>
      <c r="H303" s="248">
        <v>4</v>
      </c>
      <c r="I303" s="249"/>
      <c r="J303" s="245"/>
      <c r="K303" s="245"/>
      <c r="L303" s="250"/>
      <c r="M303" s="251"/>
      <c r="N303" s="252"/>
      <c r="O303" s="252"/>
      <c r="P303" s="252"/>
      <c r="Q303" s="252"/>
      <c r="R303" s="252"/>
      <c r="S303" s="252"/>
      <c r="T303" s="253"/>
      <c r="U303" s="14"/>
      <c r="V303" s="14"/>
      <c r="W303" s="14"/>
      <c r="X303" s="14"/>
      <c r="Y303" s="14"/>
      <c r="Z303" s="14"/>
      <c r="AA303" s="14"/>
      <c r="AB303" s="14"/>
      <c r="AC303" s="14"/>
      <c r="AD303" s="14"/>
      <c r="AE303" s="14"/>
      <c r="AT303" s="254" t="s">
        <v>182</v>
      </c>
      <c r="AU303" s="254" t="s">
        <v>86</v>
      </c>
      <c r="AV303" s="14" t="s">
        <v>88</v>
      </c>
      <c r="AW303" s="14" t="s">
        <v>40</v>
      </c>
      <c r="AX303" s="14" t="s">
        <v>79</v>
      </c>
      <c r="AY303" s="254" t="s">
        <v>170</v>
      </c>
    </row>
    <row r="304" spans="1:51" s="14" customFormat="1" ht="12">
      <c r="A304" s="14"/>
      <c r="B304" s="244"/>
      <c r="C304" s="245"/>
      <c r="D304" s="229" t="s">
        <v>182</v>
      </c>
      <c r="E304" s="246" t="s">
        <v>35</v>
      </c>
      <c r="F304" s="247" t="s">
        <v>839</v>
      </c>
      <c r="G304" s="245"/>
      <c r="H304" s="248">
        <v>2</v>
      </c>
      <c r="I304" s="249"/>
      <c r="J304" s="245"/>
      <c r="K304" s="245"/>
      <c r="L304" s="250"/>
      <c r="M304" s="251"/>
      <c r="N304" s="252"/>
      <c r="O304" s="252"/>
      <c r="P304" s="252"/>
      <c r="Q304" s="252"/>
      <c r="R304" s="252"/>
      <c r="S304" s="252"/>
      <c r="T304" s="253"/>
      <c r="U304" s="14"/>
      <c r="V304" s="14"/>
      <c r="W304" s="14"/>
      <c r="X304" s="14"/>
      <c r="Y304" s="14"/>
      <c r="Z304" s="14"/>
      <c r="AA304" s="14"/>
      <c r="AB304" s="14"/>
      <c r="AC304" s="14"/>
      <c r="AD304" s="14"/>
      <c r="AE304" s="14"/>
      <c r="AT304" s="254" t="s">
        <v>182</v>
      </c>
      <c r="AU304" s="254" t="s">
        <v>86</v>
      </c>
      <c r="AV304" s="14" t="s">
        <v>88</v>
      </c>
      <c r="AW304" s="14" t="s">
        <v>40</v>
      </c>
      <c r="AX304" s="14" t="s">
        <v>79</v>
      </c>
      <c r="AY304" s="254" t="s">
        <v>170</v>
      </c>
    </row>
    <row r="305" spans="1:51" s="15" customFormat="1" ht="12">
      <c r="A305" s="15"/>
      <c r="B305" s="255"/>
      <c r="C305" s="256"/>
      <c r="D305" s="229" t="s">
        <v>182</v>
      </c>
      <c r="E305" s="257" t="s">
        <v>35</v>
      </c>
      <c r="F305" s="258" t="s">
        <v>185</v>
      </c>
      <c r="G305" s="256"/>
      <c r="H305" s="259">
        <v>6</v>
      </c>
      <c r="I305" s="260"/>
      <c r="J305" s="256"/>
      <c r="K305" s="256"/>
      <c r="L305" s="261"/>
      <c r="M305" s="262"/>
      <c r="N305" s="263"/>
      <c r="O305" s="263"/>
      <c r="P305" s="263"/>
      <c r="Q305" s="263"/>
      <c r="R305" s="263"/>
      <c r="S305" s="263"/>
      <c r="T305" s="264"/>
      <c r="U305" s="15"/>
      <c r="V305" s="15"/>
      <c r="W305" s="15"/>
      <c r="X305" s="15"/>
      <c r="Y305" s="15"/>
      <c r="Z305" s="15"/>
      <c r="AA305" s="15"/>
      <c r="AB305" s="15"/>
      <c r="AC305" s="15"/>
      <c r="AD305" s="15"/>
      <c r="AE305" s="15"/>
      <c r="AT305" s="265" t="s">
        <v>182</v>
      </c>
      <c r="AU305" s="265" t="s">
        <v>86</v>
      </c>
      <c r="AV305" s="15" t="s">
        <v>178</v>
      </c>
      <c r="AW305" s="15" t="s">
        <v>40</v>
      </c>
      <c r="AX305" s="15" t="s">
        <v>86</v>
      </c>
      <c r="AY305" s="265" t="s">
        <v>170</v>
      </c>
    </row>
    <row r="306" spans="1:65" s="2" customFormat="1" ht="16.5" customHeight="1">
      <c r="A306" s="41"/>
      <c r="B306" s="42"/>
      <c r="C306" s="266" t="s">
        <v>456</v>
      </c>
      <c r="D306" s="266" t="s">
        <v>441</v>
      </c>
      <c r="E306" s="267" t="s">
        <v>869</v>
      </c>
      <c r="F306" s="268" t="s">
        <v>870</v>
      </c>
      <c r="G306" s="269" t="s">
        <v>216</v>
      </c>
      <c r="H306" s="270">
        <v>4</v>
      </c>
      <c r="I306" s="271"/>
      <c r="J306" s="272">
        <f>ROUND(I306*H306,2)</f>
        <v>0</v>
      </c>
      <c r="K306" s="268" t="s">
        <v>177</v>
      </c>
      <c r="L306" s="273"/>
      <c r="M306" s="274" t="s">
        <v>35</v>
      </c>
      <c r="N306" s="275" t="s">
        <v>52</v>
      </c>
      <c r="O306" s="88"/>
      <c r="P306" s="225">
        <f>O306*H306</f>
        <v>0</v>
      </c>
      <c r="Q306" s="225">
        <v>0.16638</v>
      </c>
      <c r="R306" s="225">
        <f>Q306*H306</f>
        <v>0.66552</v>
      </c>
      <c r="S306" s="225">
        <v>0</v>
      </c>
      <c r="T306" s="226">
        <f>S306*H306</f>
        <v>0</v>
      </c>
      <c r="U306" s="41"/>
      <c r="V306" s="41"/>
      <c r="W306" s="41"/>
      <c r="X306" s="41"/>
      <c r="Y306" s="41"/>
      <c r="Z306" s="41"/>
      <c r="AA306" s="41"/>
      <c r="AB306" s="41"/>
      <c r="AC306" s="41"/>
      <c r="AD306" s="41"/>
      <c r="AE306" s="41"/>
      <c r="AR306" s="227" t="s">
        <v>372</v>
      </c>
      <c r="AT306" s="227" t="s">
        <v>441</v>
      </c>
      <c r="AU306" s="227" t="s">
        <v>86</v>
      </c>
      <c r="AY306" s="19" t="s">
        <v>170</v>
      </c>
      <c r="BE306" s="228">
        <f>IF(N306="základní",J306,0)</f>
        <v>0</v>
      </c>
      <c r="BF306" s="228">
        <f>IF(N306="snížená",J306,0)</f>
        <v>0</v>
      </c>
      <c r="BG306" s="228">
        <f>IF(N306="zákl. přenesená",J306,0)</f>
        <v>0</v>
      </c>
      <c r="BH306" s="228">
        <f>IF(N306="sníž. přenesená",J306,0)</f>
        <v>0</v>
      </c>
      <c r="BI306" s="228">
        <f>IF(N306="nulová",J306,0)</f>
        <v>0</v>
      </c>
      <c r="BJ306" s="19" t="s">
        <v>178</v>
      </c>
      <c r="BK306" s="228">
        <f>ROUND(I306*H306,2)</f>
        <v>0</v>
      </c>
      <c r="BL306" s="19" t="s">
        <v>372</v>
      </c>
      <c r="BM306" s="227" t="s">
        <v>871</v>
      </c>
    </row>
    <row r="307" spans="1:51" s="14" customFormat="1" ht="12">
      <c r="A307" s="14"/>
      <c r="B307" s="244"/>
      <c r="C307" s="245"/>
      <c r="D307" s="229" t="s">
        <v>182</v>
      </c>
      <c r="E307" s="246" t="s">
        <v>35</v>
      </c>
      <c r="F307" s="247" t="s">
        <v>849</v>
      </c>
      <c r="G307" s="245"/>
      <c r="H307" s="248">
        <v>2</v>
      </c>
      <c r="I307" s="249"/>
      <c r="J307" s="245"/>
      <c r="K307" s="245"/>
      <c r="L307" s="250"/>
      <c r="M307" s="251"/>
      <c r="N307" s="252"/>
      <c r="O307" s="252"/>
      <c r="P307" s="252"/>
      <c r="Q307" s="252"/>
      <c r="R307" s="252"/>
      <c r="S307" s="252"/>
      <c r="T307" s="253"/>
      <c r="U307" s="14"/>
      <c r="V307" s="14"/>
      <c r="W307" s="14"/>
      <c r="X307" s="14"/>
      <c r="Y307" s="14"/>
      <c r="Z307" s="14"/>
      <c r="AA307" s="14"/>
      <c r="AB307" s="14"/>
      <c r="AC307" s="14"/>
      <c r="AD307" s="14"/>
      <c r="AE307" s="14"/>
      <c r="AT307" s="254" t="s">
        <v>182</v>
      </c>
      <c r="AU307" s="254" t="s">
        <v>86</v>
      </c>
      <c r="AV307" s="14" t="s">
        <v>88</v>
      </c>
      <c r="AW307" s="14" t="s">
        <v>40</v>
      </c>
      <c r="AX307" s="14" t="s">
        <v>79</v>
      </c>
      <c r="AY307" s="254" t="s">
        <v>170</v>
      </c>
    </row>
    <row r="308" spans="1:51" s="14" customFormat="1" ht="12">
      <c r="A308" s="14"/>
      <c r="B308" s="244"/>
      <c r="C308" s="245"/>
      <c r="D308" s="229" t="s">
        <v>182</v>
      </c>
      <c r="E308" s="246" t="s">
        <v>35</v>
      </c>
      <c r="F308" s="247" t="s">
        <v>839</v>
      </c>
      <c r="G308" s="245"/>
      <c r="H308" s="248">
        <v>2</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182</v>
      </c>
      <c r="AU308" s="254" t="s">
        <v>86</v>
      </c>
      <c r="AV308" s="14" t="s">
        <v>88</v>
      </c>
      <c r="AW308" s="14" t="s">
        <v>40</v>
      </c>
      <c r="AX308" s="14" t="s">
        <v>79</v>
      </c>
      <c r="AY308" s="254" t="s">
        <v>170</v>
      </c>
    </row>
    <row r="309" spans="1:51" s="15" customFormat="1" ht="12">
      <c r="A309" s="15"/>
      <c r="B309" s="255"/>
      <c r="C309" s="256"/>
      <c r="D309" s="229" t="s">
        <v>182</v>
      </c>
      <c r="E309" s="257" t="s">
        <v>35</v>
      </c>
      <c r="F309" s="258" t="s">
        <v>185</v>
      </c>
      <c r="G309" s="256"/>
      <c r="H309" s="259">
        <v>4</v>
      </c>
      <c r="I309" s="260"/>
      <c r="J309" s="256"/>
      <c r="K309" s="256"/>
      <c r="L309" s="261"/>
      <c r="M309" s="262"/>
      <c r="N309" s="263"/>
      <c r="O309" s="263"/>
      <c r="P309" s="263"/>
      <c r="Q309" s="263"/>
      <c r="R309" s="263"/>
      <c r="S309" s="263"/>
      <c r="T309" s="264"/>
      <c r="U309" s="15"/>
      <c r="V309" s="15"/>
      <c r="W309" s="15"/>
      <c r="X309" s="15"/>
      <c r="Y309" s="15"/>
      <c r="Z309" s="15"/>
      <c r="AA309" s="15"/>
      <c r="AB309" s="15"/>
      <c r="AC309" s="15"/>
      <c r="AD309" s="15"/>
      <c r="AE309" s="15"/>
      <c r="AT309" s="265" t="s">
        <v>182</v>
      </c>
      <c r="AU309" s="265" t="s">
        <v>86</v>
      </c>
      <c r="AV309" s="15" t="s">
        <v>178</v>
      </c>
      <c r="AW309" s="15" t="s">
        <v>40</v>
      </c>
      <c r="AX309" s="15" t="s">
        <v>86</v>
      </c>
      <c r="AY309" s="265" t="s">
        <v>170</v>
      </c>
    </row>
    <row r="310" spans="1:65" s="2" customFormat="1" ht="16.5" customHeight="1">
      <c r="A310" s="41"/>
      <c r="B310" s="42"/>
      <c r="C310" s="266" t="s">
        <v>462</v>
      </c>
      <c r="D310" s="266" t="s">
        <v>441</v>
      </c>
      <c r="E310" s="267" t="s">
        <v>872</v>
      </c>
      <c r="F310" s="268" t="s">
        <v>873</v>
      </c>
      <c r="G310" s="269" t="s">
        <v>216</v>
      </c>
      <c r="H310" s="270">
        <v>3</v>
      </c>
      <c r="I310" s="271"/>
      <c r="J310" s="272">
        <f>ROUND(I310*H310,2)</f>
        <v>0</v>
      </c>
      <c r="K310" s="268" t="s">
        <v>177</v>
      </c>
      <c r="L310" s="273"/>
      <c r="M310" s="274" t="s">
        <v>35</v>
      </c>
      <c r="N310" s="275" t="s">
        <v>52</v>
      </c>
      <c r="O310" s="88"/>
      <c r="P310" s="225">
        <f>O310*H310</f>
        <v>0</v>
      </c>
      <c r="Q310" s="225">
        <v>0.17035</v>
      </c>
      <c r="R310" s="225">
        <f>Q310*H310</f>
        <v>0.51105</v>
      </c>
      <c r="S310" s="225">
        <v>0</v>
      </c>
      <c r="T310" s="226">
        <f>S310*H310</f>
        <v>0</v>
      </c>
      <c r="U310" s="41"/>
      <c r="V310" s="41"/>
      <c r="W310" s="41"/>
      <c r="X310" s="41"/>
      <c r="Y310" s="41"/>
      <c r="Z310" s="41"/>
      <c r="AA310" s="41"/>
      <c r="AB310" s="41"/>
      <c r="AC310" s="41"/>
      <c r="AD310" s="41"/>
      <c r="AE310" s="41"/>
      <c r="AR310" s="227" t="s">
        <v>372</v>
      </c>
      <c r="AT310" s="227" t="s">
        <v>441</v>
      </c>
      <c r="AU310" s="227" t="s">
        <v>86</v>
      </c>
      <c r="AY310" s="19" t="s">
        <v>170</v>
      </c>
      <c r="BE310" s="228">
        <f>IF(N310="základní",J310,0)</f>
        <v>0</v>
      </c>
      <c r="BF310" s="228">
        <f>IF(N310="snížená",J310,0)</f>
        <v>0</v>
      </c>
      <c r="BG310" s="228">
        <f>IF(N310="zákl. přenesená",J310,0)</f>
        <v>0</v>
      </c>
      <c r="BH310" s="228">
        <f>IF(N310="sníž. přenesená",J310,0)</f>
        <v>0</v>
      </c>
      <c r="BI310" s="228">
        <f>IF(N310="nulová",J310,0)</f>
        <v>0</v>
      </c>
      <c r="BJ310" s="19" t="s">
        <v>178</v>
      </c>
      <c r="BK310" s="228">
        <f>ROUND(I310*H310,2)</f>
        <v>0</v>
      </c>
      <c r="BL310" s="19" t="s">
        <v>372</v>
      </c>
      <c r="BM310" s="227" t="s">
        <v>874</v>
      </c>
    </row>
    <row r="311" spans="1:51" s="14" customFormat="1" ht="12">
      <c r="A311" s="14"/>
      <c r="B311" s="244"/>
      <c r="C311" s="245"/>
      <c r="D311" s="229" t="s">
        <v>182</v>
      </c>
      <c r="E311" s="246" t="s">
        <v>35</v>
      </c>
      <c r="F311" s="247" t="s">
        <v>849</v>
      </c>
      <c r="G311" s="245"/>
      <c r="H311" s="248">
        <v>2</v>
      </c>
      <c r="I311" s="249"/>
      <c r="J311" s="245"/>
      <c r="K311" s="245"/>
      <c r="L311" s="250"/>
      <c r="M311" s="251"/>
      <c r="N311" s="252"/>
      <c r="O311" s="252"/>
      <c r="P311" s="252"/>
      <c r="Q311" s="252"/>
      <c r="R311" s="252"/>
      <c r="S311" s="252"/>
      <c r="T311" s="253"/>
      <c r="U311" s="14"/>
      <c r="V311" s="14"/>
      <c r="W311" s="14"/>
      <c r="X311" s="14"/>
      <c r="Y311" s="14"/>
      <c r="Z311" s="14"/>
      <c r="AA311" s="14"/>
      <c r="AB311" s="14"/>
      <c r="AC311" s="14"/>
      <c r="AD311" s="14"/>
      <c r="AE311" s="14"/>
      <c r="AT311" s="254" t="s">
        <v>182</v>
      </c>
      <c r="AU311" s="254" t="s">
        <v>86</v>
      </c>
      <c r="AV311" s="14" t="s">
        <v>88</v>
      </c>
      <c r="AW311" s="14" t="s">
        <v>40</v>
      </c>
      <c r="AX311" s="14" t="s">
        <v>79</v>
      </c>
      <c r="AY311" s="254" t="s">
        <v>170</v>
      </c>
    </row>
    <row r="312" spans="1:51" s="14" customFormat="1" ht="12">
      <c r="A312" s="14"/>
      <c r="B312" s="244"/>
      <c r="C312" s="245"/>
      <c r="D312" s="229" t="s">
        <v>182</v>
      </c>
      <c r="E312" s="246" t="s">
        <v>35</v>
      </c>
      <c r="F312" s="247" t="s">
        <v>853</v>
      </c>
      <c r="G312" s="245"/>
      <c r="H312" s="248">
        <v>1</v>
      </c>
      <c r="I312" s="249"/>
      <c r="J312" s="245"/>
      <c r="K312" s="245"/>
      <c r="L312" s="250"/>
      <c r="M312" s="251"/>
      <c r="N312" s="252"/>
      <c r="O312" s="252"/>
      <c r="P312" s="252"/>
      <c r="Q312" s="252"/>
      <c r="R312" s="252"/>
      <c r="S312" s="252"/>
      <c r="T312" s="253"/>
      <c r="U312" s="14"/>
      <c r="V312" s="14"/>
      <c r="W312" s="14"/>
      <c r="X312" s="14"/>
      <c r="Y312" s="14"/>
      <c r="Z312" s="14"/>
      <c r="AA312" s="14"/>
      <c r="AB312" s="14"/>
      <c r="AC312" s="14"/>
      <c r="AD312" s="14"/>
      <c r="AE312" s="14"/>
      <c r="AT312" s="254" t="s">
        <v>182</v>
      </c>
      <c r="AU312" s="254" t="s">
        <v>86</v>
      </c>
      <c r="AV312" s="14" t="s">
        <v>88</v>
      </c>
      <c r="AW312" s="14" t="s">
        <v>40</v>
      </c>
      <c r="AX312" s="14" t="s">
        <v>79</v>
      </c>
      <c r="AY312" s="254" t="s">
        <v>170</v>
      </c>
    </row>
    <row r="313" spans="1:51" s="15" customFormat="1" ht="12">
      <c r="A313" s="15"/>
      <c r="B313" s="255"/>
      <c r="C313" s="256"/>
      <c r="D313" s="229" t="s">
        <v>182</v>
      </c>
      <c r="E313" s="257" t="s">
        <v>35</v>
      </c>
      <c r="F313" s="258" t="s">
        <v>185</v>
      </c>
      <c r="G313" s="256"/>
      <c r="H313" s="259">
        <v>3</v>
      </c>
      <c r="I313" s="260"/>
      <c r="J313" s="256"/>
      <c r="K313" s="256"/>
      <c r="L313" s="261"/>
      <c r="M313" s="262"/>
      <c r="N313" s="263"/>
      <c r="O313" s="263"/>
      <c r="P313" s="263"/>
      <c r="Q313" s="263"/>
      <c r="R313" s="263"/>
      <c r="S313" s="263"/>
      <c r="T313" s="264"/>
      <c r="U313" s="15"/>
      <c r="V313" s="15"/>
      <c r="W313" s="15"/>
      <c r="X313" s="15"/>
      <c r="Y313" s="15"/>
      <c r="Z313" s="15"/>
      <c r="AA313" s="15"/>
      <c r="AB313" s="15"/>
      <c r="AC313" s="15"/>
      <c r="AD313" s="15"/>
      <c r="AE313" s="15"/>
      <c r="AT313" s="265" t="s">
        <v>182</v>
      </c>
      <c r="AU313" s="265" t="s">
        <v>86</v>
      </c>
      <c r="AV313" s="15" t="s">
        <v>178</v>
      </c>
      <c r="AW313" s="15" t="s">
        <v>40</v>
      </c>
      <c r="AX313" s="15" t="s">
        <v>86</v>
      </c>
      <c r="AY313" s="265" t="s">
        <v>170</v>
      </c>
    </row>
    <row r="314" spans="1:65" s="2" customFormat="1" ht="16.5" customHeight="1">
      <c r="A314" s="41"/>
      <c r="B314" s="42"/>
      <c r="C314" s="266" t="s">
        <v>467</v>
      </c>
      <c r="D314" s="266" t="s">
        <v>441</v>
      </c>
      <c r="E314" s="267" t="s">
        <v>875</v>
      </c>
      <c r="F314" s="268" t="s">
        <v>876</v>
      </c>
      <c r="G314" s="269" t="s">
        <v>216</v>
      </c>
      <c r="H314" s="270">
        <v>8</v>
      </c>
      <c r="I314" s="271"/>
      <c r="J314" s="272">
        <f>ROUND(I314*H314,2)</f>
        <v>0</v>
      </c>
      <c r="K314" s="268" t="s">
        <v>177</v>
      </c>
      <c r="L314" s="273"/>
      <c r="M314" s="274" t="s">
        <v>35</v>
      </c>
      <c r="N314" s="275" t="s">
        <v>52</v>
      </c>
      <c r="O314" s="88"/>
      <c r="P314" s="225">
        <f>O314*H314</f>
        <v>0</v>
      </c>
      <c r="Q314" s="225">
        <v>0.17431</v>
      </c>
      <c r="R314" s="225">
        <f>Q314*H314</f>
        <v>1.39448</v>
      </c>
      <c r="S314" s="225">
        <v>0</v>
      </c>
      <c r="T314" s="226">
        <f>S314*H314</f>
        <v>0</v>
      </c>
      <c r="U314" s="41"/>
      <c r="V314" s="41"/>
      <c r="W314" s="41"/>
      <c r="X314" s="41"/>
      <c r="Y314" s="41"/>
      <c r="Z314" s="41"/>
      <c r="AA314" s="41"/>
      <c r="AB314" s="41"/>
      <c r="AC314" s="41"/>
      <c r="AD314" s="41"/>
      <c r="AE314" s="41"/>
      <c r="AR314" s="227" t="s">
        <v>372</v>
      </c>
      <c r="AT314" s="227" t="s">
        <v>441</v>
      </c>
      <c r="AU314" s="227" t="s">
        <v>86</v>
      </c>
      <c r="AY314" s="19" t="s">
        <v>170</v>
      </c>
      <c r="BE314" s="228">
        <f>IF(N314="základní",J314,0)</f>
        <v>0</v>
      </c>
      <c r="BF314" s="228">
        <f>IF(N314="snížená",J314,0)</f>
        <v>0</v>
      </c>
      <c r="BG314" s="228">
        <f>IF(N314="zákl. přenesená",J314,0)</f>
        <v>0</v>
      </c>
      <c r="BH314" s="228">
        <f>IF(N314="sníž. přenesená",J314,0)</f>
        <v>0</v>
      </c>
      <c r="BI314" s="228">
        <f>IF(N314="nulová",J314,0)</f>
        <v>0</v>
      </c>
      <c r="BJ314" s="19" t="s">
        <v>178</v>
      </c>
      <c r="BK314" s="228">
        <f>ROUND(I314*H314,2)</f>
        <v>0</v>
      </c>
      <c r="BL314" s="19" t="s">
        <v>372</v>
      </c>
      <c r="BM314" s="227" t="s">
        <v>877</v>
      </c>
    </row>
    <row r="315" spans="1:51" s="14" customFormat="1" ht="12">
      <c r="A315" s="14"/>
      <c r="B315" s="244"/>
      <c r="C315" s="245"/>
      <c r="D315" s="229" t="s">
        <v>182</v>
      </c>
      <c r="E315" s="246" t="s">
        <v>35</v>
      </c>
      <c r="F315" s="247" t="s">
        <v>878</v>
      </c>
      <c r="G315" s="245"/>
      <c r="H315" s="248">
        <v>6</v>
      </c>
      <c r="I315" s="249"/>
      <c r="J315" s="245"/>
      <c r="K315" s="245"/>
      <c r="L315" s="250"/>
      <c r="M315" s="251"/>
      <c r="N315" s="252"/>
      <c r="O315" s="252"/>
      <c r="P315" s="252"/>
      <c r="Q315" s="252"/>
      <c r="R315" s="252"/>
      <c r="S315" s="252"/>
      <c r="T315" s="253"/>
      <c r="U315" s="14"/>
      <c r="V315" s="14"/>
      <c r="W315" s="14"/>
      <c r="X315" s="14"/>
      <c r="Y315" s="14"/>
      <c r="Z315" s="14"/>
      <c r="AA315" s="14"/>
      <c r="AB315" s="14"/>
      <c r="AC315" s="14"/>
      <c r="AD315" s="14"/>
      <c r="AE315" s="14"/>
      <c r="AT315" s="254" t="s">
        <v>182</v>
      </c>
      <c r="AU315" s="254" t="s">
        <v>86</v>
      </c>
      <c r="AV315" s="14" t="s">
        <v>88</v>
      </c>
      <c r="AW315" s="14" t="s">
        <v>40</v>
      </c>
      <c r="AX315" s="14" t="s">
        <v>79</v>
      </c>
      <c r="AY315" s="254" t="s">
        <v>170</v>
      </c>
    </row>
    <row r="316" spans="1:51" s="14" customFormat="1" ht="12">
      <c r="A316" s="14"/>
      <c r="B316" s="244"/>
      <c r="C316" s="245"/>
      <c r="D316" s="229" t="s">
        <v>182</v>
      </c>
      <c r="E316" s="246" t="s">
        <v>35</v>
      </c>
      <c r="F316" s="247" t="s">
        <v>839</v>
      </c>
      <c r="G316" s="245"/>
      <c r="H316" s="248">
        <v>2</v>
      </c>
      <c r="I316" s="249"/>
      <c r="J316" s="245"/>
      <c r="K316" s="245"/>
      <c r="L316" s="250"/>
      <c r="M316" s="251"/>
      <c r="N316" s="252"/>
      <c r="O316" s="252"/>
      <c r="P316" s="252"/>
      <c r="Q316" s="252"/>
      <c r="R316" s="252"/>
      <c r="S316" s="252"/>
      <c r="T316" s="253"/>
      <c r="U316" s="14"/>
      <c r="V316" s="14"/>
      <c r="W316" s="14"/>
      <c r="X316" s="14"/>
      <c r="Y316" s="14"/>
      <c r="Z316" s="14"/>
      <c r="AA316" s="14"/>
      <c r="AB316" s="14"/>
      <c r="AC316" s="14"/>
      <c r="AD316" s="14"/>
      <c r="AE316" s="14"/>
      <c r="AT316" s="254" t="s">
        <v>182</v>
      </c>
      <c r="AU316" s="254" t="s">
        <v>86</v>
      </c>
      <c r="AV316" s="14" t="s">
        <v>88</v>
      </c>
      <c r="AW316" s="14" t="s">
        <v>40</v>
      </c>
      <c r="AX316" s="14" t="s">
        <v>79</v>
      </c>
      <c r="AY316" s="254" t="s">
        <v>170</v>
      </c>
    </row>
    <row r="317" spans="1:51" s="15" customFormat="1" ht="12">
      <c r="A317" s="15"/>
      <c r="B317" s="255"/>
      <c r="C317" s="256"/>
      <c r="D317" s="229" t="s">
        <v>182</v>
      </c>
      <c r="E317" s="257" t="s">
        <v>35</v>
      </c>
      <c r="F317" s="258" t="s">
        <v>185</v>
      </c>
      <c r="G317" s="256"/>
      <c r="H317" s="259">
        <v>8</v>
      </c>
      <c r="I317" s="260"/>
      <c r="J317" s="256"/>
      <c r="K317" s="256"/>
      <c r="L317" s="261"/>
      <c r="M317" s="262"/>
      <c r="N317" s="263"/>
      <c r="O317" s="263"/>
      <c r="P317" s="263"/>
      <c r="Q317" s="263"/>
      <c r="R317" s="263"/>
      <c r="S317" s="263"/>
      <c r="T317" s="264"/>
      <c r="U317" s="15"/>
      <c r="V317" s="15"/>
      <c r="W317" s="15"/>
      <c r="X317" s="15"/>
      <c r="Y317" s="15"/>
      <c r="Z317" s="15"/>
      <c r="AA317" s="15"/>
      <c r="AB317" s="15"/>
      <c r="AC317" s="15"/>
      <c r="AD317" s="15"/>
      <c r="AE317" s="15"/>
      <c r="AT317" s="265" t="s">
        <v>182</v>
      </c>
      <c r="AU317" s="265" t="s">
        <v>86</v>
      </c>
      <c r="AV317" s="15" t="s">
        <v>178</v>
      </c>
      <c r="AW317" s="15" t="s">
        <v>40</v>
      </c>
      <c r="AX317" s="15" t="s">
        <v>86</v>
      </c>
      <c r="AY317" s="265" t="s">
        <v>170</v>
      </c>
    </row>
    <row r="318" spans="1:65" s="2" customFormat="1" ht="16.5" customHeight="1">
      <c r="A318" s="41"/>
      <c r="B318" s="42"/>
      <c r="C318" s="266" t="s">
        <v>471</v>
      </c>
      <c r="D318" s="266" t="s">
        <v>441</v>
      </c>
      <c r="E318" s="267" t="s">
        <v>530</v>
      </c>
      <c r="F318" s="268" t="s">
        <v>531</v>
      </c>
      <c r="G318" s="269" t="s">
        <v>216</v>
      </c>
      <c r="H318" s="270">
        <v>7</v>
      </c>
      <c r="I318" s="271"/>
      <c r="J318" s="272">
        <f>ROUND(I318*H318,2)</f>
        <v>0</v>
      </c>
      <c r="K318" s="268" t="s">
        <v>177</v>
      </c>
      <c r="L318" s="273"/>
      <c r="M318" s="274" t="s">
        <v>35</v>
      </c>
      <c r="N318" s="275" t="s">
        <v>52</v>
      </c>
      <c r="O318" s="88"/>
      <c r="P318" s="225">
        <f>O318*H318</f>
        <v>0</v>
      </c>
      <c r="Q318" s="225">
        <v>0.17827</v>
      </c>
      <c r="R318" s="225">
        <f>Q318*H318</f>
        <v>1.2478900000000002</v>
      </c>
      <c r="S318" s="225">
        <v>0</v>
      </c>
      <c r="T318" s="226">
        <f>S318*H318</f>
        <v>0</v>
      </c>
      <c r="U318" s="41"/>
      <c r="V318" s="41"/>
      <c r="W318" s="41"/>
      <c r="X318" s="41"/>
      <c r="Y318" s="41"/>
      <c r="Z318" s="41"/>
      <c r="AA318" s="41"/>
      <c r="AB318" s="41"/>
      <c r="AC318" s="41"/>
      <c r="AD318" s="41"/>
      <c r="AE318" s="41"/>
      <c r="AR318" s="227" t="s">
        <v>372</v>
      </c>
      <c r="AT318" s="227" t="s">
        <v>441</v>
      </c>
      <c r="AU318" s="227" t="s">
        <v>86</v>
      </c>
      <c r="AY318" s="19" t="s">
        <v>170</v>
      </c>
      <c r="BE318" s="228">
        <f>IF(N318="základní",J318,0)</f>
        <v>0</v>
      </c>
      <c r="BF318" s="228">
        <f>IF(N318="snížená",J318,0)</f>
        <v>0</v>
      </c>
      <c r="BG318" s="228">
        <f>IF(N318="zákl. přenesená",J318,0)</f>
        <v>0</v>
      </c>
      <c r="BH318" s="228">
        <f>IF(N318="sníž. přenesená",J318,0)</f>
        <v>0</v>
      </c>
      <c r="BI318" s="228">
        <f>IF(N318="nulová",J318,0)</f>
        <v>0</v>
      </c>
      <c r="BJ318" s="19" t="s">
        <v>178</v>
      </c>
      <c r="BK318" s="228">
        <f>ROUND(I318*H318,2)</f>
        <v>0</v>
      </c>
      <c r="BL318" s="19" t="s">
        <v>372</v>
      </c>
      <c r="BM318" s="227" t="s">
        <v>879</v>
      </c>
    </row>
    <row r="319" spans="1:51" s="14" customFormat="1" ht="12">
      <c r="A319" s="14"/>
      <c r="B319" s="244"/>
      <c r="C319" s="245"/>
      <c r="D319" s="229" t="s">
        <v>182</v>
      </c>
      <c r="E319" s="246" t="s">
        <v>35</v>
      </c>
      <c r="F319" s="247" t="s">
        <v>823</v>
      </c>
      <c r="G319" s="245"/>
      <c r="H319" s="248">
        <v>4</v>
      </c>
      <c r="I319" s="249"/>
      <c r="J319" s="245"/>
      <c r="K319" s="245"/>
      <c r="L319" s="250"/>
      <c r="M319" s="251"/>
      <c r="N319" s="252"/>
      <c r="O319" s="252"/>
      <c r="P319" s="252"/>
      <c r="Q319" s="252"/>
      <c r="R319" s="252"/>
      <c r="S319" s="252"/>
      <c r="T319" s="253"/>
      <c r="U319" s="14"/>
      <c r="V319" s="14"/>
      <c r="W319" s="14"/>
      <c r="X319" s="14"/>
      <c r="Y319" s="14"/>
      <c r="Z319" s="14"/>
      <c r="AA319" s="14"/>
      <c r="AB319" s="14"/>
      <c r="AC319" s="14"/>
      <c r="AD319" s="14"/>
      <c r="AE319" s="14"/>
      <c r="AT319" s="254" t="s">
        <v>182</v>
      </c>
      <c r="AU319" s="254" t="s">
        <v>86</v>
      </c>
      <c r="AV319" s="14" t="s">
        <v>88</v>
      </c>
      <c r="AW319" s="14" t="s">
        <v>40</v>
      </c>
      <c r="AX319" s="14" t="s">
        <v>79</v>
      </c>
      <c r="AY319" s="254" t="s">
        <v>170</v>
      </c>
    </row>
    <row r="320" spans="1:51" s="14" customFormat="1" ht="12">
      <c r="A320" s="14"/>
      <c r="B320" s="244"/>
      <c r="C320" s="245"/>
      <c r="D320" s="229" t="s">
        <v>182</v>
      </c>
      <c r="E320" s="246" t="s">
        <v>35</v>
      </c>
      <c r="F320" s="247" t="s">
        <v>832</v>
      </c>
      <c r="G320" s="245"/>
      <c r="H320" s="248">
        <v>3</v>
      </c>
      <c r="I320" s="249"/>
      <c r="J320" s="245"/>
      <c r="K320" s="245"/>
      <c r="L320" s="250"/>
      <c r="M320" s="251"/>
      <c r="N320" s="252"/>
      <c r="O320" s="252"/>
      <c r="P320" s="252"/>
      <c r="Q320" s="252"/>
      <c r="R320" s="252"/>
      <c r="S320" s="252"/>
      <c r="T320" s="253"/>
      <c r="U320" s="14"/>
      <c r="V320" s="14"/>
      <c r="W320" s="14"/>
      <c r="X320" s="14"/>
      <c r="Y320" s="14"/>
      <c r="Z320" s="14"/>
      <c r="AA320" s="14"/>
      <c r="AB320" s="14"/>
      <c r="AC320" s="14"/>
      <c r="AD320" s="14"/>
      <c r="AE320" s="14"/>
      <c r="AT320" s="254" t="s">
        <v>182</v>
      </c>
      <c r="AU320" s="254" t="s">
        <v>86</v>
      </c>
      <c r="AV320" s="14" t="s">
        <v>88</v>
      </c>
      <c r="AW320" s="14" t="s">
        <v>40</v>
      </c>
      <c r="AX320" s="14" t="s">
        <v>79</v>
      </c>
      <c r="AY320" s="254" t="s">
        <v>170</v>
      </c>
    </row>
    <row r="321" spans="1:51" s="15" customFormat="1" ht="12">
      <c r="A321" s="15"/>
      <c r="B321" s="255"/>
      <c r="C321" s="256"/>
      <c r="D321" s="229" t="s">
        <v>182</v>
      </c>
      <c r="E321" s="257" t="s">
        <v>35</v>
      </c>
      <c r="F321" s="258" t="s">
        <v>185</v>
      </c>
      <c r="G321" s="256"/>
      <c r="H321" s="259">
        <v>7</v>
      </c>
      <c r="I321" s="260"/>
      <c r="J321" s="256"/>
      <c r="K321" s="256"/>
      <c r="L321" s="261"/>
      <c r="M321" s="262"/>
      <c r="N321" s="263"/>
      <c r="O321" s="263"/>
      <c r="P321" s="263"/>
      <c r="Q321" s="263"/>
      <c r="R321" s="263"/>
      <c r="S321" s="263"/>
      <c r="T321" s="264"/>
      <c r="U321" s="15"/>
      <c r="V321" s="15"/>
      <c r="W321" s="15"/>
      <c r="X321" s="15"/>
      <c r="Y321" s="15"/>
      <c r="Z321" s="15"/>
      <c r="AA321" s="15"/>
      <c r="AB321" s="15"/>
      <c r="AC321" s="15"/>
      <c r="AD321" s="15"/>
      <c r="AE321" s="15"/>
      <c r="AT321" s="265" t="s">
        <v>182</v>
      </c>
      <c r="AU321" s="265" t="s">
        <v>86</v>
      </c>
      <c r="AV321" s="15" t="s">
        <v>178</v>
      </c>
      <c r="AW321" s="15" t="s">
        <v>40</v>
      </c>
      <c r="AX321" s="15" t="s">
        <v>86</v>
      </c>
      <c r="AY321" s="265" t="s">
        <v>170</v>
      </c>
    </row>
    <row r="322" spans="1:65" s="2" customFormat="1" ht="16.5" customHeight="1">
      <c r="A322" s="41"/>
      <c r="B322" s="42"/>
      <c r="C322" s="266" t="s">
        <v>573</v>
      </c>
      <c r="D322" s="266" t="s">
        <v>441</v>
      </c>
      <c r="E322" s="267" t="s">
        <v>533</v>
      </c>
      <c r="F322" s="268" t="s">
        <v>534</v>
      </c>
      <c r="G322" s="269" t="s">
        <v>216</v>
      </c>
      <c r="H322" s="270">
        <v>6</v>
      </c>
      <c r="I322" s="271"/>
      <c r="J322" s="272">
        <f>ROUND(I322*H322,2)</f>
        <v>0</v>
      </c>
      <c r="K322" s="268" t="s">
        <v>177</v>
      </c>
      <c r="L322" s="273"/>
      <c r="M322" s="274" t="s">
        <v>35</v>
      </c>
      <c r="N322" s="275" t="s">
        <v>52</v>
      </c>
      <c r="O322" s="88"/>
      <c r="P322" s="225">
        <f>O322*H322</f>
        <v>0</v>
      </c>
      <c r="Q322" s="225">
        <v>0.18223</v>
      </c>
      <c r="R322" s="225">
        <f>Q322*H322</f>
        <v>1.09338</v>
      </c>
      <c r="S322" s="225">
        <v>0</v>
      </c>
      <c r="T322" s="226">
        <f>S322*H322</f>
        <v>0</v>
      </c>
      <c r="U322" s="41"/>
      <c r="V322" s="41"/>
      <c r="W322" s="41"/>
      <c r="X322" s="41"/>
      <c r="Y322" s="41"/>
      <c r="Z322" s="41"/>
      <c r="AA322" s="41"/>
      <c r="AB322" s="41"/>
      <c r="AC322" s="41"/>
      <c r="AD322" s="41"/>
      <c r="AE322" s="41"/>
      <c r="AR322" s="227" t="s">
        <v>372</v>
      </c>
      <c r="AT322" s="227" t="s">
        <v>441</v>
      </c>
      <c r="AU322" s="227" t="s">
        <v>86</v>
      </c>
      <c r="AY322" s="19" t="s">
        <v>170</v>
      </c>
      <c r="BE322" s="228">
        <f>IF(N322="základní",J322,0)</f>
        <v>0</v>
      </c>
      <c r="BF322" s="228">
        <f>IF(N322="snížená",J322,0)</f>
        <v>0</v>
      </c>
      <c r="BG322" s="228">
        <f>IF(N322="zákl. přenesená",J322,0)</f>
        <v>0</v>
      </c>
      <c r="BH322" s="228">
        <f>IF(N322="sníž. přenesená",J322,0)</f>
        <v>0</v>
      </c>
      <c r="BI322" s="228">
        <f>IF(N322="nulová",J322,0)</f>
        <v>0</v>
      </c>
      <c r="BJ322" s="19" t="s">
        <v>178</v>
      </c>
      <c r="BK322" s="228">
        <f>ROUND(I322*H322,2)</f>
        <v>0</v>
      </c>
      <c r="BL322" s="19" t="s">
        <v>372</v>
      </c>
      <c r="BM322" s="227" t="s">
        <v>880</v>
      </c>
    </row>
    <row r="323" spans="1:51" s="14" customFormat="1" ht="12">
      <c r="A323" s="14"/>
      <c r="B323" s="244"/>
      <c r="C323" s="245"/>
      <c r="D323" s="229" t="s">
        <v>182</v>
      </c>
      <c r="E323" s="246" t="s">
        <v>35</v>
      </c>
      <c r="F323" s="247" t="s">
        <v>823</v>
      </c>
      <c r="G323" s="245"/>
      <c r="H323" s="248">
        <v>4</v>
      </c>
      <c r="I323" s="249"/>
      <c r="J323" s="245"/>
      <c r="K323" s="245"/>
      <c r="L323" s="250"/>
      <c r="M323" s="251"/>
      <c r="N323" s="252"/>
      <c r="O323" s="252"/>
      <c r="P323" s="252"/>
      <c r="Q323" s="252"/>
      <c r="R323" s="252"/>
      <c r="S323" s="252"/>
      <c r="T323" s="253"/>
      <c r="U323" s="14"/>
      <c r="V323" s="14"/>
      <c r="W323" s="14"/>
      <c r="X323" s="14"/>
      <c r="Y323" s="14"/>
      <c r="Z323" s="14"/>
      <c r="AA323" s="14"/>
      <c r="AB323" s="14"/>
      <c r="AC323" s="14"/>
      <c r="AD323" s="14"/>
      <c r="AE323" s="14"/>
      <c r="AT323" s="254" t="s">
        <v>182</v>
      </c>
      <c r="AU323" s="254" t="s">
        <v>86</v>
      </c>
      <c r="AV323" s="14" t="s">
        <v>88</v>
      </c>
      <c r="AW323" s="14" t="s">
        <v>40</v>
      </c>
      <c r="AX323" s="14" t="s">
        <v>79</v>
      </c>
      <c r="AY323" s="254" t="s">
        <v>170</v>
      </c>
    </row>
    <row r="324" spans="1:51" s="14" customFormat="1" ht="12">
      <c r="A324" s="14"/>
      <c r="B324" s="244"/>
      <c r="C324" s="245"/>
      <c r="D324" s="229" t="s">
        <v>182</v>
      </c>
      <c r="E324" s="246" t="s">
        <v>35</v>
      </c>
      <c r="F324" s="247" t="s">
        <v>839</v>
      </c>
      <c r="G324" s="245"/>
      <c r="H324" s="248">
        <v>2</v>
      </c>
      <c r="I324" s="249"/>
      <c r="J324" s="245"/>
      <c r="K324" s="245"/>
      <c r="L324" s="250"/>
      <c r="M324" s="251"/>
      <c r="N324" s="252"/>
      <c r="O324" s="252"/>
      <c r="P324" s="252"/>
      <c r="Q324" s="252"/>
      <c r="R324" s="252"/>
      <c r="S324" s="252"/>
      <c r="T324" s="253"/>
      <c r="U324" s="14"/>
      <c r="V324" s="14"/>
      <c r="W324" s="14"/>
      <c r="X324" s="14"/>
      <c r="Y324" s="14"/>
      <c r="Z324" s="14"/>
      <c r="AA324" s="14"/>
      <c r="AB324" s="14"/>
      <c r="AC324" s="14"/>
      <c r="AD324" s="14"/>
      <c r="AE324" s="14"/>
      <c r="AT324" s="254" t="s">
        <v>182</v>
      </c>
      <c r="AU324" s="254" t="s">
        <v>86</v>
      </c>
      <c r="AV324" s="14" t="s">
        <v>88</v>
      </c>
      <c r="AW324" s="14" t="s">
        <v>40</v>
      </c>
      <c r="AX324" s="14" t="s">
        <v>79</v>
      </c>
      <c r="AY324" s="254" t="s">
        <v>170</v>
      </c>
    </row>
    <row r="325" spans="1:51" s="15" customFormat="1" ht="12">
      <c r="A325" s="15"/>
      <c r="B325" s="255"/>
      <c r="C325" s="256"/>
      <c r="D325" s="229" t="s">
        <v>182</v>
      </c>
      <c r="E325" s="257" t="s">
        <v>35</v>
      </c>
      <c r="F325" s="258" t="s">
        <v>185</v>
      </c>
      <c r="G325" s="256"/>
      <c r="H325" s="259">
        <v>6</v>
      </c>
      <c r="I325" s="260"/>
      <c r="J325" s="256"/>
      <c r="K325" s="256"/>
      <c r="L325" s="261"/>
      <c r="M325" s="262"/>
      <c r="N325" s="263"/>
      <c r="O325" s="263"/>
      <c r="P325" s="263"/>
      <c r="Q325" s="263"/>
      <c r="R325" s="263"/>
      <c r="S325" s="263"/>
      <c r="T325" s="264"/>
      <c r="U325" s="15"/>
      <c r="V325" s="15"/>
      <c r="W325" s="15"/>
      <c r="X325" s="15"/>
      <c r="Y325" s="15"/>
      <c r="Z325" s="15"/>
      <c r="AA325" s="15"/>
      <c r="AB325" s="15"/>
      <c r="AC325" s="15"/>
      <c r="AD325" s="15"/>
      <c r="AE325" s="15"/>
      <c r="AT325" s="265" t="s">
        <v>182</v>
      </c>
      <c r="AU325" s="265" t="s">
        <v>86</v>
      </c>
      <c r="AV325" s="15" t="s">
        <v>178</v>
      </c>
      <c r="AW325" s="15" t="s">
        <v>40</v>
      </c>
      <c r="AX325" s="15" t="s">
        <v>86</v>
      </c>
      <c r="AY325" s="265" t="s">
        <v>170</v>
      </c>
    </row>
    <row r="326" spans="1:65" s="2" customFormat="1" ht="16.5" customHeight="1">
      <c r="A326" s="41"/>
      <c r="B326" s="42"/>
      <c r="C326" s="266" t="s">
        <v>579</v>
      </c>
      <c r="D326" s="266" t="s">
        <v>441</v>
      </c>
      <c r="E326" s="267" t="s">
        <v>539</v>
      </c>
      <c r="F326" s="268" t="s">
        <v>540</v>
      </c>
      <c r="G326" s="269" t="s">
        <v>216</v>
      </c>
      <c r="H326" s="270">
        <v>1</v>
      </c>
      <c r="I326" s="271"/>
      <c r="J326" s="272">
        <f>ROUND(I326*H326,2)</f>
        <v>0</v>
      </c>
      <c r="K326" s="268" t="s">
        <v>177</v>
      </c>
      <c r="L326" s="273"/>
      <c r="M326" s="274" t="s">
        <v>35</v>
      </c>
      <c r="N326" s="275" t="s">
        <v>52</v>
      </c>
      <c r="O326" s="88"/>
      <c r="P326" s="225">
        <f>O326*H326</f>
        <v>0</v>
      </c>
      <c r="Q326" s="225">
        <v>0.19015</v>
      </c>
      <c r="R326" s="225">
        <f>Q326*H326</f>
        <v>0.19015</v>
      </c>
      <c r="S326" s="225">
        <v>0</v>
      </c>
      <c r="T326" s="226">
        <f>S326*H326</f>
        <v>0</v>
      </c>
      <c r="U326" s="41"/>
      <c r="V326" s="41"/>
      <c r="W326" s="41"/>
      <c r="X326" s="41"/>
      <c r="Y326" s="41"/>
      <c r="Z326" s="41"/>
      <c r="AA326" s="41"/>
      <c r="AB326" s="41"/>
      <c r="AC326" s="41"/>
      <c r="AD326" s="41"/>
      <c r="AE326" s="41"/>
      <c r="AR326" s="227" t="s">
        <v>372</v>
      </c>
      <c r="AT326" s="227" t="s">
        <v>441</v>
      </c>
      <c r="AU326" s="227" t="s">
        <v>86</v>
      </c>
      <c r="AY326" s="19" t="s">
        <v>170</v>
      </c>
      <c r="BE326" s="228">
        <f>IF(N326="základní",J326,0)</f>
        <v>0</v>
      </c>
      <c r="BF326" s="228">
        <f>IF(N326="snížená",J326,0)</f>
        <v>0</v>
      </c>
      <c r="BG326" s="228">
        <f>IF(N326="zákl. přenesená",J326,0)</f>
        <v>0</v>
      </c>
      <c r="BH326" s="228">
        <f>IF(N326="sníž. přenesená",J326,0)</f>
        <v>0</v>
      </c>
      <c r="BI326" s="228">
        <f>IF(N326="nulová",J326,0)</f>
        <v>0</v>
      </c>
      <c r="BJ326" s="19" t="s">
        <v>178</v>
      </c>
      <c r="BK326" s="228">
        <f>ROUND(I326*H326,2)</f>
        <v>0</v>
      </c>
      <c r="BL326" s="19" t="s">
        <v>372</v>
      </c>
      <c r="BM326" s="227" t="s">
        <v>881</v>
      </c>
    </row>
    <row r="327" spans="1:65" s="2" customFormat="1" ht="16.5" customHeight="1">
      <c r="A327" s="41"/>
      <c r="B327" s="42"/>
      <c r="C327" s="266" t="s">
        <v>583</v>
      </c>
      <c r="D327" s="266" t="s">
        <v>441</v>
      </c>
      <c r="E327" s="267" t="s">
        <v>545</v>
      </c>
      <c r="F327" s="268" t="s">
        <v>546</v>
      </c>
      <c r="G327" s="269" t="s">
        <v>216</v>
      </c>
      <c r="H327" s="270">
        <v>1</v>
      </c>
      <c r="I327" s="271"/>
      <c r="J327" s="272">
        <f>ROUND(I327*H327,2)</f>
        <v>0</v>
      </c>
      <c r="K327" s="268" t="s">
        <v>177</v>
      </c>
      <c r="L327" s="273"/>
      <c r="M327" s="274" t="s">
        <v>35</v>
      </c>
      <c r="N327" s="275" t="s">
        <v>52</v>
      </c>
      <c r="O327" s="88"/>
      <c r="P327" s="225">
        <f>O327*H327</f>
        <v>0</v>
      </c>
      <c r="Q327" s="225">
        <v>0.19808</v>
      </c>
      <c r="R327" s="225">
        <f>Q327*H327</f>
        <v>0.19808</v>
      </c>
      <c r="S327" s="225">
        <v>0</v>
      </c>
      <c r="T327" s="226">
        <f>S327*H327</f>
        <v>0</v>
      </c>
      <c r="U327" s="41"/>
      <c r="V327" s="41"/>
      <c r="W327" s="41"/>
      <c r="X327" s="41"/>
      <c r="Y327" s="41"/>
      <c r="Z327" s="41"/>
      <c r="AA327" s="41"/>
      <c r="AB327" s="41"/>
      <c r="AC327" s="41"/>
      <c r="AD327" s="41"/>
      <c r="AE327" s="41"/>
      <c r="AR327" s="227" t="s">
        <v>372</v>
      </c>
      <c r="AT327" s="227" t="s">
        <v>441</v>
      </c>
      <c r="AU327" s="227" t="s">
        <v>86</v>
      </c>
      <c r="AY327" s="19" t="s">
        <v>170</v>
      </c>
      <c r="BE327" s="228">
        <f>IF(N327="základní",J327,0)</f>
        <v>0</v>
      </c>
      <c r="BF327" s="228">
        <f>IF(N327="snížená",J327,0)</f>
        <v>0</v>
      </c>
      <c r="BG327" s="228">
        <f>IF(N327="zákl. přenesená",J327,0)</f>
        <v>0</v>
      </c>
      <c r="BH327" s="228">
        <f>IF(N327="sníž. přenesená",J327,0)</f>
        <v>0</v>
      </c>
      <c r="BI327" s="228">
        <f>IF(N327="nulová",J327,0)</f>
        <v>0</v>
      </c>
      <c r="BJ327" s="19" t="s">
        <v>178</v>
      </c>
      <c r="BK327" s="228">
        <f>ROUND(I327*H327,2)</f>
        <v>0</v>
      </c>
      <c r="BL327" s="19" t="s">
        <v>372</v>
      </c>
      <c r="BM327" s="227" t="s">
        <v>882</v>
      </c>
    </row>
    <row r="328" spans="1:65" s="2" customFormat="1" ht="16.5" customHeight="1">
      <c r="A328" s="41"/>
      <c r="B328" s="42"/>
      <c r="C328" s="266" t="s">
        <v>586</v>
      </c>
      <c r="D328" s="266" t="s">
        <v>441</v>
      </c>
      <c r="E328" s="267" t="s">
        <v>551</v>
      </c>
      <c r="F328" s="268" t="s">
        <v>552</v>
      </c>
      <c r="G328" s="269" t="s">
        <v>216</v>
      </c>
      <c r="H328" s="270">
        <v>1</v>
      </c>
      <c r="I328" s="271"/>
      <c r="J328" s="272">
        <f>ROUND(I328*H328,2)</f>
        <v>0</v>
      </c>
      <c r="K328" s="268" t="s">
        <v>177</v>
      </c>
      <c r="L328" s="273"/>
      <c r="M328" s="274" t="s">
        <v>35</v>
      </c>
      <c r="N328" s="275" t="s">
        <v>52</v>
      </c>
      <c r="O328" s="88"/>
      <c r="P328" s="225">
        <f>O328*H328</f>
        <v>0</v>
      </c>
      <c r="Q328" s="225">
        <v>0.206</v>
      </c>
      <c r="R328" s="225">
        <f>Q328*H328</f>
        <v>0.206</v>
      </c>
      <c r="S328" s="225">
        <v>0</v>
      </c>
      <c r="T328" s="226">
        <f>S328*H328</f>
        <v>0</v>
      </c>
      <c r="U328" s="41"/>
      <c r="V328" s="41"/>
      <c r="W328" s="41"/>
      <c r="X328" s="41"/>
      <c r="Y328" s="41"/>
      <c r="Z328" s="41"/>
      <c r="AA328" s="41"/>
      <c r="AB328" s="41"/>
      <c r="AC328" s="41"/>
      <c r="AD328" s="41"/>
      <c r="AE328" s="41"/>
      <c r="AR328" s="227" t="s">
        <v>372</v>
      </c>
      <c r="AT328" s="227" t="s">
        <v>441</v>
      </c>
      <c r="AU328" s="227" t="s">
        <v>86</v>
      </c>
      <c r="AY328" s="19" t="s">
        <v>170</v>
      </c>
      <c r="BE328" s="228">
        <f>IF(N328="základní",J328,0)</f>
        <v>0</v>
      </c>
      <c r="BF328" s="228">
        <f>IF(N328="snížená",J328,0)</f>
        <v>0</v>
      </c>
      <c r="BG328" s="228">
        <f>IF(N328="zákl. přenesená",J328,0)</f>
        <v>0</v>
      </c>
      <c r="BH328" s="228">
        <f>IF(N328="sníž. přenesená",J328,0)</f>
        <v>0</v>
      </c>
      <c r="BI328" s="228">
        <f>IF(N328="nulová",J328,0)</f>
        <v>0</v>
      </c>
      <c r="BJ328" s="19" t="s">
        <v>178</v>
      </c>
      <c r="BK328" s="228">
        <f>ROUND(I328*H328,2)</f>
        <v>0</v>
      </c>
      <c r="BL328" s="19" t="s">
        <v>372</v>
      </c>
      <c r="BM328" s="227" t="s">
        <v>883</v>
      </c>
    </row>
    <row r="329" spans="1:65" s="2" customFormat="1" ht="16.5" customHeight="1">
      <c r="A329" s="41"/>
      <c r="B329" s="42"/>
      <c r="C329" s="266" t="s">
        <v>590</v>
      </c>
      <c r="D329" s="266" t="s">
        <v>441</v>
      </c>
      <c r="E329" s="267" t="s">
        <v>884</v>
      </c>
      <c r="F329" s="268" t="s">
        <v>885</v>
      </c>
      <c r="G329" s="269" t="s">
        <v>216</v>
      </c>
      <c r="H329" s="270">
        <v>1</v>
      </c>
      <c r="I329" s="271"/>
      <c r="J329" s="272">
        <f>ROUND(I329*H329,2)</f>
        <v>0</v>
      </c>
      <c r="K329" s="268" t="s">
        <v>177</v>
      </c>
      <c r="L329" s="273"/>
      <c r="M329" s="274" t="s">
        <v>35</v>
      </c>
      <c r="N329" s="275" t="s">
        <v>52</v>
      </c>
      <c r="O329" s="88"/>
      <c r="P329" s="225">
        <f>O329*H329</f>
        <v>0</v>
      </c>
      <c r="Q329" s="225">
        <v>0.21392</v>
      </c>
      <c r="R329" s="225">
        <f>Q329*H329</f>
        <v>0.21392</v>
      </c>
      <c r="S329" s="225">
        <v>0</v>
      </c>
      <c r="T329" s="226">
        <f>S329*H329</f>
        <v>0</v>
      </c>
      <c r="U329" s="41"/>
      <c r="V329" s="41"/>
      <c r="W329" s="41"/>
      <c r="X329" s="41"/>
      <c r="Y329" s="41"/>
      <c r="Z329" s="41"/>
      <c r="AA329" s="41"/>
      <c r="AB329" s="41"/>
      <c r="AC329" s="41"/>
      <c r="AD329" s="41"/>
      <c r="AE329" s="41"/>
      <c r="AR329" s="227" t="s">
        <v>372</v>
      </c>
      <c r="AT329" s="227" t="s">
        <v>441</v>
      </c>
      <c r="AU329" s="227" t="s">
        <v>86</v>
      </c>
      <c r="AY329" s="19" t="s">
        <v>170</v>
      </c>
      <c r="BE329" s="228">
        <f>IF(N329="základní",J329,0)</f>
        <v>0</v>
      </c>
      <c r="BF329" s="228">
        <f>IF(N329="snížená",J329,0)</f>
        <v>0</v>
      </c>
      <c r="BG329" s="228">
        <f>IF(N329="zákl. přenesená",J329,0)</f>
        <v>0</v>
      </c>
      <c r="BH329" s="228">
        <f>IF(N329="sníž. přenesená",J329,0)</f>
        <v>0</v>
      </c>
      <c r="BI329" s="228">
        <f>IF(N329="nulová",J329,0)</f>
        <v>0</v>
      </c>
      <c r="BJ329" s="19" t="s">
        <v>178</v>
      </c>
      <c r="BK329" s="228">
        <f>ROUND(I329*H329,2)</f>
        <v>0</v>
      </c>
      <c r="BL329" s="19" t="s">
        <v>372</v>
      </c>
      <c r="BM329" s="227" t="s">
        <v>886</v>
      </c>
    </row>
    <row r="330" spans="1:65" s="2" customFormat="1" ht="16.5" customHeight="1">
      <c r="A330" s="41"/>
      <c r="B330" s="42"/>
      <c r="C330" s="266" t="s">
        <v>887</v>
      </c>
      <c r="D330" s="266" t="s">
        <v>441</v>
      </c>
      <c r="E330" s="267" t="s">
        <v>888</v>
      </c>
      <c r="F330" s="268" t="s">
        <v>889</v>
      </c>
      <c r="G330" s="269" t="s">
        <v>216</v>
      </c>
      <c r="H330" s="270">
        <v>1</v>
      </c>
      <c r="I330" s="271"/>
      <c r="J330" s="272">
        <f>ROUND(I330*H330,2)</f>
        <v>0</v>
      </c>
      <c r="K330" s="268" t="s">
        <v>177</v>
      </c>
      <c r="L330" s="273"/>
      <c r="M330" s="274" t="s">
        <v>35</v>
      </c>
      <c r="N330" s="275" t="s">
        <v>52</v>
      </c>
      <c r="O330" s="88"/>
      <c r="P330" s="225">
        <f>O330*H330</f>
        <v>0</v>
      </c>
      <c r="Q330" s="225">
        <v>0.22581</v>
      </c>
      <c r="R330" s="225">
        <f>Q330*H330</f>
        <v>0.22581</v>
      </c>
      <c r="S330" s="225">
        <v>0</v>
      </c>
      <c r="T330" s="226">
        <f>S330*H330</f>
        <v>0</v>
      </c>
      <c r="U330" s="41"/>
      <c r="V330" s="41"/>
      <c r="W330" s="41"/>
      <c r="X330" s="41"/>
      <c r="Y330" s="41"/>
      <c r="Z330" s="41"/>
      <c r="AA330" s="41"/>
      <c r="AB330" s="41"/>
      <c r="AC330" s="41"/>
      <c r="AD330" s="41"/>
      <c r="AE330" s="41"/>
      <c r="AR330" s="227" t="s">
        <v>372</v>
      </c>
      <c r="AT330" s="227" t="s">
        <v>441</v>
      </c>
      <c r="AU330" s="227" t="s">
        <v>86</v>
      </c>
      <c r="AY330" s="19" t="s">
        <v>170</v>
      </c>
      <c r="BE330" s="228">
        <f>IF(N330="základní",J330,0)</f>
        <v>0</v>
      </c>
      <c r="BF330" s="228">
        <f>IF(N330="snížená",J330,0)</f>
        <v>0</v>
      </c>
      <c r="BG330" s="228">
        <f>IF(N330="zákl. přenesená",J330,0)</f>
        <v>0</v>
      </c>
      <c r="BH330" s="228">
        <f>IF(N330="sníž. přenesená",J330,0)</f>
        <v>0</v>
      </c>
      <c r="BI330" s="228">
        <f>IF(N330="nulová",J330,0)</f>
        <v>0</v>
      </c>
      <c r="BJ330" s="19" t="s">
        <v>178</v>
      </c>
      <c r="BK330" s="228">
        <f>ROUND(I330*H330,2)</f>
        <v>0</v>
      </c>
      <c r="BL330" s="19" t="s">
        <v>372</v>
      </c>
      <c r="BM330" s="227" t="s">
        <v>890</v>
      </c>
    </row>
    <row r="331" spans="1:65" s="2" customFormat="1" ht="16.5" customHeight="1">
      <c r="A331" s="41"/>
      <c r="B331" s="42"/>
      <c r="C331" s="266" t="s">
        <v>891</v>
      </c>
      <c r="D331" s="266" t="s">
        <v>441</v>
      </c>
      <c r="E331" s="267" t="s">
        <v>892</v>
      </c>
      <c r="F331" s="268" t="s">
        <v>893</v>
      </c>
      <c r="G331" s="269" t="s">
        <v>216</v>
      </c>
      <c r="H331" s="270">
        <v>1</v>
      </c>
      <c r="I331" s="271"/>
      <c r="J331" s="272">
        <f>ROUND(I331*H331,2)</f>
        <v>0</v>
      </c>
      <c r="K331" s="268" t="s">
        <v>177</v>
      </c>
      <c r="L331" s="273"/>
      <c r="M331" s="274" t="s">
        <v>35</v>
      </c>
      <c r="N331" s="275" t="s">
        <v>52</v>
      </c>
      <c r="O331" s="88"/>
      <c r="P331" s="225">
        <f>O331*H331</f>
        <v>0</v>
      </c>
      <c r="Q331" s="225">
        <v>0.22977</v>
      </c>
      <c r="R331" s="225">
        <f>Q331*H331</f>
        <v>0.22977</v>
      </c>
      <c r="S331" s="225">
        <v>0</v>
      </c>
      <c r="T331" s="226">
        <f>S331*H331</f>
        <v>0</v>
      </c>
      <c r="U331" s="41"/>
      <c r="V331" s="41"/>
      <c r="W331" s="41"/>
      <c r="X331" s="41"/>
      <c r="Y331" s="41"/>
      <c r="Z331" s="41"/>
      <c r="AA331" s="41"/>
      <c r="AB331" s="41"/>
      <c r="AC331" s="41"/>
      <c r="AD331" s="41"/>
      <c r="AE331" s="41"/>
      <c r="AR331" s="227" t="s">
        <v>372</v>
      </c>
      <c r="AT331" s="227" t="s">
        <v>441</v>
      </c>
      <c r="AU331" s="227" t="s">
        <v>86</v>
      </c>
      <c r="AY331" s="19" t="s">
        <v>170</v>
      </c>
      <c r="BE331" s="228">
        <f>IF(N331="základní",J331,0)</f>
        <v>0</v>
      </c>
      <c r="BF331" s="228">
        <f>IF(N331="snížená",J331,0)</f>
        <v>0</v>
      </c>
      <c r="BG331" s="228">
        <f>IF(N331="zákl. přenesená",J331,0)</f>
        <v>0</v>
      </c>
      <c r="BH331" s="228">
        <f>IF(N331="sníž. přenesená",J331,0)</f>
        <v>0</v>
      </c>
      <c r="BI331" s="228">
        <f>IF(N331="nulová",J331,0)</f>
        <v>0</v>
      </c>
      <c r="BJ331" s="19" t="s">
        <v>178</v>
      </c>
      <c r="BK331" s="228">
        <f>ROUND(I331*H331,2)</f>
        <v>0</v>
      </c>
      <c r="BL331" s="19" t="s">
        <v>372</v>
      </c>
      <c r="BM331" s="227" t="s">
        <v>894</v>
      </c>
    </row>
    <row r="332" spans="1:65" s="2" customFormat="1" ht="16.5" customHeight="1">
      <c r="A332" s="41"/>
      <c r="B332" s="42"/>
      <c r="C332" s="266" t="s">
        <v>895</v>
      </c>
      <c r="D332" s="266" t="s">
        <v>441</v>
      </c>
      <c r="E332" s="267" t="s">
        <v>896</v>
      </c>
      <c r="F332" s="268" t="s">
        <v>897</v>
      </c>
      <c r="G332" s="269" t="s">
        <v>216</v>
      </c>
      <c r="H332" s="270">
        <v>2</v>
      </c>
      <c r="I332" s="271"/>
      <c r="J332" s="272">
        <f>ROUND(I332*H332,2)</f>
        <v>0</v>
      </c>
      <c r="K332" s="268" t="s">
        <v>177</v>
      </c>
      <c r="L332" s="273"/>
      <c r="M332" s="274" t="s">
        <v>35</v>
      </c>
      <c r="N332" s="275" t="s">
        <v>52</v>
      </c>
      <c r="O332" s="88"/>
      <c r="P332" s="225">
        <f>O332*H332</f>
        <v>0</v>
      </c>
      <c r="Q332" s="225">
        <v>0.23769</v>
      </c>
      <c r="R332" s="225">
        <f>Q332*H332</f>
        <v>0.47538</v>
      </c>
      <c r="S332" s="225">
        <v>0</v>
      </c>
      <c r="T332" s="226">
        <f>S332*H332</f>
        <v>0</v>
      </c>
      <c r="U332" s="41"/>
      <c r="V332" s="41"/>
      <c r="W332" s="41"/>
      <c r="X332" s="41"/>
      <c r="Y332" s="41"/>
      <c r="Z332" s="41"/>
      <c r="AA332" s="41"/>
      <c r="AB332" s="41"/>
      <c r="AC332" s="41"/>
      <c r="AD332" s="41"/>
      <c r="AE332" s="41"/>
      <c r="AR332" s="227" t="s">
        <v>372</v>
      </c>
      <c r="AT332" s="227" t="s">
        <v>441</v>
      </c>
      <c r="AU332" s="227" t="s">
        <v>86</v>
      </c>
      <c r="AY332" s="19" t="s">
        <v>170</v>
      </c>
      <c r="BE332" s="228">
        <f>IF(N332="základní",J332,0)</f>
        <v>0</v>
      </c>
      <c r="BF332" s="228">
        <f>IF(N332="snížená",J332,0)</f>
        <v>0</v>
      </c>
      <c r="BG332" s="228">
        <f>IF(N332="zákl. přenesená",J332,0)</f>
        <v>0</v>
      </c>
      <c r="BH332" s="228">
        <f>IF(N332="sníž. přenesená",J332,0)</f>
        <v>0</v>
      </c>
      <c r="BI332" s="228">
        <f>IF(N332="nulová",J332,0)</f>
        <v>0</v>
      </c>
      <c r="BJ332" s="19" t="s">
        <v>178</v>
      </c>
      <c r="BK332" s="228">
        <f>ROUND(I332*H332,2)</f>
        <v>0</v>
      </c>
      <c r="BL332" s="19" t="s">
        <v>372</v>
      </c>
      <c r="BM332" s="227" t="s">
        <v>898</v>
      </c>
    </row>
    <row r="333" spans="1:65" s="2" customFormat="1" ht="16.5" customHeight="1">
      <c r="A333" s="41"/>
      <c r="B333" s="42"/>
      <c r="C333" s="266" t="s">
        <v>899</v>
      </c>
      <c r="D333" s="266" t="s">
        <v>441</v>
      </c>
      <c r="E333" s="267" t="s">
        <v>580</v>
      </c>
      <c r="F333" s="268" t="s">
        <v>581</v>
      </c>
      <c r="G333" s="269" t="s">
        <v>216</v>
      </c>
      <c r="H333" s="270">
        <v>2322</v>
      </c>
      <c r="I333" s="271"/>
      <c r="J333" s="272">
        <f>ROUND(I333*H333,2)</f>
        <v>0</v>
      </c>
      <c r="K333" s="268" t="s">
        <v>177</v>
      </c>
      <c r="L333" s="273"/>
      <c r="M333" s="274" t="s">
        <v>35</v>
      </c>
      <c r="N333" s="275" t="s">
        <v>52</v>
      </c>
      <c r="O333" s="88"/>
      <c r="P333" s="225">
        <f>O333*H333</f>
        <v>0</v>
      </c>
      <c r="Q333" s="225">
        <v>9E-05</v>
      </c>
      <c r="R333" s="225">
        <f>Q333*H333</f>
        <v>0.20898000000000003</v>
      </c>
      <c r="S333" s="225">
        <v>0</v>
      </c>
      <c r="T333" s="226">
        <f>S333*H333</f>
        <v>0</v>
      </c>
      <c r="U333" s="41"/>
      <c r="V333" s="41"/>
      <c r="W333" s="41"/>
      <c r="X333" s="41"/>
      <c r="Y333" s="41"/>
      <c r="Z333" s="41"/>
      <c r="AA333" s="41"/>
      <c r="AB333" s="41"/>
      <c r="AC333" s="41"/>
      <c r="AD333" s="41"/>
      <c r="AE333" s="41"/>
      <c r="AR333" s="227" t="s">
        <v>372</v>
      </c>
      <c r="AT333" s="227" t="s">
        <v>441</v>
      </c>
      <c r="AU333" s="227" t="s">
        <v>86</v>
      </c>
      <c r="AY333" s="19" t="s">
        <v>170</v>
      </c>
      <c r="BE333" s="228">
        <f>IF(N333="základní",J333,0)</f>
        <v>0</v>
      </c>
      <c r="BF333" s="228">
        <f>IF(N333="snížená",J333,0)</f>
        <v>0</v>
      </c>
      <c r="BG333" s="228">
        <f>IF(N333="zákl. přenesená",J333,0)</f>
        <v>0</v>
      </c>
      <c r="BH333" s="228">
        <f>IF(N333="sníž. přenesená",J333,0)</f>
        <v>0</v>
      </c>
      <c r="BI333" s="228">
        <f>IF(N333="nulová",J333,0)</f>
        <v>0</v>
      </c>
      <c r="BJ333" s="19" t="s">
        <v>178</v>
      </c>
      <c r="BK333" s="228">
        <f>ROUND(I333*H333,2)</f>
        <v>0</v>
      </c>
      <c r="BL333" s="19" t="s">
        <v>372</v>
      </c>
      <c r="BM333" s="227" t="s">
        <v>900</v>
      </c>
    </row>
    <row r="334" spans="1:51" s="14" customFormat="1" ht="12">
      <c r="A334" s="14"/>
      <c r="B334" s="244"/>
      <c r="C334" s="245"/>
      <c r="D334" s="229" t="s">
        <v>182</v>
      </c>
      <c r="E334" s="246" t="s">
        <v>35</v>
      </c>
      <c r="F334" s="247" t="s">
        <v>710</v>
      </c>
      <c r="G334" s="245"/>
      <c r="H334" s="248">
        <v>1506</v>
      </c>
      <c r="I334" s="249"/>
      <c r="J334" s="245"/>
      <c r="K334" s="245"/>
      <c r="L334" s="250"/>
      <c r="M334" s="251"/>
      <c r="N334" s="252"/>
      <c r="O334" s="252"/>
      <c r="P334" s="252"/>
      <c r="Q334" s="252"/>
      <c r="R334" s="252"/>
      <c r="S334" s="252"/>
      <c r="T334" s="253"/>
      <c r="U334" s="14"/>
      <c r="V334" s="14"/>
      <c r="W334" s="14"/>
      <c r="X334" s="14"/>
      <c r="Y334" s="14"/>
      <c r="Z334" s="14"/>
      <c r="AA334" s="14"/>
      <c r="AB334" s="14"/>
      <c r="AC334" s="14"/>
      <c r="AD334" s="14"/>
      <c r="AE334" s="14"/>
      <c r="AT334" s="254" t="s">
        <v>182</v>
      </c>
      <c r="AU334" s="254" t="s">
        <v>86</v>
      </c>
      <c r="AV334" s="14" t="s">
        <v>88</v>
      </c>
      <c r="AW334" s="14" t="s">
        <v>40</v>
      </c>
      <c r="AX334" s="14" t="s">
        <v>79</v>
      </c>
      <c r="AY334" s="254" t="s">
        <v>170</v>
      </c>
    </row>
    <row r="335" spans="1:51" s="14" customFormat="1" ht="12">
      <c r="A335" s="14"/>
      <c r="B335" s="244"/>
      <c r="C335" s="245"/>
      <c r="D335" s="229" t="s">
        <v>182</v>
      </c>
      <c r="E335" s="246" t="s">
        <v>35</v>
      </c>
      <c r="F335" s="247" t="s">
        <v>707</v>
      </c>
      <c r="G335" s="245"/>
      <c r="H335" s="248">
        <v>816</v>
      </c>
      <c r="I335" s="249"/>
      <c r="J335" s="245"/>
      <c r="K335" s="245"/>
      <c r="L335" s="250"/>
      <c r="M335" s="251"/>
      <c r="N335" s="252"/>
      <c r="O335" s="252"/>
      <c r="P335" s="252"/>
      <c r="Q335" s="252"/>
      <c r="R335" s="252"/>
      <c r="S335" s="252"/>
      <c r="T335" s="253"/>
      <c r="U335" s="14"/>
      <c r="V335" s="14"/>
      <c r="W335" s="14"/>
      <c r="X335" s="14"/>
      <c r="Y335" s="14"/>
      <c r="Z335" s="14"/>
      <c r="AA335" s="14"/>
      <c r="AB335" s="14"/>
      <c r="AC335" s="14"/>
      <c r="AD335" s="14"/>
      <c r="AE335" s="14"/>
      <c r="AT335" s="254" t="s">
        <v>182</v>
      </c>
      <c r="AU335" s="254" t="s">
        <v>86</v>
      </c>
      <c r="AV335" s="14" t="s">
        <v>88</v>
      </c>
      <c r="AW335" s="14" t="s">
        <v>40</v>
      </c>
      <c r="AX335" s="14" t="s">
        <v>79</v>
      </c>
      <c r="AY335" s="254" t="s">
        <v>170</v>
      </c>
    </row>
    <row r="336" spans="1:51" s="15" customFormat="1" ht="12">
      <c r="A336" s="15"/>
      <c r="B336" s="255"/>
      <c r="C336" s="256"/>
      <c r="D336" s="229" t="s">
        <v>182</v>
      </c>
      <c r="E336" s="257" t="s">
        <v>35</v>
      </c>
      <c r="F336" s="258" t="s">
        <v>185</v>
      </c>
      <c r="G336" s="256"/>
      <c r="H336" s="259">
        <v>2322</v>
      </c>
      <c r="I336" s="260"/>
      <c r="J336" s="256"/>
      <c r="K336" s="256"/>
      <c r="L336" s="261"/>
      <c r="M336" s="262"/>
      <c r="N336" s="263"/>
      <c r="O336" s="263"/>
      <c r="P336" s="263"/>
      <c r="Q336" s="263"/>
      <c r="R336" s="263"/>
      <c r="S336" s="263"/>
      <c r="T336" s="264"/>
      <c r="U336" s="15"/>
      <c r="V336" s="15"/>
      <c r="W336" s="15"/>
      <c r="X336" s="15"/>
      <c r="Y336" s="15"/>
      <c r="Z336" s="15"/>
      <c r="AA336" s="15"/>
      <c r="AB336" s="15"/>
      <c r="AC336" s="15"/>
      <c r="AD336" s="15"/>
      <c r="AE336" s="15"/>
      <c r="AT336" s="265" t="s">
        <v>182</v>
      </c>
      <c r="AU336" s="265" t="s">
        <v>86</v>
      </c>
      <c r="AV336" s="15" t="s">
        <v>178</v>
      </c>
      <c r="AW336" s="15" t="s">
        <v>40</v>
      </c>
      <c r="AX336" s="15" t="s">
        <v>86</v>
      </c>
      <c r="AY336" s="265" t="s">
        <v>170</v>
      </c>
    </row>
    <row r="337" spans="1:65" s="2" customFormat="1" ht="16.5" customHeight="1">
      <c r="A337" s="41"/>
      <c r="B337" s="42"/>
      <c r="C337" s="266" t="s">
        <v>901</v>
      </c>
      <c r="D337" s="266" t="s">
        <v>441</v>
      </c>
      <c r="E337" s="267" t="s">
        <v>902</v>
      </c>
      <c r="F337" s="268" t="s">
        <v>903</v>
      </c>
      <c r="G337" s="269" t="s">
        <v>216</v>
      </c>
      <c r="H337" s="270">
        <v>816</v>
      </c>
      <c r="I337" s="271"/>
      <c r="J337" s="272">
        <f>ROUND(I337*H337,2)</f>
        <v>0</v>
      </c>
      <c r="K337" s="268" t="s">
        <v>177</v>
      </c>
      <c r="L337" s="273"/>
      <c r="M337" s="274" t="s">
        <v>35</v>
      </c>
      <c r="N337" s="275" t="s">
        <v>52</v>
      </c>
      <c r="O337" s="88"/>
      <c r="P337" s="225">
        <f>O337*H337</f>
        <v>0</v>
      </c>
      <c r="Q337" s="225">
        <v>0.00057</v>
      </c>
      <c r="R337" s="225">
        <f>Q337*H337</f>
        <v>0.46512</v>
      </c>
      <c r="S337" s="225">
        <v>0</v>
      </c>
      <c r="T337" s="226">
        <f>S337*H337</f>
        <v>0</v>
      </c>
      <c r="U337" s="41"/>
      <c r="V337" s="41"/>
      <c r="W337" s="41"/>
      <c r="X337" s="41"/>
      <c r="Y337" s="41"/>
      <c r="Z337" s="41"/>
      <c r="AA337" s="41"/>
      <c r="AB337" s="41"/>
      <c r="AC337" s="41"/>
      <c r="AD337" s="41"/>
      <c r="AE337" s="41"/>
      <c r="AR337" s="227" t="s">
        <v>372</v>
      </c>
      <c r="AT337" s="227" t="s">
        <v>441</v>
      </c>
      <c r="AU337" s="227" t="s">
        <v>86</v>
      </c>
      <c r="AY337" s="19" t="s">
        <v>170</v>
      </c>
      <c r="BE337" s="228">
        <f>IF(N337="základní",J337,0)</f>
        <v>0</v>
      </c>
      <c r="BF337" s="228">
        <f>IF(N337="snížená",J337,0)</f>
        <v>0</v>
      </c>
      <c r="BG337" s="228">
        <f>IF(N337="zákl. přenesená",J337,0)</f>
        <v>0</v>
      </c>
      <c r="BH337" s="228">
        <f>IF(N337="sníž. přenesená",J337,0)</f>
        <v>0</v>
      </c>
      <c r="BI337" s="228">
        <f>IF(N337="nulová",J337,0)</f>
        <v>0</v>
      </c>
      <c r="BJ337" s="19" t="s">
        <v>178</v>
      </c>
      <c r="BK337" s="228">
        <f>ROUND(I337*H337,2)</f>
        <v>0</v>
      </c>
      <c r="BL337" s="19" t="s">
        <v>372</v>
      </c>
      <c r="BM337" s="227" t="s">
        <v>904</v>
      </c>
    </row>
    <row r="338" spans="1:51" s="14" customFormat="1" ht="12">
      <c r="A338" s="14"/>
      <c r="B338" s="244"/>
      <c r="C338" s="245"/>
      <c r="D338" s="229" t="s">
        <v>182</v>
      </c>
      <c r="E338" s="246" t="s">
        <v>35</v>
      </c>
      <c r="F338" s="247" t="s">
        <v>905</v>
      </c>
      <c r="G338" s="245"/>
      <c r="H338" s="248">
        <v>504</v>
      </c>
      <c r="I338" s="249"/>
      <c r="J338" s="245"/>
      <c r="K338" s="245"/>
      <c r="L338" s="250"/>
      <c r="M338" s="251"/>
      <c r="N338" s="252"/>
      <c r="O338" s="252"/>
      <c r="P338" s="252"/>
      <c r="Q338" s="252"/>
      <c r="R338" s="252"/>
      <c r="S338" s="252"/>
      <c r="T338" s="253"/>
      <c r="U338" s="14"/>
      <c r="V338" s="14"/>
      <c r="W338" s="14"/>
      <c r="X338" s="14"/>
      <c r="Y338" s="14"/>
      <c r="Z338" s="14"/>
      <c r="AA338" s="14"/>
      <c r="AB338" s="14"/>
      <c r="AC338" s="14"/>
      <c r="AD338" s="14"/>
      <c r="AE338" s="14"/>
      <c r="AT338" s="254" t="s">
        <v>182</v>
      </c>
      <c r="AU338" s="254" t="s">
        <v>86</v>
      </c>
      <c r="AV338" s="14" t="s">
        <v>88</v>
      </c>
      <c r="AW338" s="14" t="s">
        <v>40</v>
      </c>
      <c r="AX338" s="14" t="s">
        <v>79</v>
      </c>
      <c r="AY338" s="254" t="s">
        <v>170</v>
      </c>
    </row>
    <row r="339" spans="1:51" s="14" customFormat="1" ht="12">
      <c r="A339" s="14"/>
      <c r="B339" s="244"/>
      <c r="C339" s="245"/>
      <c r="D339" s="229" t="s">
        <v>182</v>
      </c>
      <c r="E339" s="246" t="s">
        <v>35</v>
      </c>
      <c r="F339" s="247" t="s">
        <v>906</v>
      </c>
      <c r="G339" s="245"/>
      <c r="H339" s="248">
        <v>312</v>
      </c>
      <c r="I339" s="249"/>
      <c r="J339" s="245"/>
      <c r="K339" s="245"/>
      <c r="L339" s="250"/>
      <c r="M339" s="251"/>
      <c r="N339" s="252"/>
      <c r="O339" s="252"/>
      <c r="P339" s="252"/>
      <c r="Q339" s="252"/>
      <c r="R339" s="252"/>
      <c r="S339" s="252"/>
      <c r="T339" s="253"/>
      <c r="U339" s="14"/>
      <c r="V339" s="14"/>
      <c r="W339" s="14"/>
      <c r="X339" s="14"/>
      <c r="Y339" s="14"/>
      <c r="Z339" s="14"/>
      <c r="AA339" s="14"/>
      <c r="AB339" s="14"/>
      <c r="AC339" s="14"/>
      <c r="AD339" s="14"/>
      <c r="AE339" s="14"/>
      <c r="AT339" s="254" t="s">
        <v>182</v>
      </c>
      <c r="AU339" s="254" t="s">
        <v>86</v>
      </c>
      <c r="AV339" s="14" t="s">
        <v>88</v>
      </c>
      <c r="AW339" s="14" t="s">
        <v>40</v>
      </c>
      <c r="AX339" s="14" t="s">
        <v>79</v>
      </c>
      <c r="AY339" s="254" t="s">
        <v>170</v>
      </c>
    </row>
    <row r="340" spans="1:51" s="15" customFormat="1" ht="12">
      <c r="A340" s="15"/>
      <c r="B340" s="255"/>
      <c r="C340" s="256"/>
      <c r="D340" s="229" t="s">
        <v>182</v>
      </c>
      <c r="E340" s="257" t="s">
        <v>707</v>
      </c>
      <c r="F340" s="258" t="s">
        <v>185</v>
      </c>
      <c r="G340" s="256"/>
      <c r="H340" s="259">
        <v>816</v>
      </c>
      <c r="I340" s="260"/>
      <c r="J340" s="256"/>
      <c r="K340" s="256"/>
      <c r="L340" s="261"/>
      <c r="M340" s="262"/>
      <c r="N340" s="263"/>
      <c r="O340" s="263"/>
      <c r="P340" s="263"/>
      <c r="Q340" s="263"/>
      <c r="R340" s="263"/>
      <c r="S340" s="263"/>
      <c r="T340" s="264"/>
      <c r="U340" s="15"/>
      <c r="V340" s="15"/>
      <c r="W340" s="15"/>
      <c r="X340" s="15"/>
      <c r="Y340" s="15"/>
      <c r="Z340" s="15"/>
      <c r="AA340" s="15"/>
      <c r="AB340" s="15"/>
      <c r="AC340" s="15"/>
      <c r="AD340" s="15"/>
      <c r="AE340" s="15"/>
      <c r="AT340" s="265" t="s">
        <v>182</v>
      </c>
      <c r="AU340" s="265" t="s">
        <v>86</v>
      </c>
      <c r="AV340" s="15" t="s">
        <v>178</v>
      </c>
      <c r="AW340" s="15" t="s">
        <v>40</v>
      </c>
      <c r="AX340" s="15" t="s">
        <v>86</v>
      </c>
      <c r="AY340" s="265" t="s">
        <v>170</v>
      </c>
    </row>
    <row r="341" spans="1:65" s="2" customFormat="1" ht="16.5" customHeight="1">
      <c r="A341" s="41"/>
      <c r="B341" s="42"/>
      <c r="C341" s="266" t="s">
        <v>907</v>
      </c>
      <c r="D341" s="266" t="s">
        <v>441</v>
      </c>
      <c r="E341" s="267" t="s">
        <v>574</v>
      </c>
      <c r="F341" s="268" t="s">
        <v>575</v>
      </c>
      <c r="G341" s="269" t="s">
        <v>216</v>
      </c>
      <c r="H341" s="270">
        <v>1506</v>
      </c>
      <c r="I341" s="271"/>
      <c r="J341" s="272">
        <f>ROUND(I341*H341,2)</f>
        <v>0</v>
      </c>
      <c r="K341" s="268" t="s">
        <v>177</v>
      </c>
      <c r="L341" s="273"/>
      <c r="M341" s="274" t="s">
        <v>35</v>
      </c>
      <c r="N341" s="275" t="s">
        <v>52</v>
      </c>
      <c r="O341" s="88"/>
      <c r="P341" s="225">
        <f>O341*H341</f>
        <v>0</v>
      </c>
      <c r="Q341" s="225">
        <v>0.00052</v>
      </c>
      <c r="R341" s="225">
        <f>Q341*H341</f>
        <v>0.7831199999999999</v>
      </c>
      <c r="S341" s="225">
        <v>0</v>
      </c>
      <c r="T341" s="226">
        <f>S341*H341</f>
        <v>0</v>
      </c>
      <c r="U341" s="41"/>
      <c r="V341" s="41"/>
      <c r="W341" s="41"/>
      <c r="X341" s="41"/>
      <c r="Y341" s="41"/>
      <c r="Z341" s="41"/>
      <c r="AA341" s="41"/>
      <c r="AB341" s="41"/>
      <c r="AC341" s="41"/>
      <c r="AD341" s="41"/>
      <c r="AE341" s="41"/>
      <c r="AR341" s="227" t="s">
        <v>372</v>
      </c>
      <c r="AT341" s="227" t="s">
        <v>441</v>
      </c>
      <c r="AU341" s="227" t="s">
        <v>86</v>
      </c>
      <c r="AY341" s="19" t="s">
        <v>170</v>
      </c>
      <c r="BE341" s="228">
        <f>IF(N341="základní",J341,0)</f>
        <v>0</v>
      </c>
      <c r="BF341" s="228">
        <f>IF(N341="snížená",J341,0)</f>
        <v>0</v>
      </c>
      <c r="BG341" s="228">
        <f>IF(N341="zákl. přenesená",J341,0)</f>
        <v>0</v>
      </c>
      <c r="BH341" s="228">
        <f>IF(N341="sníž. přenesená",J341,0)</f>
        <v>0</v>
      </c>
      <c r="BI341" s="228">
        <f>IF(N341="nulová",J341,0)</f>
        <v>0</v>
      </c>
      <c r="BJ341" s="19" t="s">
        <v>178</v>
      </c>
      <c r="BK341" s="228">
        <f>ROUND(I341*H341,2)</f>
        <v>0</v>
      </c>
      <c r="BL341" s="19" t="s">
        <v>372</v>
      </c>
      <c r="BM341" s="227" t="s">
        <v>908</v>
      </c>
    </row>
    <row r="342" spans="1:51" s="14" customFormat="1" ht="12">
      <c r="A342" s="14"/>
      <c r="B342" s="244"/>
      <c r="C342" s="245"/>
      <c r="D342" s="229" t="s">
        <v>182</v>
      </c>
      <c r="E342" s="246" t="s">
        <v>35</v>
      </c>
      <c r="F342" s="247" t="s">
        <v>909</v>
      </c>
      <c r="G342" s="245"/>
      <c r="H342" s="248">
        <v>716</v>
      </c>
      <c r="I342" s="249"/>
      <c r="J342" s="245"/>
      <c r="K342" s="245"/>
      <c r="L342" s="250"/>
      <c r="M342" s="251"/>
      <c r="N342" s="252"/>
      <c r="O342" s="252"/>
      <c r="P342" s="252"/>
      <c r="Q342" s="252"/>
      <c r="R342" s="252"/>
      <c r="S342" s="252"/>
      <c r="T342" s="253"/>
      <c r="U342" s="14"/>
      <c r="V342" s="14"/>
      <c r="W342" s="14"/>
      <c r="X342" s="14"/>
      <c r="Y342" s="14"/>
      <c r="Z342" s="14"/>
      <c r="AA342" s="14"/>
      <c r="AB342" s="14"/>
      <c r="AC342" s="14"/>
      <c r="AD342" s="14"/>
      <c r="AE342" s="14"/>
      <c r="AT342" s="254" t="s">
        <v>182</v>
      </c>
      <c r="AU342" s="254" t="s">
        <v>86</v>
      </c>
      <c r="AV342" s="14" t="s">
        <v>88</v>
      </c>
      <c r="AW342" s="14" t="s">
        <v>40</v>
      </c>
      <c r="AX342" s="14" t="s">
        <v>79</v>
      </c>
      <c r="AY342" s="254" t="s">
        <v>170</v>
      </c>
    </row>
    <row r="343" spans="1:51" s="14" customFormat="1" ht="12">
      <c r="A343" s="14"/>
      <c r="B343" s="244"/>
      <c r="C343" s="245"/>
      <c r="D343" s="229" t="s">
        <v>182</v>
      </c>
      <c r="E343" s="246" t="s">
        <v>35</v>
      </c>
      <c r="F343" s="247" t="s">
        <v>910</v>
      </c>
      <c r="G343" s="245"/>
      <c r="H343" s="248">
        <v>438</v>
      </c>
      <c r="I343" s="249"/>
      <c r="J343" s="245"/>
      <c r="K343" s="245"/>
      <c r="L343" s="250"/>
      <c r="M343" s="251"/>
      <c r="N343" s="252"/>
      <c r="O343" s="252"/>
      <c r="P343" s="252"/>
      <c r="Q343" s="252"/>
      <c r="R343" s="252"/>
      <c r="S343" s="252"/>
      <c r="T343" s="253"/>
      <c r="U343" s="14"/>
      <c r="V343" s="14"/>
      <c r="W343" s="14"/>
      <c r="X343" s="14"/>
      <c r="Y343" s="14"/>
      <c r="Z343" s="14"/>
      <c r="AA343" s="14"/>
      <c r="AB343" s="14"/>
      <c r="AC343" s="14"/>
      <c r="AD343" s="14"/>
      <c r="AE343" s="14"/>
      <c r="AT343" s="254" t="s">
        <v>182</v>
      </c>
      <c r="AU343" s="254" t="s">
        <v>86</v>
      </c>
      <c r="AV343" s="14" t="s">
        <v>88</v>
      </c>
      <c r="AW343" s="14" t="s">
        <v>40</v>
      </c>
      <c r="AX343" s="14" t="s">
        <v>79</v>
      </c>
      <c r="AY343" s="254" t="s">
        <v>170</v>
      </c>
    </row>
    <row r="344" spans="1:51" s="14" customFormat="1" ht="12">
      <c r="A344" s="14"/>
      <c r="B344" s="244"/>
      <c r="C344" s="245"/>
      <c r="D344" s="229" t="s">
        <v>182</v>
      </c>
      <c r="E344" s="246" t="s">
        <v>35</v>
      </c>
      <c r="F344" s="247" t="s">
        <v>911</v>
      </c>
      <c r="G344" s="245"/>
      <c r="H344" s="248">
        <v>352</v>
      </c>
      <c r="I344" s="249"/>
      <c r="J344" s="245"/>
      <c r="K344" s="245"/>
      <c r="L344" s="250"/>
      <c r="M344" s="251"/>
      <c r="N344" s="252"/>
      <c r="O344" s="252"/>
      <c r="P344" s="252"/>
      <c r="Q344" s="252"/>
      <c r="R344" s="252"/>
      <c r="S344" s="252"/>
      <c r="T344" s="253"/>
      <c r="U344" s="14"/>
      <c r="V344" s="14"/>
      <c r="W344" s="14"/>
      <c r="X344" s="14"/>
      <c r="Y344" s="14"/>
      <c r="Z344" s="14"/>
      <c r="AA344" s="14"/>
      <c r="AB344" s="14"/>
      <c r="AC344" s="14"/>
      <c r="AD344" s="14"/>
      <c r="AE344" s="14"/>
      <c r="AT344" s="254" t="s">
        <v>182</v>
      </c>
      <c r="AU344" s="254" t="s">
        <v>86</v>
      </c>
      <c r="AV344" s="14" t="s">
        <v>88</v>
      </c>
      <c r="AW344" s="14" t="s">
        <v>40</v>
      </c>
      <c r="AX344" s="14" t="s">
        <v>79</v>
      </c>
      <c r="AY344" s="254" t="s">
        <v>170</v>
      </c>
    </row>
    <row r="345" spans="1:51" s="15" customFormat="1" ht="12">
      <c r="A345" s="15"/>
      <c r="B345" s="255"/>
      <c r="C345" s="256"/>
      <c r="D345" s="229" t="s">
        <v>182</v>
      </c>
      <c r="E345" s="257" t="s">
        <v>710</v>
      </c>
      <c r="F345" s="258" t="s">
        <v>185</v>
      </c>
      <c r="G345" s="256"/>
      <c r="H345" s="259">
        <v>1506</v>
      </c>
      <c r="I345" s="260"/>
      <c r="J345" s="256"/>
      <c r="K345" s="256"/>
      <c r="L345" s="261"/>
      <c r="M345" s="262"/>
      <c r="N345" s="263"/>
      <c r="O345" s="263"/>
      <c r="P345" s="263"/>
      <c r="Q345" s="263"/>
      <c r="R345" s="263"/>
      <c r="S345" s="263"/>
      <c r="T345" s="264"/>
      <c r="U345" s="15"/>
      <c r="V345" s="15"/>
      <c r="W345" s="15"/>
      <c r="X345" s="15"/>
      <c r="Y345" s="15"/>
      <c r="Z345" s="15"/>
      <c r="AA345" s="15"/>
      <c r="AB345" s="15"/>
      <c r="AC345" s="15"/>
      <c r="AD345" s="15"/>
      <c r="AE345" s="15"/>
      <c r="AT345" s="265" t="s">
        <v>182</v>
      </c>
      <c r="AU345" s="265" t="s">
        <v>86</v>
      </c>
      <c r="AV345" s="15" t="s">
        <v>178</v>
      </c>
      <c r="AW345" s="15" t="s">
        <v>40</v>
      </c>
      <c r="AX345" s="15" t="s">
        <v>86</v>
      </c>
      <c r="AY345" s="265" t="s">
        <v>170</v>
      </c>
    </row>
    <row r="346" spans="1:65" s="2" customFormat="1" ht="16.5" customHeight="1">
      <c r="A346" s="41"/>
      <c r="B346" s="42"/>
      <c r="C346" s="266" t="s">
        <v>912</v>
      </c>
      <c r="D346" s="266" t="s">
        <v>441</v>
      </c>
      <c r="E346" s="267" t="s">
        <v>563</v>
      </c>
      <c r="F346" s="268" t="s">
        <v>564</v>
      </c>
      <c r="G346" s="269" t="s">
        <v>216</v>
      </c>
      <c r="H346" s="270">
        <v>312</v>
      </c>
      <c r="I346" s="271"/>
      <c r="J346" s="272">
        <f>ROUND(I346*H346,2)</f>
        <v>0</v>
      </c>
      <c r="K346" s="268" t="s">
        <v>177</v>
      </c>
      <c r="L346" s="273"/>
      <c r="M346" s="274" t="s">
        <v>35</v>
      </c>
      <c r="N346" s="275" t="s">
        <v>52</v>
      </c>
      <c r="O346" s="88"/>
      <c r="P346" s="225">
        <f>O346*H346</f>
        <v>0</v>
      </c>
      <c r="Q346" s="225">
        <v>0.00018</v>
      </c>
      <c r="R346" s="225">
        <f>Q346*H346</f>
        <v>0.05616</v>
      </c>
      <c r="S346" s="225">
        <v>0</v>
      </c>
      <c r="T346" s="226">
        <f>S346*H346</f>
        <v>0</v>
      </c>
      <c r="U346" s="41"/>
      <c r="V346" s="41"/>
      <c r="W346" s="41"/>
      <c r="X346" s="41"/>
      <c r="Y346" s="41"/>
      <c r="Z346" s="41"/>
      <c r="AA346" s="41"/>
      <c r="AB346" s="41"/>
      <c r="AC346" s="41"/>
      <c r="AD346" s="41"/>
      <c r="AE346" s="41"/>
      <c r="AR346" s="227" t="s">
        <v>372</v>
      </c>
      <c r="AT346" s="227" t="s">
        <v>441</v>
      </c>
      <c r="AU346" s="227" t="s">
        <v>86</v>
      </c>
      <c r="AY346" s="19" t="s">
        <v>170</v>
      </c>
      <c r="BE346" s="228">
        <f>IF(N346="základní",J346,0)</f>
        <v>0</v>
      </c>
      <c r="BF346" s="228">
        <f>IF(N346="snížená",J346,0)</f>
        <v>0</v>
      </c>
      <c r="BG346" s="228">
        <f>IF(N346="zákl. přenesená",J346,0)</f>
        <v>0</v>
      </c>
      <c r="BH346" s="228">
        <f>IF(N346="sníž. přenesená",J346,0)</f>
        <v>0</v>
      </c>
      <c r="BI346" s="228">
        <f>IF(N346="nulová",J346,0)</f>
        <v>0</v>
      </c>
      <c r="BJ346" s="19" t="s">
        <v>178</v>
      </c>
      <c r="BK346" s="228">
        <f>ROUND(I346*H346,2)</f>
        <v>0</v>
      </c>
      <c r="BL346" s="19" t="s">
        <v>372</v>
      </c>
      <c r="BM346" s="227" t="s">
        <v>913</v>
      </c>
    </row>
    <row r="347" spans="1:51" s="14" customFormat="1" ht="12">
      <c r="A347" s="14"/>
      <c r="B347" s="244"/>
      <c r="C347" s="245"/>
      <c r="D347" s="229" t="s">
        <v>182</v>
      </c>
      <c r="E347" s="246" t="s">
        <v>35</v>
      </c>
      <c r="F347" s="247" t="s">
        <v>914</v>
      </c>
      <c r="G347" s="245"/>
      <c r="H347" s="248">
        <v>172</v>
      </c>
      <c r="I347" s="249"/>
      <c r="J347" s="245"/>
      <c r="K347" s="245"/>
      <c r="L347" s="250"/>
      <c r="M347" s="251"/>
      <c r="N347" s="252"/>
      <c r="O347" s="252"/>
      <c r="P347" s="252"/>
      <c r="Q347" s="252"/>
      <c r="R347" s="252"/>
      <c r="S347" s="252"/>
      <c r="T347" s="253"/>
      <c r="U347" s="14"/>
      <c r="V347" s="14"/>
      <c r="W347" s="14"/>
      <c r="X347" s="14"/>
      <c r="Y347" s="14"/>
      <c r="Z347" s="14"/>
      <c r="AA347" s="14"/>
      <c r="AB347" s="14"/>
      <c r="AC347" s="14"/>
      <c r="AD347" s="14"/>
      <c r="AE347" s="14"/>
      <c r="AT347" s="254" t="s">
        <v>182</v>
      </c>
      <c r="AU347" s="254" t="s">
        <v>86</v>
      </c>
      <c r="AV347" s="14" t="s">
        <v>88</v>
      </c>
      <c r="AW347" s="14" t="s">
        <v>40</v>
      </c>
      <c r="AX347" s="14" t="s">
        <v>79</v>
      </c>
      <c r="AY347" s="254" t="s">
        <v>170</v>
      </c>
    </row>
    <row r="348" spans="1:51" s="14" customFormat="1" ht="12">
      <c r="A348" s="14"/>
      <c r="B348" s="244"/>
      <c r="C348" s="245"/>
      <c r="D348" s="229" t="s">
        <v>182</v>
      </c>
      <c r="E348" s="246" t="s">
        <v>35</v>
      </c>
      <c r="F348" s="247" t="s">
        <v>915</v>
      </c>
      <c r="G348" s="245"/>
      <c r="H348" s="248">
        <v>96</v>
      </c>
      <c r="I348" s="249"/>
      <c r="J348" s="245"/>
      <c r="K348" s="245"/>
      <c r="L348" s="250"/>
      <c r="M348" s="251"/>
      <c r="N348" s="252"/>
      <c r="O348" s="252"/>
      <c r="P348" s="252"/>
      <c r="Q348" s="252"/>
      <c r="R348" s="252"/>
      <c r="S348" s="252"/>
      <c r="T348" s="253"/>
      <c r="U348" s="14"/>
      <c r="V348" s="14"/>
      <c r="W348" s="14"/>
      <c r="X348" s="14"/>
      <c r="Y348" s="14"/>
      <c r="Z348" s="14"/>
      <c r="AA348" s="14"/>
      <c r="AB348" s="14"/>
      <c r="AC348" s="14"/>
      <c r="AD348" s="14"/>
      <c r="AE348" s="14"/>
      <c r="AT348" s="254" t="s">
        <v>182</v>
      </c>
      <c r="AU348" s="254" t="s">
        <v>86</v>
      </c>
      <c r="AV348" s="14" t="s">
        <v>88</v>
      </c>
      <c r="AW348" s="14" t="s">
        <v>40</v>
      </c>
      <c r="AX348" s="14" t="s">
        <v>79</v>
      </c>
      <c r="AY348" s="254" t="s">
        <v>170</v>
      </c>
    </row>
    <row r="349" spans="1:51" s="14" customFormat="1" ht="12">
      <c r="A349" s="14"/>
      <c r="B349" s="244"/>
      <c r="C349" s="245"/>
      <c r="D349" s="229" t="s">
        <v>182</v>
      </c>
      <c r="E349" s="246" t="s">
        <v>35</v>
      </c>
      <c r="F349" s="247" t="s">
        <v>916</v>
      </c>
      <c r="G349" s="245"/>
      <c r="H349" s="248">
        <v>44</v>
      </c>
      <c r="I349" s="249"/>
      <c r="J349" s="245"/>
      <c r="K349" s="245"/>
      <c r="L349" s="250"/>
      <c r="M349" s="251"/>
      <c r="N349" s="252"/>
      <c r="O349" s="252"/>
      <c r="P349" s="252"/>
      <c r="Q349" s="252"/>
      <c r="R349" s="252"/>
      <c r="S349" s="252"/>
      <c r="T349" s="253"/>
      <c r="U349" s="14"/>
      <c r="V349" s="14"/>
      <c r="W349" s="14"/>
      <c r="X349" s="14"/>
      <c r="Y349" s="14"/>
      <c r="Z349" s="14"/>
      <c r="AA349" s="14"/>
      <c r="AB349" s="14"/>
      <c r="AC349" s="14"/>
      <c r="AD349" s="14"/>
      <c r="AE349" s="14"/>
      <c r="AT349" s="254" t="s">
        <v>182</v>
      </c>
      <c r="AU349" s="254" t="s">
        <v>86</v>
      </c>
      <c r="AV349" s="14" t="s">
        <v>88</v>
      </c>
      <c r="AW349" s="14" t="s">
        <v>40</v>
      </c>
      <c r="AX349" s="14" t="s">
        <v>79</v>
      </c>
      <c r="AY349" s="254" t="s">
        <v>170</v>
      </c>
    </row>
    <row r="350" spans="1:51" s="15" customFormat="1" ht="12">
      <c r="A350" s="15"/>
      <c r="B350" s="255"/>
      <c r="C350" s="256"/>
      <c r="D350" s="229" t="s">
        <v>182</v>
      </c>
      <c r="E350" s="257" t="s">
        <v>713</v>
      </c>
      <c r="F350" s="258" t="s">
        <v>185</v>
      </c>
      <c r="G350" s="256"/>
      <c r="H350" s="259">
        <v>312</v>
      </c>
      <c r="I350" s="260"/>
      <c r="J350" s="256"/>
      <c r="K350" s="256"/>
      <c r="L350" s="261"/>
      <c r="M350" s="262"/>
      <c r="N350" s="263"/>
      <c r="O350" s="263"/>
      <c r="P350" s="263"/>
      <c r="Q350" s="263"/>
      <c r="R350" s="263"/>
      <c r="S350" s="263"/>
      <c r="T350" s="264"/>
      <c r="U350" s="15"/>
      <c r="V350" s="15"/>
      <c r="W350" s="15"/>
      <c r="X350" s="15"/>
      <c r="Y350" s="15"/>
      <c r="Z350" s="15"/>
      <c r="AA350" s="15"/>
      <c r="AB350" s="15"/>
      <c r="AC350" s="15"/>
      <c r="AD350" s="15"/>
      <c r="AE350" s="15"/>
      <c r="AT350" s="265" t="s">
        <v>182</v>
      </c>
      <c r="AU350" s="265" t="s">
        <v>86</v>
      </c>
      <c r="AV350" s="15" t="s">
        <v>178</v>
      </c>
      <c r="AW350" s="15" t="s">
        <v>40</v>
      </c>
      <c r="AX350" s="15" t="s">
        <v>86</v>
      </c>
      <c r="AY350" s="265" t="s">
        <v>170</v>
      </c>
    </row>
    <row r="351" spans="1:65" s="2" customFormat="1" ht="16.5" customHeight="1">
      <c r="A351" s="41"/>
      <c r="B351" s="42"/>
      <c r="C351" s="266" t="s">
        <v>917</v>
      </c>
      <c r="D351" s="266" t="s">
        <v>441</v>
      </c>
      <c r="E351" s="267" t="s">
        <v>918</v>
      </c>
      <c r="F351" s="268" t="s">
        <v>919</v>
      </c>
      <c r="G351" s="269" t="s">
        <v>216</v>
      </c>
      <c r="H351" s="270">
        <v>16</v>
      </c>
      <c r="I351" s="271"/>
      <c r="J351" s="272">
        <f>ROUND(I351*H351,2)</f>
        <v>0</v>
      </c>
      <c r="K351" s="268" t="s">
        <v>177</v>
      </c>
      <c r="L351" s="273"/>
      <c r="M351" s="274" t="s">
        <v>35</v>
      </c>
      <c r="N351" s="275" t="s">
        <v>52</v>
      </c>
      <c r="O351" s="88"/>
      <c r="P351" s="225">
        <f>O351*H351</f>
        <v>0</v>
      </c>
      <c r="Q351" s="225">
        <v>0</v>
      </c>
      <c r="R351" s="225">
        <f>Q351*H351</f>
        <v>0</v>
      </c>
      <c r="S351" s="225">
        <v>0</v>
      </c>
      <c r="T351" s="226">
        <f>S351*H351</f>
        <v>0</v>
      </c>
      <c r="U351" s="41"/>
      <c r="V351" s="41"/>
      <c r="W351" s="41"/>
      <c r="X351" s="41"/>
      <c r="Y351" s="41"/>
      <c r="Z351" s="41"/>
      <c r="AA351" s="41"/>
      <c r="AB351" s="41"/>
      <c r="AC351" s="41"/>
      <c r="AD351" s="41"/>
      <c r="AE351" s="41"/>
      <c r="AR351" s="227" t="s">
        <v>372</v>
      </c>
      <c r="AT351" s="227" t="s">
        <v>441</v>
      </c>
      <c r="AU351" s="227" t="s">
        <v>86</v>
      </c>
      <c r="AY351" s="19" t="s">
        <v>170</v>
      </c>
      <c r="BE351" s="228">
        <f>IF(N351="základní",J351,0)</f>
        <v>0</v>
      </c>
      <c r="BF351" s="228">
        <f>IF(N351="snížená",J351,0)</f>
        <v>0</v>
      </c>
      <c r="BG351" s="228">
        <f>IF(N351="zákl. přenesená",J351,0)</f>
        <v>0</v>
      </c>
      <c r="BH351" s="228">
        <f>IF(N351="sníž. přenesená",J351,0)</f>
        <v>0</v>
      </c>
      <c r="BI351" s="228">
        <f>IF(N351="nulová",J351,0)</f>
        <v>0</v>
      </c>
      <c r="BJ351" s="19" t="s">
        <v>178</v>
      </c>
      <c r="BK351" s="228">
        <f>ROUND(I351*H351,2)</f>
        <v>0</v>
      </c>
      <c r="BL351" s="19" t="s">
        <v>372</v>
      </c>
      <c r="BM351" s="227" t="s">
        <v>920</v>
      </c>
    </row>
    <row r="352" spans="1:51" s="14" customFormat="1" ht="12">
      <c r="A352" s="14"/>
      <c r="B352" s="244"/>
      <c r="C352" s="245"/>
      <c r="D352" s="229" t="s">
        <v>182</v>
      </c>
      <c r="E352" s="246" t="s">
        <v>35</v>
      </c>
      <c r="F352" s="247" t="s">
        <v>828</v>
      </c>
      <c r="G352" s="245"/>
      <c r="H352" s="248">
        <v>8</v>
      </c>
      <c r="I352" s="249"/>
      <c r="J352" s="245"/>
      <c r="K352" s="245"/>
      <c r="L352" s="250"/>
      <c r="M352" s="251"/>
      <c r="N352" s="252"/>
      <c r="O352" s="252"/>
      <c r="P352" s="252"/>
      <c r="Q352" s="252"/>
      <c r="R352" s="252"/>
      <c r="S352" s="252"/>
      <c r="T352" s="253"/>
      <c r="U352" s="14"/>
      <c r="V352" s="14"/>
      <c r="W352" s="14"/>
      <c r="X352" s="14"/>
      <c r="Y352" s="14"/>
      <c r="Z352" s="14"/>
      <c r="AA352" s="14"/>
      <c r="AB352" s="14"/>
      <c r="AC352" s="14"/>
      <c r="AD352" s="14"/>
      <c r="AE352" s="14"/>
      <c r="AT352" s="254" t="s">
        <v>182</v>
      </c>
      <c r="AU352" s="254" t="s">
        <v>86</v>
      </c>
      <c r="AV352" s="14" t="s">
        <v>88</v>
      </c>
      <c r="AW352" s="14" t="s">
        <v>40</v>
      </c>
      <c r="AX352" s="14" t="s">
        <v>79</v>
      </c>
      <c r="AY352" s="254" t="s">
        <v>170</v>
      </c>
    </row>
    <row r="353" spans="1:51" s="14" customFormat="1" ht="12">
      <c r="A353" s="14"/>
      <c r="B353" s="244"/>
      <c r="C353" s="245"/>
      <c r="D353" s="229" t="s">
        <v>182</v>
      </c>
      <c r="E353" s="246" t="s">
        <v>35</v>
      </c>
      <c r="F353" s="247" t="s">
        <v>921</v>
      </c>
      <c r="G353" s="245"/>
      <c r="H353" s="248">
        <v>8</v>
      </c>
      <c r="I353" s="249"/>
      <c r="J353" s="245"/>
      <c r="K353" s="245"/>
      <c r="L353" s="250"/>
      <c r="M353" s="251"/>
      <c r="N353" s="252"/>
      <c r="O353" s="252"/>
      <c r="P353" s="252"/>
      <c r="Q353" s="252"/>
      <c r="R353" s="252"/>
      <c r="S353" s="252"/>
      <c r="T353" s="253"/>
      <c r="U353" s="14"/>
      <c r="V353" s="14"/>
      <c r="W353" s="14"/>
      <c r="X353" s="14"/>
      <c r="Y353" s="14"/>
      <c r="Z353" s="14"/>
      <c r="AA353" s="14"/>
      <c r="AB353" s="14"/>
      <c r="AC353" s="14"/>
      <c r="AD353" s="14"/>
      <c r="AE353" s="14"/>
      <c r="AT353" s="254" t="s">
        <v>182</v>
      </c>
      <c r="AU353" s="254" t="s">
        <v>86</v>
      </c>
      <c r="AV353" s="14" t="s">
        <v>88</v>
      </c>
      <c r="AW353" s="14" t="s">
        <v>40</v>
      </c>
      <c r="AX353" s="14" t="s">
        <v>79</v>
      </c>
      <c r="AY353" s="254" t="s">
        <v>170</v>
      </c>
    </row>
    <row r="354" spans="1:51" s="15" customFormat="1" ht="12">
      <c r="A354" s="15"/>
      <c r="B354" s="255"/>
      <c r="C354" s="256"/>
      <c r="D354" s="229" t="s">
        <v>182</v>
      </c>
      <c r="E354" s="257" t="s">
        <v>35</v>
      </c>
      <c r="F354" s="258" t="s">
        <v>185</v>
      </c>
      <c r="G354" s="256"/>
      <c r="H354" s="259">
        <v>16</v>
      </c>
      <c r="I354" s="260"/>
      <c r="J354" s="256"/>
      <c r="K354" s="256"/>
      <c r="L354" s="261"/>
      <c r="M354" s="262"/>
      <c r="N354" s="263"/>
      <c r="O354" s="263"/>
      <c r="P354" s="263"/>
      <c r="Q354" s="263"/>
      <c r="R354" s="263"/>
      <c r="S354" s="263"/>
      <c r="T354" s="264"/>
      <c r="U354" s="15"/>
      <c r="V354" s="15"/>
      <c r="W354" s="15"/>
      <c r="X354" s="15"/>
      <c r="Y354" s="15"/>
      <c r="Z354" s="15"/>
      <c r="AA354" s="15"/>
      <c r="AB354" s="15"/>
      <c r="AC354" s="15"/>
      <c r="AD354" s="15"/>
      <c r="AE354" s="15"/>
      <c r="AT354" s="265" t="s">
        <v>182</v>
      </c>
      <c r="AU354" s="265" t="s">
        <v>86</v>
      </c>
      <c r="AV354" s="15" t="s">
        <v>178</v>
      </c>
      <c r="AW354" s="15" t="s">
        <v>40</v>
      </c>
      <c r="AX354" s="15" t="s">
        <v>86</v>
      </c>
      <c r="AY354" s="265" t="s">
        <v>170</v>
      </c>
    </row>
    <row r="355" spans="1:65" s="2" customFormat="1" ht="16.5" customHeight="1">
      <c r="A355" s="41"/>
      <c r="B355" s="42"/>
      <c r="C355" s="266" t="s">
        <v>922</v>
      </c>
      <c r="D355" s="266" t="s">
        <v>441</v>
      </c>
      <c r="E355" s="267" t="s">
        <v>923</v>
      </c>
      <c r="F355" s="268" t="s">
        <v>924</v>
      </c>
      <c r="G355" s="269" t="s">
        <v>216</v>
      </c>
      <c r="H355" s="270">
        <v>312</v>
      </c>
      <c r="I355" s="271"/>
      <c r="J355" s="272">
        <f>ROUND(I355*H355,2)</f>
        <v>0</v>
      </c>
      <c r="K355" s="268" t="s">
        <v>177</v>
      </c>
      <c r="L355" s="273"/>
      <c r="M355" s="274" t="s">
        <v>35</v>
      </c>
      <c r="N355" s="275" t="s">
        <v>52</v>
      </c>
      <c r="O355" s="88"/>
      <c r="P355" s="225">
        <f>O355*H355</f>
        <v>0</v>
      </c>
      <c r="Q355" s="225">
        <v>9E-05</v>
      </c>
      <c r="R355" s="225">
        <f>Q355*H355</f>
        <v>0.02808</v>
      </c>
      <c r="S355" s="225">
        <v>0</v>
      </c>
      <c r="T355" s="226">
        <f>S355*H355</f>
        <v>0</v>
      </c>
      <c r="U355" s="41"/>
      <c r="V355" s="41"/>
      <c r="W355" s="41"/>
      <c r="X355" s="41"/>
      <c r="Y355" s="41"/>
      <c r="Z355" s="41"/>
      <c r="AA355" s="41"/>
      <c r="AB355" s="41"/>
      <c r="AC355" s="41"/>
      <c r="AD355" s="41"/>
      <c r="AE355" s="41"/>
      <c r="AR355" s="227" t="s">
        <v>372</v>
      </c>
      <c r="AT355" s="227" t="s">
        <v>441</v>
      </c>
      <c r="AU355" s="227" t="s">
        <v>86</v>
      </c>
      <c r="AY355" s="19" t="s">
        <v>170</v>
      </c>
      <c r="BE355" s="228">
        <f>IF(N355="základní",J355,0)</f>
        <v>0</v>
      </c>
      <c r="BF355" s="228">
        <f>IF(N355="snížená",J355,0)</f>
        <v>0</v>
      </c>
      <c r="BG355" s="228">
        <f>IF(N355="zákl. přenesená",J355,0)</f>
        <v>0</v>
      </c>
      <c r="BH355" s="228">
        <f>IF(N355="sníž. přenesená",J355,0)</f>
        <v>0</v>
      </c>
      <c r="BI355" s="228">
        <f>IF(N355="nulová",J355,0)</f>
        <v>0</v>
      </c>
      <c r="BJ355" s="19" t="s">
        <v>178</v>
      </c>
      <c r="BK355" s="228">
        <f>ROUND(I355*H355,2)</f>
        <v>0</v>
      </c>
      <c r="BL355" s="19" t="s">
        <v>372</v>
      </c>
      <c r="BM355" s="227" t="s">
        <v>925</v>
      </c>
    </row>
    <row r="356" spans="1:51" s="14" customFormat="1" ht="12">
      <c r="A356" s="14"/>
      <c r="B356" s="244"/>
      <c r="C356" s="245"/>
      <c r="D356" s="229" t="s">
        <v>182</v>
      </c>
      <c r="E356" s="246" t="s">
        <v>35</v>
      </c>
      <c r="F356" s="247" t="s">
        <v>713</v>
      </c>
      <c r="G356" s="245"/>
      <c r="H356" s="248">
        <v>312</v>
      </c>
      <c r="I356" s="249"/>
      <c r="J356" s="245"/>
      <c r="K356" s="245"/>
      <c r="L356" s="250"/>
      <c r="M356" s="251"/>
      <c r="N356" s="252"/>
      <c r="O356" s="252"/>
      <c r="P356" s="252"/>
      <c r="Q356" s="252"/>
      <c r="R356" s="252"/>
      <c r="S356" s="252"/>
      <c r="T356" s="253"/>
      <c r="U356" s="14"/>
      <c r="V356" s="14"/>
      <c r="W356" s="14"/>
      <c r="X356" s="14"/>
      <c r="Y356" s="14"/>
      <c r="Z356" s="14"/>
      <c r="AA356" s="14"/>
      <c r="AB356" s="14"/>
      <c r="AC356" s="14"/>
      <c r="AD356" s="14"/>
      <c r="AE356" s="14"/>
      <c r="AT356" s="254" t="s">
        <v>182</v>
      </c>
      <c r="AU356" s="254" t="s">
        <v>86</v>
      </c>
      <c r="AV356" s="14" t="s">
        <v>88</v>
      </c>
      <c r="AW356" s="14" t="s">
        <v>40</v>
      </c>
      <c r="AX356" s="14" t="s">
        <v>79</v>
      </c>
      <c r="AY356" s="254" t="s">
        <v>170</v>
      </c>
    </row>
    <row r="357" spans="1:51" s="15" customFormat="1" ht="12">
      <c r="A357" s="15"/>
      <c r="B357" s="255"/>
      <c r="C357" s="256"/>
      <c r="D357" s="229" t="s">
        <v>182</v>
      </c>
      <c r="E357" s="257" t="s">
        <v>35</v>
      </c>
      <c r="F357" s="258" t="s">
        <v>185</v>
      </c>
      <c r="G357" s="256"/>
      <c r="H357" s="259">
        <v>312</v>
      </c>
      <c r="I357" s="260"/>
      <c r="J357" s="256"/>
      <c r="K357" s="256"/>
      <c r="L357" s="261"/>
      <c r="M357" s="262"/>
      <c r="N357" s="263"/>
      <c r="O357" s="263"/>
      <c r="P357" s="263"/>
      <c r="Q357" s="263"/>
      <c r="R357" s="263"/>
      <c r="S357" s="263"/>
      <c r="T357" s="264"/>
      <c r="U357" s="15"/>
      <c r="V357" s="15"/>
      <c r="W357" s="15"/>
      <c r="X357" s="15"/>
      <c r="Y357" s="15"/>
      <c r="Z357" s="15"/>
      <c r="AA357" s="15"/>
      <c r="AB357" s="15"/>
      <c r="AC357" s="15"/>
      <c r="AD357" s="15"/>
      <c r="AE357" s="15"/>
      <c r="AT357" s="265" t="s">
        <v>182</v>
      </c>
      <c r="AU357" s="265" t="s">
        <v>86</v>
      </c>
      <c r="AV357" s="15" t="s">
        <v>178</v>
      </c>
      <c r="AW357" s="15" t="s">
        <v>40</v>
      </c>
      <c r="AX357" s="15" t="s">
        <v>86</v>
      </c>
      <c r="AY357" s="265" t="s">
        <v>170</v>
      </c>
    </row>
    <row r="358" spans="1:65" s="2" customFormat="1" ht="16.5" customHeight="1">
      <c r="A358" s="41"/>
      <c r="B358" s="42"/>
      <c r="C358" s="266" t="s">
        <v>926</v>
      </c>
      <c r="D358" s="266" t="s">
        <v>441</v>
      </c>
      <c r="E358" s="267" t="s">
        <v>927</v>
      </c>
      <c r="F358" s="268" t="s">
        <v>928</v>
      </c>
      <c r="G358" s="269" t="s">
        <v>216</v>
      </c>
      <c r="H358" s="270">
        <v>776</v>
      </c>
      <c r="I358" s="271"/>
      <c r="J358" s="272">
        <f>ROUND(I358*H358,2)</f>
        <v>0</v>
      </c>
      <c r="K358" s="268" t="s">
        <v>177</v>
      </c>
      <c r="L358" s="273"/>
      <c r="M358" s="274" t="s">
        <v>35</v>
      </c>
      <c r="N358" s="275" t="s">
        <v>52</v>
      </c>
      <c r="O358" s="88"/>
      <c r="P358" s="225">
        <f>O358*H358</f>
        <v>0</v>
      </c>
      <c r="Q358" s="225">
        <v>0.00123</v>
      </c>
      <c r="R358" s="225">
        <f>Q358*H358</f>
        <v>0.95448</v>
      </c>
      <c r="S358" s="225">
        <v>0</v>
      </c>
      <c r="T358" s="226">
        <f>S358*H358</f>
        <v>0</v>
      </c>
      <c r="U358" s="41"/>
      <c r="V358" s="41"/>
      <c r="W358" s="41"/>
      <c r="X358" s="41"/>
      <c r="Y358" s="41"/>
      <c r="Z358" s="41"/>
      <c r="AA358" s="41"/>
      <c r="AB358" s="41"/>
      <c r="AC358" s="41"/>
      <c r="AD358" s="41"/>
      <c r="AE358" s="41"/>
      <c r="AR358" s="227" t="s">
        <v>372</v>
      </c>
      <c r="AT358" s="227" t="s">
        <v>441</v>
      </c>
      <c r="AU358" s="227" t="s">
        <v>86</v>
      </c>
      <c r="AY358" s="19" t="s">
        <v>170</v>
      </c>
      <c r="BE358" s="228">
        <f>IF(N358="základní",J358,0)</f>
        <v>0</v>
      </c>
      <c r="BF358" s="228">
        <f>IF(N358="snížená",J358,0)</f>
        <v>0</v>
      </c>
      <c r="BG358" s="228">
        <f>IF(N358="zákl. přenesená",J358,0)</f>
        <v>0</v>
      </c>
      <c r="BH358" s="228">
        <f>IF(N358="sníž. přenesená",J358,0)</f>
        <v>0</v>
      </c>
      <c r="BI358" s="228">
        <f>IF(N358="nulová",J358,0)</f>
        <v>0</v>
      </c>
      <c r="BJ358" s="19" t="s">
        <v>178</v>
      </c>
      <c r="BK358" s="228">
        <f>ROUND(I358*H358,2)</f>
        <v>0</v>
      </c>
      <c r="BL358" s="19" t="s">
        <v>372</v>
      </c>
      <c r="BM358" s="227" t="s">
        <v>929</v>
      </c>
    </row>
    <row r="359" spans="1:51" s="14" customFormat="1" ht="12">
      <c r="A359" s="14"/>
      <c r="B359" s="244"/>
      <c r="C359" s="245"/>
      <c r="D359" s="229" t="s">
        <v>182</v>
      </c>
      <c r="E359" s="246" t="s">
        <v>35</v>
      </c>
      <c r="F359" s="247" t="s">
        <v>930</v>
      </c>
      <c r="G359" s="245"/>
      <c r="H359" s="248">
        <v>376</v>
      </c>
      <c r="I359" s="249"/>
      <c r="J359" s="245"/>
      <c r="K359" s="245"/>
      <c r="L359" s="250"/>
      <c r="M359" s="251"/>
      <c r="N359" s="252"/>
      <c r="O359" s="252"/>
      <c r="P359" s="252"/>
      <c r="Q359" s="252"/>
      <c r="R359" s="252"/>
      <c r="S359" s="252"/>
      <c r="T359" s="253"/>
      <c r="U359" s="14"/>
      <c r="V359" s="14"/>
      <c r="W359" s="14"/>
      <c r="X359" s="14"/>
      <c r="Y359" s="14"/>
      <c r="Z359" s="14"/>
      <c r="AA359" s="14"/>
      <c r="AB359" s="14"/>
      <c r="AC359" s="14"/>
      <c r="AD359" s="14"/>
      <c r="AE359" s="14"/>
      <c r="AT359" s="254" t="s">
        <v>182</v>
      </c>
      <c r="AU359" s="254" t="s">
        <v>86</v>
      </c>
      <c r="AV359" s="14" t="s">
        <v>88</v>
      </c>
      <c r="AW359" s="14" t="s">
        <v>40</v>
      </c>
      <c r="AX359" s="14" t="s">
        <v>79</v>
      </c>
      <c r="AY359" s="254" t="s">
        <v>170</v>
      </c>
    </row>
    <row r="360" spans="1:51" s="14" customFormat="1" ht="12">
      <c r="A360" s="14"/>
      <c r="B360" s="244"/>
      <c r="C360" s="245"/>
      <c r="D360" s="229" t="s">
        <v>182</v>
      </c>
      <c r="E360" s="246" t="s">
        <v>35</v>
      </c>
      <c r="F360" s="247" t="s">
        <v>931</v>
      </c>
      <c r="G360" s="245"/>
      <c r="H360" s="248">
        <v>224</v>
      </c>
      <c r="I360" s="249"/>
      <c r="J360" s="245"/>
      <c r="K360" s="245"/>
      <c r="L360" s="250"/>
      <c r="M360" s="251"/>
      <c r="N360" s="252"/>
      <c r="O360" s="252"/>
      <c r="P360" s="252"/>
      <c r="Q360" s="252"/>
      <c r="R360" s="252"/>
      <c r="S360" s="252"/>
      <c r="T360" s="253"/>
      <c r="U360" s="14"/>
      <c r="V360" s="14"/>
      <c r="W360" s="14"/>
      <c r="X360" s="14"/>
      <c r="Y360" s="14"/>
      <c r="Z360" s="14"/>
      <c r="AA360" s="14"/>
      <c r="AB360" s="14"/>
      <c r="AC360" s="14"/>
      <c r="AD360" s="14"/>
      <c r="AE360" s="14"/>
      <c r="AT360" s="254" t="s">
        <v>182</v>
      </c>
      <c r="AU360" s="254" t="s">
        <v>86</v>
      </c>
      <c r="AV360" s="14" t="s">
        <v>88</v>
      </c>
      <c r="AW360" s="14" t="s">
        <v>40</v>
      </c>
      <c r="AX360" s="14" t="s">
        <v>79</v>
      </c>
      <c r="AY360" s="254" t="s">
        <v>170</v>
      </c>
    </row>
    <row r="361" spans="1:51" s="14" customFormat="1" ht="12">
      <c r="A361" s="14"/>
      <c r="B361" s="244"/>
      <c r="C361" s="245"/>
      <c r="D361" s="229" t="s">
        <v>182</v>
      </c>
      <c r="E361" s="246" t="s">
        <v>35</v>
      </c>
      <c r="F361" s="247" t="s">
        <v>932</v>
      </c>
      <c r="G361" s="245"/>
      <c r="H361" s="248">
        <v>176</v>
      </c>
      <c r="I361" s="249"/>
      <c r="J361" s="245"/>
      <c r="K361" s="245"/>
      <c r="L361" s="250"/>
      <c r="M361" s="251"/>
      <c r="N361" s="252"/>
      <c r="O361" s="252"/>
      <c r="P361" s="252"/>
      <c r="Q361" s="252"/>
      <c r="R361" s="252"/>
      <c r="S361" s="252"/>
      <c r="T361" s="253"/>
      <c r="U361" s="14"/>
      <c r="V361" s="14"/>
      <c r="W361" s="14"/>
      <c r="X361" s="14"/>
      <c r="Y361" s="14"/>
      <c r="Z361" s="14"/>
      <c r="AA361" s="14"/>
      <c r="AB361" s="14"/>
      <c r="AC361" s="14"/>
      <c r="AD361" s="14"/>
      <c r="AE361" s="14"/>
      <c r="AT361" s="254" t="s">
        <v>182</v>
      </c>
      <c r="AU361" s="254" t="s">
        <v>86</v>
      </c>
      <c r="AV361" s="14" t="s">
        <v>88</v>
      </c>
      <c r="AW361" s="14" t="s">
        <v>40</v>
      </c>
      <c r="AX361" s="14" t="s">
        <v>79</v>
      </c>
      <c r="AY361" s="254" t="s">
        <v>170</v>
      </c>
    </row>
    <row r="362" spans="1:51" s="15" customFormat="1" ht="12">
      <c r="A362" s="15"/>
      <c r="B362" s="255"/>
      <c r="C362" s="256"/>
      <c r="D362" s="229" t="s">
        <v>182</v>
      </c>
      <c r="E362" s="257" t="s">
        <v>35</v>
      </c>
      <c r="F362" s="258" t="s">
        <v>185</v>
      </c>
      <c r="G362" s="256"/>
      <c r="H362" s="259">
        <v>776</v>
      </c>
      <c r="I362" s="260"/>
      <c r="J362" s="256"/>
      <c r="K362" s="256"/>
      <c r="L362" s="261"/>
      <c r="M362" s="262"/>
      <c r="N362" s="263"/>
      <c r="O362" s="263"/>
      <c r="P362" s="263"/>
      <c r="Q362" s="263"/>
      <c r="R362" s="263"/>
      <c r="S362" s="263"/>
      <c r="T362" s="264"/>
      <c r="U362" s="15"/>
      <c r="V362" s="15"/>
      <c r="W362" s="15"/>
      <c r="X362" s="15"/>
      <c r="Y362" s="15"/>
      <c r="Z362" s="15"/>
      <c r="AA362" s="15"/>
      <c r="AB362" s="15"/>
      <c r="AC362" s="15"/>
      <c r="AD362" s="15"/>
      <c r="AE362" s="15"/>
      <c r="AT362" s="265" t="s">
        <v>182</v>
      </c>
      <c r="AU362" s="265" t="s">
        <v>86</v>
      </c>
      <c r="AV362" s="15" t="s">
        <v>178</v>
      </c>
      <c r="AW362" s="15" t="s">
        <v>40</v>
      </c>
      <c r="AX362" s="15" t="s">
        <v>86</v>
      </c>
      <c r="AY362" s="265" t="s">
        <v>170</v>
      </c>
    </row>
    <row r="363" spans="1:65" s="2" customFormat="1" ht="16.5" customHeight="1">
      <c r="A363" s="41"/>
      <c r="B363" s="42"/>
      <c r="C363" s="266" t="s">
        <v>933</v>
      </c>
      <c r="D363" s="266" t="s">
        <v>441</v>
      </c>
      <c r="E363" s="267" t="s">
        <v>934</v>
      </c>
      <c r="F363" s="268" t="s">
        <v>935</v>
      </c>
      <c r="G363" s="269" t="s">
        <v>176</v>
      </c>
      <c r="H363" s="270">
        <v>20</v>
      </c>
      <c r="I363" s="271"/>
      <c r="J363" s="272">
        <f>ROUND(I363*H363,2)</f>
        <v>0</v>
      </c>
      <c r="K363" s="268" t="s">
        <v>177</v>
      </c>
      <c r="L363" s="273"/>
      <c r="M363" s="274" t="s">
        <v>35</v>
      </c>
      <c r="N363" s="275" t="s">
        <v>52</v>
      </c>
      <c r="O363" s="88"/>
      <c r="P363" s="225">
        <f>O363*H363</f>
        <v>0</v>
      </c>
      <c r="Q363" s="225">
        <v>0.001</v>
      </c>
      <c r="R363" s="225">
        <f>Q363*H363</f>
        <v>0.02</v>
      </c>
      <c r="S363" s="225">
        <v>0</v>
      </c>
      <c r="T363" s="226">
        <f>S363*H363</f>
        <v>0</v>
      </c>
      <c r="U363" s="41"/>
      <c r="V363" s="41"/>
      <c r="W363" s="41"/>
      <c r="X363" s="41"/>
      <c r="Y363" s="41"/>
      <c r="Z363" s="41"/>
      <c r="AA363" s="41"/>
      <c r="AB363" s="41"/>
      <c r="AC363" s="41"/>
      <c r="AD363" s="41"/>
      <c r="AE363" s="41"/>
      <c r="AR363" s="227" t="s">
        <v>372</v>
      </c>
      <c r="AT363" s="227" t="s">
        <v>441</v>
      </c>
      <c r="AU363" s="227" t="s">
        <v>86</v>
      </c>
      <c r="AY363" s="19" t="s">
        <v>170</v>
      </c>
      <c r="BE363" s="228">
        <f>IF(N363="základní",J363,0)</f>
        <v>0</v>
      </c>
      <c r="BF363" s="228">
        <f>IF(N363="snížená",J363,0)</f>
        <v>0</v>
      </c>
      <c r="BG363" s="228">
        <f>IF(N363="zákl. přenesená",J363,0)</f>
        <v>0</v>
      </c>
      <c r="BH363" s="228">
        <f>IF(N363="sníž. přenesená",J363,0)</f>
        <v>0</v>
      </c>
      <c r="BI363" s="228">
        <f>IF(N363="nulová",J363,0)</f>
        <v>0</v>
      </c>
      <c r="BJ363" s="19" t="s">
        <v>178</v>
      </c>
      <c r="BK363" s="228">
        <f>ROUND(I363*H363,2)</f>
        <v>0</v>
      </c>
      <c r="BL363" s="19" t="s">
        <v>372</v>
      </c>
      <c r="BM363" s="227" t="s">
        <v>936</v>
      </c>
    </row>
    <row r="364" spans="1:65" s="2" customFormat="1" ht="16.5" customHeight="1">
      <c r="A364" s="41"/>
      <c r="B364" s="42"/>
      <c r="C364" s="266" t="s">
        <v>937</v>
      </c>
      <c r="D364" s="266" t="s">
        <v>441</v>
      </c>
      <c r="E364" s="267" t="s">
        <v>938</v>
      </c>
      <c r="F364" s="268" t="s">
        <v>939</v>
      </c>
      <c r="G364" s="269" t="s">
        <v>240</v>
      </c>
      <c r="H364" s="270">
        <v>200</v>
      </c>
      <c r="I364" s="271"/>
      <c r="J364" s="272">
        <f>ROUND(I364*H364,2)</f>
        <v>0</v>
      </c>
      <c r="K364" s="268" t="s">
        <v>177</v>
      </c>
      <c r="L364" s="273"/>
      <c r="M364" s="274" t="s">
        <v>35</v>
      </c>
      <c r="N364" s="275" t="s">
        <v>52</v>
      </c>
      <c r="O364" s="88"/>
      <c r="P364" s="225">
        <f>O364*H364</f>
        <v>0</v>
      </c>
      <c r="Q364" s="225">
        <v>0</v>
      </c>
      <c r="R364" s="225">
        <f>Q364*H364</f>
        <v>0</v>
      </c>
      <c r="S364" s="225">
        <v>0</v>
      </c>
      <c r="T364" s="226">
        <f>S364*H364</f>
        <v>0</v>
      </c>
      <c r="U364" s="41"/>
      <c r="V364" s="41"/>
      <c r="W364" s="41"/>
      <c r="X364" s="41"/>
      <c r="Y364" s="41"/>
      <c r="Z364" s="41"/>
      <c r="AA364" s="41"/>
      <c r="AB364" s="41"/>
      <c r="AC364" s="41"/>
      <c r="AD364" s="41"/>
      <c r="AE364" s="41"/>
      <c r="AR364" s="227" t="s">
        <v>372</v>
      </c>
      <c r="AT364" s="227" t="s">
        <v>441</v>
      </c>
      <c r="AU364" s="227" t="s">
        <v>86</v>
      </c>
      <c r="AY364" s="19" t="s">
        <v>170</v>
      </c>
      <c r="BE364" s="228">
        <f>IF(N364="základní",J364,0)</f>
        <v>0</v>
      </c>
      <c r="BF364" s="228">
        <f>IF(N364="snížená",J364,0)</f>
        <v>0</v>
      </c>
      <c r="BG364" s="228">
        <f>IF(N364="zákl. přenesená",J364,0)</f>
        <v>0</v>
      </c>
      <c r="BH364" s="228">
        <f>IF(N364="sníž. přenesená",J364,0)</f>
        <v>0</v>
      </c>
      <c r="BI364" s="228">
        <f>IF(N364="nulová",J364,0)</f>
        <v>0</v>
      </c>
      <c r="BJ364" s="19" t="s">
        <v>178</v>
      </c>
      <c r="BK364" s="228">
        <f>ROUND(I364*H364,2)</f>
        <v>0</v>
      </c>
      <c r="BL364" s="19" t="s">
        <v>372</v>
      </c>
      <c r="BM364" s="227" t="s">
        <v>940</v>
      </c>
    </row>
    <row r="365" spans="1:47" s="2" customFormat="1" ht="12">
      <c r="A365" s="41"/>
      <c r="B365" s="42"/>
      <c r="C365" s="43"/>
      <c r="D365" s="229" t="s">
        <v>343</v>
      </c>
      <c r="E365" s="43"/>
      <c r="F365" s="230" t="s">
        <v>941</v>
      </c>
      <c r="G365" s="43"/>
      <c r="H365" s="43"/>
      <c r="I365" s="231"/>
      <c r="J365" s="43"/>
      <c r="K365" s="43"/>
      <c r="L365" s="47"/>
      <c r="M365" s="232"/>
      <c r="N365" s="233"/>
      <c r="O365" s="88"/>
      <c r="P365" s="88"/>
      <c r="Q365" s="88"/>
      <c r="R365" s="88"/>
      <c r="S365" s="88"/>
      <c r="T365" s="89"/>
      <c r="U365" s="41"/>
      <c r="V365" s="41"/>
      <c r="W365" s="41"/>
      <c r="X365" s="41"/>
      <c r="Y365" s="41"/>
      <c r="Z365" s="41"/>
      <c r="AA365" s="41"/>
      <c r="AB365" s="41"/>
      <c r="AC365" s="41"/>
      <c r="AD365" s="41"/>
      <c r="AE365" s="41"/>
      <c r="AT365" s="19" t="s">
        <v>343</v>
      </c>
      <c r="AU365" s="19" t="s">
        <v>86</v>
      </c>
    </row>
    <row r="366" spans="1:51" s="14" customFormat="1" ht="12">
      <c r="A366" s="14"/>
      <c r="B366" s="244"/>
      <c r="C366" s="245"/>
      <c r="D366" s="229" t="s">
        <v>182</v>
      </c>
      <c r="E366" s="246" t="s">
        <v>35</v>
      </c>
      <c r="F366" s="247" t="s">
        <v>942</v>
      </c>
      <c r="G366" s="245"/>
      <c r="H366" s="248">
        <v>88</v>
      </c>
      <c r="I366" s="249"/>
      <c r="J366" s="245"/>
      <c r="K366" s="245"/>
      <c r="L366" s="250"/>
      <c r="M366" s="251"/>
      <c r="N366" s="252"/>
      <c r="O366" s="252"/>
      <c r="P366" s="252"/>
      <c r="Q366" s="252"/>
      <c r="R366" s="252"/>
      <c r="S366" s="252"/>
      <c r="T366" s="253"/>
      <c r="U366" s="14"/>
      <c r="V366" s="14"/>
      <c r="W366" s="14"/>
      <c r="X366" s="14"/>
      <c r="Y366" s="14"/>
      <c r="Z366" s="14"/>
      <c r="AA366" s="14"/>
      <c r="AB366" s="14"/>
      <c r="AC366" s="14"/>
      <c r="AD366" s="14"/>
      <c r="AE366" s="14"/>
      <c r="AT366" s="254" t="s">
        <v>182</v>
      </c>
      <c r="AU366" s="254" t="s">
        <v>86</v>
      </c>
      <c r="AV366" s="14" t="s">
        <v>88</v>
      </c>
      <c r="AW366" s="14" t="s">
        <v>40</v>
      </c>
      <c r="AX366" s="14" t="s">
        <v>79</v>
      </c>
      <c r="AY366" s="254" t="s">
        <v>170</v>
      </c>
    </row>
    <row r="367" spans="1:51" s="14" customFormat="1" ht="12">
      <c r="A367" s="14"/>
      <c r="B367" s="244"/>
      <c r="C367" s="245"/>
      <c r="D367" s="229" t="s">
        <v>182</v>
      </c>
      <c r="E367" s="246" t="s">
        <v>35</v>
      </c>
      <c r="F367" s="247" t="s">
        <v>943</v>
      </c>
      <c r="G367" s="245"/>
      <c r="H367" s="248">
        <v>52</v>
      </c>
      <c r="I367" s="249"/>
      <c r="J367" s="245"/>
      <c r="K367" s="245"/>
      <c r="L367" s="250"/>
      <c r="M367" s="251"/>
      <c r="N367" s="252"/>
      <c r="O367" s="252"/>
      <c r="P367" s="252"/>
      <c r="Q367" s="252"/>
      <c r="R367" s="252"/>
      <c r="S367" s="252"/>
      <c r="T367" s="253"/>
      <c r="U367" s="14"/>
      <c r="V367" s="14"/>
      <c r="W367" s="14"/>
      <c r="X367" s="14"/>
      <c r="Y367" s="14"/>
      <c r="Z367" s="14"/>
      <c r="AA367" s="14"/>
      <c r="AB367" s="14"/>
      <c r="AC367" s="14"/>
      <c r="AD367" s="14"/>
      <c r="AE367" s="14"/>
      <c r="AT367" s="254" t="s">
        <v>182</v>
      </c>
      <c r="AU367" s="254" t="s">
        <v>86</v>
      </c>
      <c r="AV367" s="14" t="s">
        <v>88</v>
      </c>
      <c r="AW367" s="14" t="s">
        <v>40</v>
      </c>
      <c r="AX367" s="14" t="s">
        <v>79</v>
      </c>
      <c r="AY367" s="254" t="s">
        <v>170</v>
      </c>
    </row>
    <row r="368" spans="1:51" s="14" customFormat="1" ht="12">
      <c r="A368" s="14"/>
      <c r="B368" s="244"/>
      <c r="C368" s="245"/>
      <c r="D368" s="229" t="s">
        <v>182</v>
      </c>
      <c r="E368" s="246" t="s">
        <v>35</v>
      </c>
      <c r="F368" s="247" t="s">
        <v>944</v>
      </c>
      <c r="G368" s="245"/>
      <c r="H368" s="248">
        <v>60</v>
      </c>
      <c r="I368" s="249"/>
      <c r="J368" s="245"/>
      <c r="K368" s="245"/>
      <c r="L368" s="250"/>
      <c r="M368" s="251"/>
      <c r="N368" s="252"/>
      <c r="O368" s="252"/>
      <c r="P368" s="252"/>
      <c r="Q368" s="252"/>
      <c r="R368" s="252"/>
      <c r="S368" s="252"/>
      <c r="T368" s="253"/>
      <c r="U368" s="14"/>
      <c r="V368" s="14"/>
      <c r="W368" s="14"/>
      <c r="X368" s="14"/>
      <c r="Y368" s="14"/>
      <c r="Z368" s="14"/>
      <c r="AA368" s="14"/>
      <c r="AB368" s="14"/>
      <c r="AC368" s="14"/>
      <c r="AD368" s="14"/>
      <c r="AE368" s="14"/>
      <c r="AT368" s="254" t="s">
        <v>182</v>
      </c>
      <c r="AU368" s="254" t="s">
        <v>86</v>
      </c>
      <c r="AV368" s="14" t="s">
        <v>88</v>
      </c>
      <c r="AW368" s="14" t="s">
        <v>40</v>
      </c>
      <c r="AX368" s="14" t="s">
        <v>79</v>
      </c>
      <c r="AY368" s="254" t="s">
        <v>170</v>
      </c>
    </row>
    <row r="369" spans="1:51" s="15" customFormat="1" ht="12">
      <c r="A369" s="15"/>
      <c r="B369" s="255"/>
      <c r="C369" s="256"/>
      <c r="D369" s="229" t="s">
        <v>182</v>
      </c>
      <c r="E369" s="257" t="s">
        <v>35</v>
      </c>
      <c r="F369" s="258" t="s">
        <v>185</v>
      </c>
      <c r="G369" s="256"/>
      <c r="H369" s="259">
        <v>200</v>
      </c>
      <c r="I369" s="260"/>
      <c r="J369" s="256"/>
      <c r="K369" s="256"/>
      <c r="L369" s="261"/>
      <c r="M369" s="262"/>
      <c r="N369" s="263"/>
      <c r="O369" s="263"/>
      <c r="P369" s="263"/>
      <c r="Q369" s="263"/>
      <c r="R369" s="263"/>
      <c r="S369" s="263"/>
      <c r="T369" s="264"/>
      <c r="U369" s="15"/>
      <c r="V369" s="15"/>
      <c r="W369" s="15"/>
      <c r="X369" s="15"/>
      <c r="Y369" s="15"/>
      <c r="Z369" s="15"/>
      <c r="AA369" s="15"/>
      <c r="AB369" s="15"/>
      <c r="AC369" s="15"/>
      <c r="AD369" s="15"/>
      <c r="AE369" s="15"/>
      <c r="AT369" s="265" t="s">
        <v>182</v>
      </c>
      <c r="AU369" s="265" t="s">
        <v>86</v>
      </c>
      <c r="AV369" s="15" t="s">
        <v>178</v>
      </c>
      <c r="AW369" s="15" t="s">
        <v>40</v>
      </c>
      <c r="AX369" s="15" t="s">
        <v>86</v>
      </c>
      <c r="AY369" s="265" t="s">
        <v>170</v>
      </c>
    </row>
    <row r="370" spans="1:65" s="2" customFormat="1" ht="16.5" customHeight="1">
      <c r="A370" s="41"/>
      <c r="B370" s="42"/>
      <c r="C370" s="266" t="s">
        <v>945</v>
      </c>
      <c r="D370" s="266" t="s">
        <v>441</v>
      </c>
      <c r="E370" s="267" t="s">
        <v>946</v>
      </c>
      <c r="F370" s="268" t="s">
        <v>947</v>
      </c>
      <c r="G370" s="269" t="s">
        <v>216</v>
      </c>
      <c r="H370" s="270">
        <v>44</v>
      </c>
      <c r="I370" s="271"/>
      <c r="J370" s="272">
        <f>ROUND(I370*H370,2)</f>
        <v>0</v>
      </c>
      <c r="K370" s="268" t="s">
        <v>177</v>
      </c>
      <c r="L370" s="273"/>
      <c r="M370" s="274" t="s">
        <v>35</v>
      </c>
      <c r="N370" s="275" t="s">
        <v>52</v>
      </c>
      <c r="O370" s="88"/>
      <c r="P370" s="225">
        <f>O370*H370</f>
        <v>0</v>
      </c>
      <c r="Q370" s="225">
        <v>0</v>
      </c>
      <c r="R370" s="225">
        <f>Q370*H370</f>
        <v>0</v>
      </c>
      <c r="S370" s="225">
        <v>0</v>
      </c>
      <c r="T370" s="226">
        <f>S370*H370</f>
        <v>0</v>
      </c>
      <c r="U370" s="41"/>
      <c r="V370" s="41"/>
      <c r="W370" s="41"/>
      <c r="X370" s="41"/>
      <c r="Y370" s="41"/>
      <c r="Z370" s="41"/>
      <c r="AA370" s="41"/>
      <c r="AB370" s="41"/>
      <c r="AC370" s="41"/>
      <c r="AD370" s="41"/>
      <c r="AE370" s="41"/>
      <c r="AR370" s="227" t="s">
        <v>372</v>
      </c>
      <c r="AT370" s="227" t="s">
        <v>441</v>
      </c>
      <c r="AU370" s="227" t="s">
        <v>86</v>
      </c>
      <c r="AY370" s="19" t="s">
        <v>170</v>
      </c>
      <c r="BE370" s="228">
        <f>IF(N370="základní",J370,0)</f>
        <v>0</v>
      </c>
      <c r="BF370" s="228">
        <f>IF(N370="snížená",J370,0)</f>
        <v>0</v>
      </c>
      <c r="BG370" s="228">
        <f>IF(N370="zákl. přenesená",J370,0)</f>
        <v>0</v>
      </c>
      <c r="BH370" s="228">
        <f>IF(N370="sníž. přenesená",J370,0)</f>
        <v>0</v>
      </c>
      <c r="BI370" s="228">
        <f>IF(N370="nulová",J370,0)</f>
        <v>0</v>
      </c>
      <c r="BJ370" s="19" t="s">
        <v>178</v>
      </c>
      <c r="BK370" s="228">
        <f>ROUND(I370*H370,2)</f>
        <v>0</v>
      </c>
      <c r="BL370" s="19" t="s">
        <v>372</v>
      </c>
      <c r="BM370" s="227" t="s">
        <v>948</v>
      </c>
    </row>
    <row r="371" spans="1:47" s="2" customFormat="1" ht="12">
      <c r="A371" s="41"/>
      <c r="B371" s="42"/>
      <c r="C371" s="43"/>
      <c r="D371" s="229" t="s">
        <v>343</v>
      </c>
      <c r="E371" s="43"/>
      <c r="F371" s="230" t="s">
        <v>941</v>
      </c>
      <c r="G371" s="43"/>
      <c r="H371" s="43"/>
      <c r="I371" s="231"/>
      <c r="J371" s="43"/>
      <c r="K371" s="43"/>
      <c r="L371" s="47"/>
      <c r="M371" s="232"/>
      <c r="N371" s="233"/>
      <c r="O371" s="88"/>
      <c r="P371" s="88"/>
      <c r="Q371" s="88"/>
      <c r="R371" s="88"/>
      <c r="S371" s="88"/>
      <c r="T371" s="89"/>
      <c r="U371" s="41"/>
      <c r="V371" s="41"/>
      <c r="W371" s="41"/>
      <c r="X371" s="41"/>
      <c r="Y371" s="41"/>
      <c r="Z371" s="41"/>
      <c r="AA371" s="41"/>
      <c r="AB371" s="41"/>
      <c r="AC371" s="41"/>
      <c r="AD371" s="41"/>
      <c r="AE371" s="41"/>
      <c r="AT371" s="19" t="s">
        <v>343</v>
      </c>
      <c r="AU371" s="19" t="s">
        <v>86</v>
      </c>
    </row>
    <row r="372" spans="1:51" s="14" customFormat="1" ht="12">
      <c r="A372" s="14"/>
      <c r="B372" s="244"/>
      <c r="C372" s="245"/>
      <c r="D372" s="229" t="s">
        <v>182</v>
      </c>
      <c r="E372" s="246" t="s">
        <v>35</v>
      </c>
      <c r="F372" s="247" t="s">
        <v>916</v>
      </c>
      <c r="G372" s="245"/>
      <c r="H372" s="248">
        <v>44</v>
      </c>
      <c r="I372" s="249"/>
      <c r="J372" s="245"/>
      <c r="K372" s="245"/>
      <c r="L372" s="250"/>
      <c r="M372" s="251"/>
      <c r="N372" s="252"/>
      <c r="O372" s="252"/>
      <c r="P372" s="252"/>
      <c r="Q372" s="252"/>
      <c r="R372" s="252"/>
      <c r="S372" s="252"/>
      <c r="T372" s="253"/>
      <c r="U372" s="14"/>
      <c r="V372" s="14"/>
      <c r="W372" s="14"/>
      <c r="X372" s="14"/>
      <c r="Y372" s="14"/>
      <c r="Z372" s="14"/>
      <c r="AA372" s="14"/>
      <c r="AB372" s="14"/>
      <c r="AC372" s="14"/>
      <c r="AD372" s="14"/>
      <c r="AE372" s="14"/>
      <c r="AT372" s="254" t="s">
        <v>182</v>
      </c>
      <c r="AU372" s="254" t="s">
        <v>86</v>
      </c>
      <c r="AV372" s="14" t="s">
        <v>88</v>
      </c>
      <c r="AW372" s="14" t="s">
        <v>40</v>
      </c>
      <c r="AX372" s="14" t="s">
        <v>79</v>
      </c>
      <c r="AY372" s="254" t="s">
        <v>170</v>
      </c>
    </row>
    <row r="373" spans="1:51" s="15" customFormat="1" ht="12">
      <c r="A373" s="15"/>
      <c r="B373" s="255"/>
      <c r="C373" s="256"/>
      <c r="D373" s="229" t="s">
        <v>182</v>
      </c>
      <c r="E373" s="257" t="s">
        <v>35</v>
      </c>
      <c r="F373" s="258" t="s">
        <v>185</v>
      </c>
      <c r="G373" s="256"/>
      <c r="H373" s="259">
        <v>44</v>
      </c>
      <c r="I373" s="260"/>
      <c r="J373" s="256"/>
      <c r="K373" s="256"/>
      <c r="L373" s="261"/>
      <c r="M373" s="262"/>
      <c r="N373" s="263"/>
      <c r="O373" s="263"/>
      <c r="P373" s="263"/>
      <c r="Q373" s="263"/>
      <c r="R373" s="263"/>
      <c r="S373" s="263"/>
      <c r="T373" s="264"/>
      <c r="U373" s="15"/>
      <c r="V373" s="15"/>
      <c r="W373" s="15"/>
      <c r="X373" s="15"/>
      <c r="Y373" s="15"/>
      <c r="Z373" s="15"/>
      <c r="AA373" s="15"/>
      <c r="AB373" s="15"/>
      <c r="AC373" s="15"/>
      <c r="AD373" s="15"/>
      <c r="AE373" s="15"/>
      <c r="AT373" s="265" t="s">
        <v>182</v>
      </c>
      <c r="AU373" s="265" t="s">
        <v>86</v>
      </c>
      <c r="AV373" s="15" t="s">
        <v>178</v>
      </c>
      <c r="AW373" s="15" t="s">
        <v>40</v>
      </c>
      <c r="AX373" s="15" t="s">
        <v>86</v>
      </c>
      <c r="AY373" s="265" t="s">
        <v>170</v>
      </c>
    </row>
    <row r="374" spans="1:65" s="2" customFormat="1" ht="16.5" customHeight="1">
      <c r="A374" s="41"/>
      <c r="B374" s="42"/>
      <c r="C374" s="266" t="s">
        <v>949</v>
      </c>
      <c r="D374" s="266" t="s">
        <v>441</v>
      </c>
      <c r="E374" s="267" t="s">
        <v>950</v>
      </c>
      <c r="F374" s="268" t="s">
        <v>951</v>
      </c>
      <c r="G374" s="269" t="s">
        <v>216</v>
      </c>
      <c r="H374" s="270">
        <v>2</v>
      </c>
      <c r="I374" s="271"/>
      <c r="J374" s="272">
        <f>ROUND(I374*H374,2)</f>
        <v>0</v>
      </c>
      <c r="K374" s="268" t="s">
        <v>177</v>
      </c>
      <c r="L374" s="273"/>
      <c r="M374" s="274" t="s">
        <v>35</v>
      </c>
      <c r="N374" s="275" t="s">
        <v>52</v>
      </c>
      <c r="O374" s="88"/>
      <c r="P374" s="225">
        <f>O374*H374</f>
        <v>0</v>
      </c>
      <c r="Q374" s="225">
        <v>9.263</v>
      </c>
      <c r="R374" s="225">
        <f>Q374*H374</f>
        <v>18.526</v>
      </c>
      <c r="S374" s="225">
        <v>0</v>
      </c>
      <c r="T374" s="226">
        <f>S374*H374</f>
        <v>0</v>
      </c>
      <c r="U374" s="41"/>
      <c r="V374" s="41"/>
      <c r="W374" s="41"/>
      <c r="X374" s="41"/>
      <c r="Y374" s="41"/>
      <c r="Z374" s="41"/>
      <c r="AA374" s="41"/>
      <c r="AB374" s="41"/>
      <c r="AC374" s="41"/>
      <c r="AD374" s="41"/>
      <c r="AE374" s="41"/>
      <c r="AR374" s="227" t="s">
        <v>372</v>
      </c>
      <c r="AT374" s="227" t="s">
        <v>441</v>
      </c>
      <c r="AU374" s="227" t="s">
        <v>86</v>
      </c>
      <c r="AY374" s="19" t="s">
        <v>170</v>
      </c>
      <c r="BE374" s="228">
        <f>IF(N374="základní",J374,0)</f>
        <v>0</v>
      </c>
      <c r="BF374" s="228">
        <f>IF(N374="snížená",J374,0)</f>
        <v>0</v>
      </c>
      <c r="BG374" s="228">
        <f>IF(N374="zákl. přenesená",J374,0)</f>
        <v>0</v>
      </c>
      <c r="BH374" s="228">
        <f>IF(N374="sníž. přenesená",J374,0)</f>
        <v>0</v>
      </c>
      <c r="BI374" s="228">
        <f>IF(N374="nulová",J374,0)</f>
        <v>0</v>
      </c>
      <c r="BJ374" s="19" t="s">
        <v>178</v>
      </c>
      <c r="BK374" s="228">
        <f>ROUND(I374*H374,2)</f>
        <v>0</v>
      </c>
      <c r="BL374" s="19" t="s">
        <v>372</v>
      </c>
      <c r="BM374" s="227" t="s">
        <v>952</v>
      </c>
    </row>
    <row r="375" spans="1:47" s="2" customFormat="1" ht="12">
      <c r="A375" s="41"/>
      <c r="B375" s="42"/>
      <c r="C375" s="43"/>
      <c r="D375" s="229" t="s">
        <v>343</v>
      </c>
      <c r="E375" s="43"/>
      <c r="F375" s="230" t="s">
        <v>941</v>
      </c>
      <c r="G375" s="43"/>
      <c r="H375" s="43"/>
      <c r="I375" s="231"/>
      <c r="J375" s="43"/>
      <c r="K375" s="43"/>
      <c r="L375" s="47"/>
      <c r="M375" s="232"/>
      <c r="N375" s="233"/>
      <c r="O375" s="88"/>
      <c r="P375" s="88"/>
      <c r="Q375" s="88"/>
      <c r="R375" s="88"/>
      <c r="S375" s="88"/>
      <c r="T375" s="89"/>
      <c r="U375" s="41"/>
      <c r="V375" s="41"/>
      <c r="W375" s="41"/>
      <c r="X375" s="41"/>
      <c r="Y375" s="41"/>
      <c r="Z375" s="41"/>
      <c r="AA375" s="41"/>
      <c r="AB375" s="41"/>
      <c r="AC375" s="41"/>
      <c r="AD375" s="41"/>
      <c r="AE375" s="41"/>
      <c r="AT375" s="19" t="s">
        <v>343</v>
      </c>
      <c r="AU375" s="19" t="s">
        <v>86</v>
      </c>
    </row>
    <row r="376" spans="1:51" s="14" customFormat="1" ht="12">
      <c r="A376" s="14"/>
      <c r="B376" s="244"/>
      <c r="C376" s="245"/>
      <c r="D376" s="229" t="s">
        <v>182</v>
      </c>
      <c r="E376" s="246" t="s">
        <v>35</v>
      </c>
      <c r="F376" s="247" t="s">
        <v>953</v>
      </c>
      <c r="G376" s="245"/>
      <c r="H376" s="248">
        <v>1</v>
      </c>
      <c r="I376" s="249"/>
      <c r="J376" s="245"/>
      <c r="K376" s="245"/>
      <c r="L376" s="250"/>
      <c r="M376" s="251"/>
      <c r="N376" s="252"/>
      <c r="O376" s="252"/>
      <c r="P376" s="252"/>
      <c r="Q376" s="252"/>
      <c r="R376" s="252"/>
      <c r="S376" s="252"/>
      <c r="T376" s="253"/>
      <c r="U376" s="14"/>
      <c r="V376" s="14"/>
      <c r="W376" s="14"/>
      <c r="X376" s="14"/>
      <c r="Y376" s="14"/>
      <c r="Z376" s="14"/>
      <c r="AA376" s="14"/>
      <c r="AB376" s="14"/>
      <c r="AC376" s="14"/>
      <c r="AD376" s="14"/>
      <c r="AE376" s="14"/>
      <c r="AT376" s="254" t="s">
        <v>182</v>
      </c>
      <c r="AU376" s="254" t="s">
        <v>86</v>
      </c>
      <c r="AV376" s="14" t="s">
        <v>88</v>
      </c>
      <c r="AW376" s="14" t="s">
        <v>40</v>
      </c>
      <c r="AX376" s="14" t="s">
        <v>79</v>
      </c>
      <c r="AY376" s="254" t="s">
        <v>170</v>
      </c>
    </row>
    <row r="377" spans="1:51" s="14" customFormat="1" ht="12">
      <c r="A377" s="14"/>
      <c r="B377" s="244"/>
      <c r="C377" s="245"/>
      <c r="D377" s="229" t="s">
        <v>182</v>
      </c>
      <c r="E377" s="246" t="s">
        <v>35</v>
      </c>
      <c r="F377" s="247" t="s">
        <v>954</v>
      </c>
      <c r="G377" s="245"/>
      <c r="H377" s="248">
        <v>1</v>
      </c>
      <c r="I377" s="249"/>
      <c r="J377" s="245"/>
      <c r="K377" s="245"/>
      <c r="L377" s="250"/>
      <c r="M377" s="251"/>
      <c r="N377" s="252"/>
      <c r="O377" s="252"/>
      <c r="P377" s="252"/>
      <c r="Q377" s="252"/>
      <c r="R377" s="252"/>
      <c r="S377" s="252"/>
      <c r="T377" s="253"/>
      <c r="U377" s="14"/>
      <c r="V377" s="14"/>
      <c r="W377" s="14"/>
      <c r="X377" s="14"/>
      <c r="Y377" s="14"/>
      <c r="Z377" s="14"/>
      <c r="AA377" s="14"/>
      <c r="AB377" s="14"/>
      <c r="AC377" s="14"/>
      <c r="AD377" s="14"/>
      <c r="AE377" s="14"/>
      <c r="AT377" s="254" t="s">
        <v>182</v>
      </c>
      <c r="AU377" s="254" t="s">
        <v>86</v>
      </c>
      <c r="AV377" s="14" t="s">
        <v>88</v>
      </c>
      <c r="AW377" s="14" t="s">
        <v>40</v>
      </c>
      <c r="AX377" s="14" t="s">
        <v>79</v>
      </c>
      <c r="AY377" s="254" t="s">
        <v>170</v>
      </c>
    </row>
    <row r="378" spans="1:51" s="15" customFormat="1" ht="12">
      <c r="A378" s="15"/>
      <c r="B378" s="255"/>
      <c r="C378" s="256"/>
      <c r="D378" s="229" t="s">
        <v>182</v>
      </c>
      <c r="E378" s="257" t="s">
        <v>35</v>
      </c>
      <c r="F378" s="258" t="s">
        <v>185</v>
      </c>
      <c r="G378" s="256"/>
      <c r="H378" s="259">
        <v>2</v>
      </c>
      <c r="I378" s="260"/>
      <c r="J378" s="256"/>
      <c r="K378" s="256"/>
      <c r="L378" s="261"/>
      <c r="M378" s="262"/>
      <c r="N378" s="263"/>
      <c r="O378" s="263"/>
      <c r="P378" s="263"/>
      <c r="Q378" s="263"/>
      <c r="R378" s="263"/>
      <c r="S378" s="263"/>
      <c r="T378" s="264"/>
      <c r="U378" s="15"/>
      <c r="V378" s="15"/>
      <c r="W378" s="15"/>
      <c r="X378" s="15"/>
      <c r="Y378" s="15"/>
      <c r="Z378" s="15"/>
      <c r="AA378" s="15"/>
      <c r="AB378" s="15"/>
      <c r="AC378" s="15"/>
      <c r="AD378" s="15"/>
      <c r="AE378" s="15"/>
      <c r="AT378" s="265" t="s">
        <v>182</v>
      </c>
      <c r="AU378" s="265" t="s">
        <v>86</v>
      </c>
      <c r="AV378" s="15" t="s">
        <v>178</v>
      </c>
      <c r="AW378" s="15" t="s">
        <v>40</v>
      </c>
      <c r="AX378" s="15" t="s">
        <v>86</v>
      </c>
      <c r="AY378" s="265" t="s">
        <v>170</v>
      </c>
    </row>
    <row r="379" spans="1:65" s="2" customFormat="1" ht="16.5" customHeight="1">
      <c r="A379" s="41"/>
      <c r="B379" s="42"/>
      <c r="C379" s="266" t="s">
        <v>955</v>
      </c>
      <c r="D379" s="266" t="s">
        <v>441</v>
      </c>
      <c r="E379" s="267" t="s">
        <v>956</v>
      </c>
      <c r="F379" s="268" t="s">
        <v>957</v>
      </c>
      <c r="G379" s="269" t="s">
        <v>216</v>
      </c>
      <c r="H379" s="270">
        <v>1</v>
      </c>
      <c r="I379" s="271"/>
      <c r="J379" s="272">
        <f>ROUND(I379*H379,2)</f>
        <v>0</v>
      </c>
      <c r="K379" s="268" t="s">
        <v>177</v>
      </c>
      <c r="L379" s="273"/>
      <c r="M379" s="274" t="s">
        <v>35</v>
      </c>
      <c r="N379" s="275" t="s">
        <v>52</v>
      </c>
      <c r="O379" s="88"/>
      <c r="P379" s="225">
        <f>O379*H379</f>
        <v>0</v>
      </c>
      <c r="Q379" s="225">
        <v>10.723</v>
      </c>
      <c r="R379" s="225">
        <f>Q379*H379</f>
        <v>10.723</v>
      </c>
      <c r="S379" s="225">
        <v>0</v>
      </c>
      <c r="T379" s="226">
        <f>S379*H379</f>
        <v>0</v>
      </c>
      <c r="U379" s="41"/>
      <c r="V379" s="41"/>
      <c r="W379" s="41"/>
      <c r="X379" s="41"/>
      <c r="Y379" s="41"/>
      <c r="Z379" s="41"/>
      <c r="AA379" s="41"/>
      <c r="AB379" s="41"/>
      <c r="AC379" s="41"/>
      <c r="AD379" s="41"/>
      <c r="AE379" s="41"/>
      <c r="AR379" s="227" t="s">
        <v>372</v>
      </c>
      <c r="AT379" s="227" t="s">
        <v>441</v>
      </c>
      <c r="AU379" s="227" t="s">
        <v>86</v>
      </c>
      <c r="AY379" s="19" t="s">
        <v>170</v>
      </c>
      <c r="BE379" s="228">
        <f>IF(N379="základní",J379,0)</f>
        <v>0</v>
      </c>
      <c r="BF379" s="228">
        <f>IF(N379="snížená",J379,0)</f>
        <v>0</v>
      </c>
      <c r="BG379" s="228">
        <f>IF(N379="zákl. přenesená",J379,0)</f>
        <v>0</v>
      </c>
      <c r="BH379" s="228">
        <f>IF(N379="sníž. přenesená",J379,0)</f>
        <v>0</v>
      </c>
      <c r="BI379" s="228">
        <f>IF(N379="nulová",J379,0)</f>
        <v>0</v>
      </c>
      <c r="BJ379" s="19" t="s">
        <v>178</v>
      </c>
      <c r="BK379" s="228">
        <f>ROUND(I379*H379,2)</f>
        <v>0</v>
      </c>
      <c r="BL379" s="19" t="s">
        <v>372</v>
      </c>
      <c r="BM379" s="227" t="s">
        <v>958</v>
      </c>
    </row>
    <row r="380" spans="1:47" s="2" customFormat="1" ht="12">
      <c r="A380" s="41"/>
      <c r="B380" s="42"/>
      <c r="C380" s="43"/>
      <c r="D380" s="229" t="s">
        <v>343</v>
      </c>
      <c r="E380" s="43"/>
      <c r="F380" s="230" t="s">
        <v>941</v>
      </c>
      <c r="G380" s="43"/>
      <c r="H380" s="43"/>
      <c r="I380" s="231"/>
      <c r="J380" s="43"/>
      <c r="K380" s="43"/>
      <c r="L380" s="47"/>
      <c r="M380" s="232"/>
      <c r="N380" s="233"/>
      <c r="O380" s="88"/>
      <c r="P380" s="88"/>
      <c r="Q380" s="88"/>
      <c r="R380" s="88"/>
      <c r="S380" s="88"/>
      <c r="T380" s="89"/>
      <c r="U380" s="41"/>
      <c r="V380" s="41"/>
      <c r="W380" s="41"/>
      <c r="X380" s="41"/>
      <c r="Y380" s="41"/>
      <c r="Z380" s="41"/>
      <c r="AA380" s="41"/>
      <c r="AB380" s="41"/>
      <c r="AC380" s="41"/>
      <c r="AD380" s="41"/>
      <c r="AE380" s="41"/>
      <c r="AT380" s="19" t="s">
        <v>343</v>
      </c>
      <c r="AU380" s="19" t="s">
        <v>86</v>
      </c>
    </row>
    <row r="381" spans="1:51" s="14" customFormat="1" ht="12">
      <c r="A381" s="14"/>
      <c r="B381" s="244"/>
      <c r="C381" s="245"/>
      <c r="D381" s="229" t="s">
        <v>182</v>
      </c>
      <c r="E381" s="246" t="s">
        <v>35</v>
      </c>
      <c r="F381" s="247" t="s">
        <v>959</v>
      </c>
      <c r="G381" s="245"/>
      <c r="H381" s="248">
        <v>1</v>
      </c>
      <c r="I381" s="249"/>
      <c r="J381" s="245"/>
      <c r="K381" s="245"/>
      <c r="L381" s="250"/>
      <c r="M381" s="251"/>
      <c r="N381" s="252"/>
      <c r="O381" s="252"/>
      <c r="P381" s="252"/>
      <c r="Q381" s="252"/>
      <c r="R381" s="252"/>
      <c r="S381" s="252"/>
      <c r="T381" s="253"/>
      <c r="U381" s="14"/>
      <c r="V381" s="14"/>
      <c r="W381" s="14"/>
      <c r="X381" s="14"/>
      <c r="Y381" s="14"/>
      <c r="Z381" s="14"/>
      <c r="AA381" s="14"/>
      <c r="AB381" s="14"/>
      <c r="AC381" s="14"/>
      <c r="AD381" s="14"/>
      <c r="AE381" s="14"/>
      <c r="AT381" s="254" t="s">
        <v>182</v>
      </c>
      <c r="AU381" s="254" t="s">
        <v>86</v>
      </c>
      <c r="AV381" s="14" t="s">
        <v>88</v>
      </c>
      <c r="AW381" s="14" t="s">
        <v>40</v>
      </c>
      <c r="AX381" s="14" t="s">
        <v>79</v>
      </c>
      <c r="AY381" s="254" t="s">
        <v>170</v>
      </c>
    </row>
    <row r="382" spans="1:51" s="15" customFormat="1" ht="12">
      <c r="A382" s="15"/>
      <c r="B382" s="255"/>
      <c r="C382" s="256"/>
      <c r="D382" s="229" t="s">
        <v>182</v>
      </c>
      <c r="E382" s="257" t="s">
        <v>35</v>
      </c>
      <c r="F382" s="258" t="s">
        <v>185</v>
      </c>
      <c r="G382" s="256"/>
      <c r="H382" s="259">
        <v>1</v>
      </c>
      <c r="I382" s="260"/>
      <c r="J382" s="256"/>
      <c r="K382" s="256"/>
      <c r="L382" s="261"/>
      <c r="M382" s="262"/>
      <c r="N382" s="263"/>
      <c r="O382" s="263"/>
      <c r="P382" s="263"/>
      <c r="Q382" s="263"/>
      <c r="R382" s="263"/>
      <c r="S382" s="263"/>
      <c r="T382" s="264"/>
      <c r="U382" s="15"/>
      <c r="V382" s="15"/>
      <c r="W382" s="15"/>
      <c r="X382" s="15"/>
      <c r="Y382" s="15"/>
      <c r="Z382" s="15"/>
      <c r="AA382" s="15"/>
      <c r="AB382" s="15"/>
      <c r="AC382" s="15"/>
      <c r="AD382" s="15"/>
      <c r="AE382" s="15"/>
      <c r="AT382" s="265" t="s">
        <v>182</v>
      </c>
      <c r="AU382" s="265" t="s">
        <v>86</v>
      </c>
      <c r="AV382" s="15" t="s">
        <v>178</v>
      </c>
      <c r="AW382" s="15" t="s">
        <v>40</v>
      </c>
      <c r="AX382" s="15" t="s">
        <v>86</v>
      </c>
      <c r="AY382" s="265" t="s">
        <v>170</v>
      </c>
    </row>
    <row r="383" spans="1:65" s="2" customFormat="1" ht="16.5" customHeight="1">
      <c r="A383" s="41"/>
      <c r="B383" s="42"/>
      <c r="C383" s="266" t="s">
        <v>960</v>
      </c>
      <c r="D383" s="266" t="s">
        <v>441</v>
      </c>
      <c r="E383" s="267" t="s">
        <v>961</v>
      </c>
      <c r="F383" s="268" t="s">
        <v>962</v>
      </c>
      <c r="G383" s="269" t="s">
        <v>216</v>
      </c>
      <c r="H383" s="270">
        <v>12</v>
      </c>
      <c r="I383" s="271"/>
      <c r="J383" s="272">
        <f>ROUND(I383*H383,2)</f>
        <v>0</v>
      </c>
      <c r="K383" s="268" t="s">
        <v>35</v>
      </c>
      <c r="L383" s="273"/>
      <c r="M383" s="274" t="s">
        <v>35</v>
      </c>
      <c r="N383" s="275" t="s">
        <v>52</v>
      </c>
      <c r="O383" s="88"/>
      <c r="P383" s="225">
        <f>O383*H383</f>
        <v>0</v>
      </c>
      <c r="Q383" s="225">
        <v>0.014</v>
      </c>
      <c r="R383" s="225">
        <f>Q383*H383</f>
        <v>0.168</v>
      </c>
      <c r="S383" s="225">
        <v>0</v>
      </c>
      <c r="T383" s="226">
        <f>S383*H383</f>
        <v>0</v>
      </c>
      <c r="U383" s="41"/>
      <c r="V383" s="41"/>
      <c r="W383" s="41"/>
      <c r="X383" s="41"/>
      <c r="Y383" s="41"/>
      <c r="Z383" s="41"/>
      <c r="AA383" s="41"/>
      <c r="AB383" s="41"/>
      <c r="AC383" s="41"/>
      <c r="AD383" s="41"/>
      <c r="AE383" s="41"/>
      <c r="AR383" s="227" t="s">
        <v>372</v>
      </c>
      <c r="AT383" s="227" t="s">
        <v>441</v>
      </c>
      <c r="AU383" s="227" t="s">
        <v>86</v>
      </c>
      <c r="AY383" s="19" t="s">
        <v>170</v>
      </c>
      <c r="BE383" s="228">
        <f>IF(N383="základní",J383,0)</f>
        <v>0</v>
      </c>
      <c r="BF383" s="228">
        <f>IF(N383="snížená",J383,0)</f>
        <v>0</v>
      </c>
      <c r="BG383" s="228">
        <f>IF(N383="zákl. přenesená",J383,0)</f>
        <v>0</v>
      </c>
      <c r="BH383" s="228">
        <f>IF(N383="sníž. přenesená",J383,0)</f>
        <v>0</v>
      </c>
      <c r="BI383" s="228">
        <f>IF(N383="nulová",J383,0)</f>
        <v>0</v>
      </c>
      <c r="BJ383" s="19" t="s">
        <v>178</v>
      </c>
      <c r="BK383" s="228">
        <f>ROUND(I383*H383,2)</f>
        <v>0</v>
      </c>
      <c r="BL383" s="19" t="s">
        <v>372</v>
      </c>
      <c r="BM383" s="227" t="s">
        <v>963</v>
      </c>
    </row>
    <row r="384" spans="1:47" s="2" customFormat="1" ht="12">
      <c r="A384" s="41"/>
      <c r="B384" s="42"/>
      <c r="C384" s="43"/>
      <c r="D384" s="229" t="s">
        <v>343</v>
      </c>
      <c r="E384" s="43"/>
      <c r="F384" s="230" t="s">
        <v>941</v>
      </c>
      <c r="G384" s="43"/>
      <c r="H384" s="43"/>
      <c r="I384" s="231"/>
      <c r="J384" s="43"/>
      <c r="K384" s="43"/>
      <c r="L384" s="47"/>
      <c r="M384" s="232"/>
      <c r="N384" s="233"/>
      <c r="O384" s="88"/>
      <c r="P384" s="88"/>
      <c r="Q384" s="88"/>
      <c r="R384" s="88"/>
      <c r="S384" s="88"/>
      <c r="T384" s="89"/>
      <c r="U384" s="41"/>
      <c r="V384" s="41"/>
      <c r="W384" s="41"/>
      <c r="X384" s="41"/>
      <c r="Y384" s="41"/>
      <c r="Z384" s="41"/>
      <c r="AA384" s="41"/>
      <c r="AB384" s="41"/>
      <c r="AC384" s="41"/>
      <c r="AD384" s="41"/>
      <c r="AE384" s="41"/>
      <c r="AT384" s="19" t="s">
        <v>343</v>
      </c>
      <c r="AU384" s="19" t="s">
        <v>86</v>
      </c>
    </row>
    <row r="385" spans="1:51" s="14" customFormat="1" ht="12">
      <c r="A385" s="14"/>
      <c r="B385" s="244"/>
      <c r="C385" s="245"/>
      <c r="D385" s="229" t="s">
        <v>182</v>
      </c>
      <c r="E385" s="246" t="s">
        <v>35</v>
      </c>
      <c r="F385" s="247" t="s">
        <v>770</v>
      </c>
      <c r="G385" s="245"/>
      <c r="H385" s="248">
        <v>12</v>
      </c>
      <c r="I385" s="249"/>
      <c r="J385" s="245"/>
      <c r="K385" s="245"/>
      <c r="L385" s="250"/>
      <c r="M385" s="251"/>
      <c r="N385" s="252"/>
      <c r="O385" s="252"/>
      <c r="P385" s="252"/>
      <c r="Q385" s="252"/>
      <c r="R385" s="252"/>
      <c r="S385" s="252"/>
      <c r="T385" s="253"/>
      <c r="U385" s="14"/>
      <c r="V385" s="14"/>
      <c r="W385" s="14"/>
      <c r="X385" s="14"/>
      <c r="Y385" s="14"/>
      <c r="Z385" s="14"/>
      <c r="AA385" s="14"/>
      <c r="AB385" s="14"/>
      <c r="AC385" s="14"/>
      <c r="AD385" s="14"/>
      <c r="AE385" s="14"/>
      <c r="AT385" s="254" t="s">
        <v>182</v>
      </c>
      <c r="AU385" s="254" t="s">
        <v>86</v>
      </c>
      <c r="AV385" s="14" t="s">
        <v>88</v>
      </c>
      <c r="AW385" s="14" t="s">
        <v>40</v>
      </c>
      <c r="AX385" s="14" t="s">
        <v>79</v>
      </c>
      <c r="AY385" s="254" t="s">
        <v>170</v>
      </c>
    </row>
    <row r="386" spans="1:51" s="15" customFormat="1" ht="12">
      <c r="A386" s="15"/>
      <c r="B386" s="255"/>
      <c r="C386" s="256"/>
      <c r="D386" s="229" t="s">
        <v>182</v>
      </c>
      <c r="E386" s="257" t="s">
        <v>35</v>
      </c>
      <c r="F386" s="258" t="s">
        <v>185</v>
      </c>
      <c r="G386" s="256"/>
      <c r="H386" s="259">
        <v>12</v>
      </c>
      <c r="I386" s="260"/>
      <c r="J386" s="256"/>
      <c r="K386" s="256"/>
      <c r="L386" s="261"/>
      <c r="M386" s="280"/>
      <c r="N386" s="281"/>
      <c r="O386" s="281"/>
      <c r="P386" s="281"/>
      <c r="Q386" s="281"/>
      <c r="R386" s="281"/>
      <c r="S386" s="281"/>
      <c r="T386" s="282"/>
      <c r="U386" s="15"/>
      <c r="V386" s="15"/>
      <c r="W386" s="15"/>
      <c r="X386" s="15"/>
      <c r="Y386" s="15"/>
      <c r="Z386" s="15"/>
      <c r="AA386" s="15"/>
      <c r="AB386" s="15"/>
      <c r="AC386" s="15"/>
      <c r="AD386" s="15"/>
      <c r="AE386" s="15"/>
      <c r="AT386" s="265" t="s">
        <v>182</v>
      </c>
      <c r="AU386" s="265" t="s">
        <v>86</v>
      </c>
      <c r="AV386" s="15" t="s">
        <v>178</v>
      </c>
      <c r="AW386" s="15" t="s">
        <v>40</v>
      </c>
      <c r="AX386" s="15" t="s">
        <v>86</v>
      </c>
      <c r="AY386" s="265" t="s">
        <v>170</v>
      </c>
    </row>
    <row r="387" spans="1:31" s="2" customFormat="1" ht="6.95" customHeight="1">
      <c r="A387" s="41"/>
      <c r="B387" s="63"/>
      <c r="C387" s="64"/>
      <c r="D387" s="64"/>
      <c r="E387" s="64"/>
      <c r="F387" s="64"/>
      <c r="G387" s="64"/>
      <c r="H387" s="64"/>
      <c r="I387" s="64"/>
      <c r="J387" s="64"/>
      <c r="K387" s="64"/>
      <c r="L387" s="47"/>
      <c r="M387" s="41"/>
      <c r="O387" s="41"/>
      <c r="P387" s="41"/>
      <c r="Q387" s="41"/>
      <c r="R387" s="41"/>
      <c r="S387" s="41"/>
      <c r="T387" s="41"/>
      <c r="U387" s="41"/>
      <c r="V387" s="41"/>
      <c r="W387" s="41"/>
      <c r="X387" s="41"/>
      <c r="Y387" s="41"/>
      <c r="Z387" s="41"/>
      <c r="AA387" s="41"/>
      <c r="AB387" s="41"/>
      <c r="AC387" s="41"/>
      <c r="AD387" s="41"/>
      <c r="AE387" s="41"/>
    </row>
  </sheetData>
  <sheetProtection password="CC35" sheet="1" objects="1" scenarios="1" formatColumns="0" formatRows="0" autoFilter="0"/>
  <autoFilter ref="C87:K386"/>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108</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144</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964</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ROUND((SUM(BE88:BE244)),2)</f>
        <v>0</v>
      </c>
      <c r="G35" s="41"/>
      <c r="H35" s="41"/>
      <c r="I35" s="161">
        <v>0.21</v>
      </c>
      <c r="J35" s="160">
        <f>ROUND(((SUM(BE88:BE244))*I35),2)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ROUND((SUM(BF88:BF244)),2)</f>
        <v>0</v>
      </c>
      <c r="G36" s="41"/>
      <c r="H36" s="41"/>
      <c r="I36" s="161">
        <v>0.15</v>
      </c>
      <c r="J36" s="160">
        <f>ROUND(((SUM(BF88:BF244))*I36),2)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ROUND((SUM(BG88:BG244)),2)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ROUND((SUM(BH88:BH244)),2)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ROUND((SUM(BI88:BI244)),2)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144</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SO 106 - 14. SK žst. Bílina</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J88</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152</v>
      </c>
      <c r="E64" s="181"/>
      <c r="F64" s="181"/>
      <c r="G64" s="181"/>
      <c r="H64" s="181"/>
      <c r="I64" s="181"/>
      <c r="J64" s="182">
        <f>J89</f>
        <v>0</v>
      </c>
      <c r="K64" s="179"/>
      <c r="L64" s="183"/>
      <c r="S64" s="9"/>
      <c r="T64" s="9"/>
      <c r="U64" s="9"/>
      <c r="V64" s="9"/>
      <c r="W64" s="9"/>
      <c r="X64" s="9"/>
      <c r="Y64" s="9"/>
      <c r="Z64" s="9"/>
      <c r="AA64" s="9"/>
      <c r="AB64" s="9"/>
      <c r="AC64" s="9"/>
      <c r="AD64" s="9"/>
      <c r="AE64" s="9"/>
    </row>
    <row r="65" spans="1:31" s="10" customFormat="1" ht="19.9" customHeight="1">
      <c r="A65" s="10"/>
      <c r="B65" s="184"/>
      <c r="C65" s="129"/>
      <c r="D65" s="185" t="s">
        <v>153</v>
      </c>
      <c r="E65" s="186"/>
      <c r="F65" s="186"/>
      <c r="G65" s="186"/>
      <c r="H65" s="186"/>
      <c r="I65" s="186"/>
      <c r="J65" s="187">
        <f>J90</f>
        <v>0</v>
      </c>
      <c r="K65" s="129"/>
      <c r="L65" s="188"/>
      <c r="S65" s="10"/>
      <c r="T65" s="10"/>
      <c r="U65" s="10"/>
      <c r="V65" s="10"/>
      <c r="W65" s="10"/>
      <c r="X65" s="10"/>
      <c r="Y65" s="10"/>
      <c r="Z65" s="10"/>
      <c r="AA65" s="10"/>
      <c r="AB65" s="10"/>
      <c r="AC65" s="10"/>
      <c r="AD65" s="10"/>
      <c r="AE65" s="10"/>
    </row>
    <row r="66" spans="1:31" s="9" customFormat="1" ht="24.95" customHeight="1">
      <c r="A66" s="9"/>
      <c r="B66" s="178"/>
      <c r="C66" s="179"/>
      <c r="D66" s="180" t="s">
        <v>154</v>
      </c>
      <c r="E66" s="181"/>
      <c r="F66" s="181"/>
      <c r="G66" s="181"/>
      <c r="H66" s="181"/>
      <c r="I66" s="181"/>
      <c r="J66" s="182">
        <f>J180</f>
        <v>0</v>
      </c>
      <c r="K66" s="179"/>
      <c r="L66" s="183"/>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3"/>
      <c r="C68" s="64"/>
      <c r="D68" s="64"/>
      <c r="E68" s="64"/>
      <c r="F68" s="64"/>
      <c r="G68" s="64"/>
      <c r="H68" s="64"/>
      <c r="I68" s="64"/>
      <c r="J68" s="64"/>
      <c r="K68" s="64"/>
      <c r="L68" s="148"/>
      <c r="S68" s="41"/>
      <c r="T68" s="41"/>
      <c r="U68" s="41"/>
      <c r="V68" s="41"/>
      <c r="W68" s="41"/>
      <c r="X68" s="41"/>
      <c r="Y68" s="41"/>
      <c r="Z68" s="41"/>
      <c r="AA68" s="41"/>
      <c r="AB68" s="41"/>
      <c r="AC68" s="41"/>
      <c r="AD68" s="41"/>
      <c r="AE68" s="41"/>
    </row>
    <row r="72" spans="1:31" s="2" customFormat="1" ht="6.95" customHeight="1">
      <c r="A72" s="41"/>
      <c r="B72" s="65"/>
      <c r="C72" s="66"/>
      <c r="D72" s="66"/>
      <c r="E72" s="66"/>
      <c r="F72" s="66"/>
      <c r="G72" s="66"/>
      <c r="H72" s="66"/>
      <c r="I72" s="66"/>
      <c r="J72" s="66"/>
      <c r="K72" s="66"/>
      <c r="L72" s="148"/>
      <c r="S72" s="41"/>
      <c r="T72" s="41"/>
      <c r="U72" s="41"/>
      <c r="V72" s="41"/>
      <c r="W72" s="41"/>
      <c r="X72" s="41"/>
      <c r="Y72" s="41"/>
      <c r="Z72" s="41"/>
      <c r="AA72" s="41"/>
      <c r="AB72" s="41"/>
      <c r="AC72" s="41"/>
      <c r="AD72" s="41"/>
      <c r="AE72" s="41"/>
    </row>
    <row r="73" spans="1:31" s="2" customFormat="1" ht="24.95" customHeight="1">
      <c r="A73" s="41"/>
      <c r="B73" s="42"/>
      <c r="C73" s="25" t="s">
        <v>155</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4"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16.5" customHeight="1">
      <c r="A76" s="41"/>
      <c r="B76" s="42"/>
      <c r="C76" s="43"/>
      <c r="D76" s="43"/>
      <c r="E76" s="173" t="str">
        <f>E7</f>
        <v>Oprava staničních kolejí v žst. Bílina_ZMĚNA Č. 1</v>
      </c>
      <c r="F76" s="34"/>
      <c r="G76" s="34"/>
      <c r="H76" s="34"/>
      <c r="I76" s="43"/>
      <c r="J76" s="43"/>
      <c r="K76" s="43"/>
      <c r="L76" s="148"/>
      <c r="S76" s="41"/>
      <c r="T76" s="41"/>
      <c r="U76" s="41"/>
      <c r="V76" s="41"/>
      <c r="W76" s="41"/>
      <c r="X76" s="41"/>
      <c r="Y76" s="41"/>
      <c r="Z76" s="41"/>
      <c r="AA76" s="41"/>
      <c r="AB76" s="41"/>
      <c r="AC76" s="41"/>
      <c r="AD76" s="41"/>
      <c r="AE76" s="41"/>
    </row>
    <row r="77" spans="2:12" s="1" customFormat="1" ht="12" customHeight="1">
      <c r="B77" s="23"/>
      <c r="C77" s="34" t="s">
        <v>143</v>
      </c>
      <c r="D77" s="24"/>
      <c r="E77" s="24"/>
      <c r="F77" s="24"/>
      <c r="G77" s="24"/>
      <c r="H77" s="24"/>
      <c r="I77" s="24"/>
      <c r="J77" s="24"/>
      <c r="K77" s="24"/>
      <c r="L77" s="22"/>
    </row>
    <row r="78" spans="1:31" s="2" customFormat="1" ht="16.5" customHeight="1">
      <c r="A78" s="41"/>
      <c r="B78" s="42"/>
      <c r="C78" s="43"/>
      <c r="D78" s="43"/>
      <c r="E78" s="173" t="s">
        <v>144</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4" t="s">
        <v>145</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3" t="str">
        <f>E11</f>
        <v>SO 106 - 14. SK žst. Bílina</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4" t="s">
        <v>22</v>
      </c>
      <c r="D82" s="43"/>
      <c r="E82" s="43"/>
      <c r="F82" s="29" t="str">
        <f>F14</f>
        <v>žst. Bílina</v>
      </c>
      <c r="G82" s="43"/>
      <c r="H82" s="43"/>
      <c r="I82" s="34" t="s">
        <v>24</v>
      </c>
      <c r="J82" s="76" t="str">
        <f>IF(J14="","",J14)</f>
        <v>19. 3. 2021</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5.15" customHeight="1">
      <c r="A84" s="41"/>
      <c r="B84" s="42"/>
      <c r="C84" s="34" t="s">
        <v>30</v>
      </c>
      <c r="D84" s="43"/>
      <c r="E84" s="43"/>
      <c r="F84" s="29" t="str">
        <f>E17</f>
        <v>SŽ s.o., OŘ UNL, ST Most</v>
      </c>
      <c r="G84" s="43"/>
      <c r="H84" s="43"/>
      <c r="I84" s="34" t="s">
        <v>38</v>
      </c>
      <c r="J84" s="39" t="str">
        <f>E23</f>
        <v xml:space="preserve"> </v>
      </c>
      <c r="K84" s="43"/>
      <c r="L84" s="148"/>
      <c r="S84" s="41"/>
      <c r="T84" s="41"/>
      <c r="U84" s="41"/>
      <c r="V84" s="41"/>
      <c r="W84" s="41"/>
      <c r="X84" s="41"/>
      <c r="Y84" s="41"/>
      <c r="Z84" s="41"/>
      <c r="AA84" s="41"/>
      <c r="AB84" s="41"/>
      <c r="AC84" s="41"/>
      <c r="AD84" s="41"/>
      <c r="AE84" s="41"/>
    </row>
    <row r="85" spans="1:31" s="2" customFormat="1" ht="15.15" customHeight="1">
      <c r="A85" s="41"/>
      <c r="B85" s="42"/>
      <c r="C85" s="34" t="s">
        <v>36</v>
      </c>
      <c r="D85" s="43"/>
      <c r="E85" s="43"/>
      <c r="F85" s="29" t="str">
        <f>IF(E20="","",E20)</f>
        <v>Vyplň údaj</v>
      </c>
      <c r="G85" s="43"/>
      <c r="H85" s="43"/>
      <c r="I85" s="34" t="s">
        <v>41</v>
      </c>
      <c r="J85" s="39" t="str">
        <f>E26</f>
        <v>Ing. Střítezský P.</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89"/>
      <c r="B87" s="190"/>
      <c r="C87" s="191" t="s">
        <v>156</v>
      </c>
      <c r="D87" s="192" t="s">
        <v>64</v>
      </c>
      <c r="E87" s="192" t="s">
        <v>60</v>
      </c>
      <c r="F87" s="192" t="s">
        <v>61</v>
      </c>
      <c r="G87" s="192" t="s">
        <v>157</v>
      </c>
      <c r="H87" s="192" t="s">
        <v>158</v>
      </c>
      <c r="I87" s="192" t="s">
        <v>159</v>
      </c>
      <c r="J87" s="192" t="s">
        <v>150</v>
      </c>
      <c r="K87" s="193" t="s">
        <v>160</v>
      </c>
      <c r="L87" s="194"/>
      <c r="M87" s="96" t="s">
        <v>35</v>
      </c>
      <c r="N87" s="97" t="s">
        <v>49</v>
      </c>
      <c r="O87" s="97" t="s">
        <v>161</v>
      </c>
      <c r="P87" s="97" t="s">
        <v>162</v>
      </c>
      <c r="Q87" s="97" t="s">
        <v>163</v>
      </c>
      <c r="R87" s="97" t="s">
        <v>164</v>
      </c>
      <c r="S87" s="97" t="s">
        <v>165</v>
      </c>
      <c r="T87" s="98" t="s">
        <v>166</v>
      </c>
      <c r="U87" s="189"/>
      <c r="V87" s="189"/>
      <c r="W87" s="189"/>
      <c r="X87" s="189"/>
      <c r="Y87" s="189"/>
      <c r="Z87" s="189"/>
      <c r="AA87" s="189"/>
      <c r="AB87" s="189"/>
      <c r="AC87" s="189"/>
      <c r="AD87" s="189"/>
      <c r="AE87" s="189"/>
    </row>
    <row r="88" spans="1:63" s="2" customFormat="1" ht="22.8" customHeight="1">
      <c r="A88" s="41"/>
      <c r="B88" s="42"/>
      <c r="C88" s="103" t="s">
        <v>167</v>
      </c>
      <c r="D88" s="43"/>
      <c r="E88" s="43"/>
      <c r="F88" s="43"/>
      <c r="G88" s="43"/>
      <c r="H88" s="43"/>
      <c r="I88" s="43"/>
      <c r="J88" s="195">
        <f>BK88</f>
        <v>0</v>
      </c>
      <c r="K88" s="43"/>
      <c r="L88" s="47"/>
      <c r="M88" s="99"/>
      <c r="N88" s="196"/>
      <c r="O88" s="100"/>
      <c r="P88" s="197">
        <f>P89+P180</f>
        <v>0</v>
      </c>
      <c r="Q88" s="100"/>
      <c r="R88" s="197">
        <f>R89+R180</f>
        <v>699.09272</v>
      </c>
      <c r="S88" s="100"/>
      <c r="T88" s="198">
        <f>T89+T180</f>
        <v>0</v>
      </c>
      <c r="U88" s="41"/>
      <c r="V88" s="41"/>
      <c r="W88" s="41"/>
      <c r="X88" s="41"/>
      <c r="Y88" s="41"/>
      <c r="Z88" s="41"/>
      <c r="AA88" s="41"/>
      <c r="AB88" s="41"/>
      <c r="AC88" s="41"/>
      <c r="AD88" s="41"/>
      <c r="AE88" s="41"/>
      <c r="AT88" s="19" t="s">
        <v>78</v>
      </c>
      <c r="AU88" s="19" t="s">
        <v>151</v>
      </c>
      <c r="BK88" s="199">
        <f>BK89+BK180</f>
        <v>0</v>
      </c>
    </row>
    <row r="89" spans="1:63" s="12" customFormat="1" ht="25.9" customHeight="1">
      <c r="A89" s="12"/>
      <c r="B89" s="200"/>
      <c r="C89" s="201"/>
      <c r="D89" s="202" t="s">
        <v>78</v>
      </c>
      <c r="E89" s="203" t="s">
        <v>168</v>
      </c>
      <c r="F89" s="203" t="s">
        <v>169</v>
      </c>
      <c r="G89" s="201"/>
      <c r="H89" s="201"/>
      <c r="I89" s="204"/>
      <c r="J89" s="205">
        <f>BK89</f>
        <v>0</v>
      </c>
      <c r="K89" s="201"/>
      <c r="L89" s="206"/>
      <c r="M89" s="207"/>
      <c r="N89" s="208"/>
      <c r="O89" s="208"/>
      <c r="P89" s="209">
        <f>P90</f>
        <v>0</v>
      </c>
      <c r="Q89" s="208"/>
      <c r="R89" s="209">
        <f>R90</f>
        <v>0</v>
      </c>
      <c r="S89" s="208"/>
      <c r="T89" s="210">
        <f>T90</f>
        <v>0</v>
      </c>
      <c r="U89" s="12"/>
      <c r="V89" s="12"/>
      <c r="W89" s="12"/>
      <c r="X89" s="12"/>
      <c r="Y89" s="12"/>
      <c r="Z89" s="12"/>
      <c r="AA89" s="12"/>
      <c r="AB89" s="12"/>
      <c r="AC89" s="12"/>
      <c r="AD89" s="12"/>
      <c r="AE89" s="12"/>
      <c r="AR89" s="211" t="s">
        <v>86</v>
      </c>
      <c r="AT89" s="212" t="s">
        <v>78</v>
      </c>
      <c r="AU89" s="212" t="s">
        <v>79</v>
      </c>
      <c r="AY89" s="211" t="s">
        <v>170</v>
      </c>
      <c r="BK89" s="213">
        <f>BK90</f>
        <v>0</v>
      </c>
    </row>
    <row r="90" spans="1:63" s="12" customFormat="1" ht="22.8" customHeight="1">
      <c r="A90" s="12"/>
      <c r="B90" s="200"/>
      <c r="C90" s="201"/>
      <c r="D90" s="202" t="s">
        <v>78</v>
      </c>
      <c r="E90" s="214" t="s">
        <v>171</v>
      </c>
      <c r="F90" s="214" t="s">
        <v>172</v>
      </c>
      <c r="G90" s="201"/>
      <c r="H90" s="201"/>
      <c r="I90" s="204"/>
      <c r="J90" s="215">
        <f>BK90</f>
        <v>0</v>
      </c>
      <c r="K90" s="201"/>
      <c r="L90" s="206"/>
      <c r="M90" s="207"/>
      <c r="N90" s="208"/>
      <c r="O90" s="208"/>
      <c r="P90" s="209">
        <f>SUM(P91:P179)</f>
        <v>0</v>
      </c>
      <c r="Q90" s="208"/>
      <c r="R90" s="209">
        <f>SUM(R91:R179)</f>
        <v>0</v>
      </c>
      <c r="S90" s="208"/>
      <c r="T90" s="210">
        <f>SUM(T91:T179)</f>
        <v>0</v>
      </c>
      <c r="U90" s="12"/>
      <c r="V90" s="12"/>
      <c r="W90" s="12"/>
      <c r="X90" s="12"/>
      <c r="Y90" s="12"/>
      <c r="Z90" s="12"/>
      <c r="AA90" s="12"/>
      <c r="AB90" s="12"/>
      <c r="AC90" s="12"/>
      <c r="AD90" s="12"/>
      <c r="AE90" s="12"/>
      <c r="AR90" s="211" t="s">
        <v>86</v>
      </c>
      <c r="AT90" s="212" t="s">
        <v>78</v>
      </c>
      <c r="AU90" s="212" t="s">
        <v>86</v>
      </c>
      <c r="AY90" s="211" t="s">
        <v>170</v>
      </c>
      <c r="BK90" s="213">
        <f>SUM(BK91:BK179)</f>
        <v>0</v>
      </c>
    </row>
    <row r="91" spans="1:65" s="2" customFormat="1" ht="12">
      <c r="A91" s="41"/>
      <c r="B91" s="42"/>
      <c r="C91" s="216" t="s">
        <v>86</v>
      </c>
      <c r="D91" s="216" t="s">
        <v>173</v>
      </c>
      <c r="E91" s="217" t="s">
        <v>186</v>
      </c>
      <c r="F91" s="218" t="s">
        <v>187</v>
      </c>
      <c r="G91" s="219" t="s">
        <v>176</v>
      </c>
      <c r="H91" s="220">
        <v>237</v>
      </c>
      <c r="I91" s="221"/>
      <c r="J91" s="222">
        <f>ROUND(I91*H91,2)</f>
        <v>0</v>
      </c>
      <c r="K91" s="218" t="s">
        <v>177</v>
      </c>
      <c r="L91" s="47"/>
      <c r="M91" s="223" t="s">
        <v>35</v>
      </c>
      <c r="N91" s="224" t="s">
        <v>52</v>
      </c>
      <c r="O91" s="88"/>
      <c r="P91" s="225">
        <f>O91*H91</f>
        <v>0</v>
      </c>
      <c r="Q91" s="225">
        <v>0</v>
      </c>
      <c r="R91" s="225">
        <f>Q91*H91</f>
        <v>0</v>
      </c>
      <c r="S91" s="225">
        <v>0</v>
      </c>
      <c r="T91" s="226">
        <f>S91*H91</f>
        <v>0</v>
      </c>
      <c r="U91" s="41"/>
      <c r="V91" s="41"/>
      <c r="W91" s="41"/>
      <c r="X91" s="41"/>
      <c r="Y91" s="41"/>
      <c r="Z91" s="41"/>
      <c r="AA91" s="41"/>
      <c r="AB91" s="41"/>
      <c r="AC91" s="41"/>
      <c r="AD91" s="41"/>
      <c r="AE91" s="41"/>
      <c r="AR91" s="227" t="s">
        <v>178</v>
      </c>
      <c r="AT91" s="227" t="s">
        <v>173</v>
      </c>
      <c r="AU91" s="227" t="s">
        <v>88</v>
      </c>
      <c r="AY91" s="19" t="s">
        <v>170</v>
      </c>
      <c r="BE91" s="228">
        <f>IF(N91="základní",J91,0)</f>
        <v>0</v>
      </c>
      <c r="BF91" s="228">
        <f>IF(N91="snížená",J91,0)</f>
        <v>0</v>
      </c>
      <c r="BG91" s="228">
        <f>IF(N91="zákl. přenesená",J91,0)</f>
        <v>0</v>
      </c>
      <c r="BH91" s="228">
        <f>IF(N91="sníž. přenesená",J91,0)</f>
        <v>0</v>
      </c>
      <c r="BI91" s="228">
        <f>IF(N91="nulová",J91,0)</f>
        <v>0</v>
      </c>
      <c r="BJ91" s="19" t="s">
        <v>178</v>
      </c>
      <c r="BK91" s="228">
        <f>ROUND(I91*H91,2)</f>
        <v>0</v>
      </c>
      <c r="BL91" s="19" t="s">
        <v>178</v>
      </c>
      <c r="BM91" s="227" t="s">
        <v>188</v>
      </c>
    </row>
    <row r="92" spans="1:47" s="2" customFormat="1" ht="12">
      <c r="A92" s="41"/>
      <c r="B92" s="42"/>
      <c r="C92" s="43"/>
      <c r="D92" s="229" t="s">
        <v>180</v>
      </c>
      <c r="E92" s="43"/>
      <c r="F92" s="230" t="s">
        <v>189</v>
      </c>
      <c r="G92" s="43"/>
      <c r="H92" s="43"/>
      <c r="I92" s="231"/>
      <c r="J92" s="43"/>
      <c r="K92" s="43"/>
      <c r="L92" s="47"/>
      <c r="M92" s="232"/>
      <c r="N92" s="233"/>
      <c r="O92" s="88"/>
      <c r="P92" s="88"/>
      <c r="Q92" s="88"/>
      <c r="R92" s="88"/>
      <c r="S92" s="88"/>
      <c r="T92" s="89"/>
      <c r="U92" s="41"/>
      <c r="V92" s="41"/>
      <c r="W92" s="41"/>
      <c r="X92" s="41"/>
      <c r="Y92" s="41"/>
      <c r="Z92" s="41"/>
      <c r="AA92" s="41"/>
      <c r="AB92" s="41"/>
      <c r="AC92" s="41"/>
      <c r="AD92" s="41"/>
      <c r="AE92" s="41"/>
      <c r="AT92" s="19" t="s">
        <v>180</v>
      </c>
      <c r="AU92" s="19" t="s">
        <v>88</v>
      </c>
    </row>
    <row r="93" spans="1:51" s="13" customFormat="1" ht="12">
      <c r="A93" s="13"/>
      <c r="B93" s="234"/>
      <c r="C93" s="235"/>
      <c r="D93" s="229" t="s">
        <v>182</v>
      </c>
      <c r="E93" s="236" t="s">
        <v>35</v>
      </c>
      <c r="F93" s="237" t="s">
        <v>965</v>
      </c>
      <c r="G93" s="235"/>
      <c r="H93" s="236" t="s">
        <v>35</v>
      </c>
      <c r="I93" s="238"/>
      <c r="J93" s="235"/>
      <c r="K93" s="235"/>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86</v>
      </c>
      <c r="AW93" s="13" t="s">
        <v>40</v>
      </c>
      <c r="AX93" s="13" t="s">
        <v>79</v>
      </c>
      <c r="AY93" s="243" t="s">
        <v>170</v>
      </c>
    </row>
    <row r="94" spans="1:51" s="14" customFormat="1" ht="12">
      <c r="A94" s="14"/>
      <c r="B94" s="244"/>
      <c r="C94" s="245"/>
      <c r="D94" s="229" t="s">
        <v>182</v>
      </c>
      <c r="E94" s="246" t="s">
        <v>35</v>
      </c>
      <c r="F94" s="247" t="s">
        <v>966</v>
      </c>
      <c r="G94" s="245"/>
      <c r="H94" s="248">
        <v>237</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88</v>
      </c>
      <c r="AW94" s="14" t="s">
        <v>40</v>
      </c>
      <c r="AX94" s="14" t="s">
        <v>79</v>
      </c>
      <c r="AY94" s="254" t="s">
        <v>170</v>
      </c>
    </row>
    <row r="95" spans="1:51" s="15" customFormat="1" ht="12">
      <c r="A95" s="15"/>
      <c r="B95" s="255"/>
      <c r="C95" s="256"/>
      <c r="D95" s="229" t="s">
        <v>182</v>
      </c>
      <c r="E95" s="257" t="s">
        <v>35</v>
      </c>
      <c r="F95" s="258" t="s">
        <v>185</v>
      </c>
      <c r="G95" s="256"/>
      <c r="H95" s="259">
        <v>237</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182</v>
      </c>
      <c r="AU95" s="265" t="s">
        <v>88</v>
      </c>
      <c r="AV95" s="15" t="s">
        <v>178</v>
      </c>
      <c r="AW95" s="15" t="s">
        <v>40</v>
      </c>
      <c r="AX95" s="15" t="s">
        <v>86</v>
      </c>
      <c r="AY95" s="265" t="s">
        <v>170</v>
      </c>
    </row>
    <row r="96" spans="1:65" s="2" customFormat="1" ht="12">
      <c r="A96" s="41"/>
      <c r="B96" s="42"/>
      <c r="C96" s="216" t="s">
        <v>88</v>
      </c>
      <c r="D96" s="216" t="s">
        <v>173</v>
      </c>
      <c r="E96" s="217" t="s">
        <v>193</v>
      </c>
      <c r="F96" s="218" t="s">
        <v>194</v>
      </c>
      <c r="G96" s="219" t="s">
        <v>176</v>
      </c>
      <c r="H96" s="220">
        <v>237</v>
      </c>
      <c r="I96" s="221"/>
      <c r="J96" s="222">
        <f>ROUND(I96*H96,2)</f>
        <v>0</v>
      </c>
      <c r="K96" s="218" t="s">
        <v>177</v>
      </c>
      <c r="L96" s="47"/>
      <c r="M96" s="223" t="s">
        <v>35</v>
      </c>
      <c r="N96" s="224" t="s">
        <v>52</v>
      </c>
      <c r="O96" s="88"/>
      <c r="P96" s="225">
        <f>O96*H96</f>
        <v>0</v>
      </c>
      <c r="Q96" s="225">
        <v>0</v>
      </c>
      <c r="R96" s="225">
        <f>Q96*H96</f>
        <v>0</v>
      </c>
      <c r="S96" s="225">
        <v>0</v>
      </c>
      <c r="T96" s="226">
        <f>S96*H96</f>
        <v>0</v>
      </c>
      <c r="U96" s="41"/>
      <c r="V96" s="41"/>
      <c r="W96" s="41"/>
      <c r="X96" s="41"/>
      <c r="Y96" s="41"/>
      <c r="Z96" s="41"/>
      <c r="AA96" s="41"/>
      <c r="AB96" s="41"/>
      <c r="AC96" s="41"/>
      <c r="AD96" s="41"/>
      <c r="AE96" s="41"/>
      <c r="AR96" s="227" t="s">
        <v>178</v>
      </c>
      <c r="AT96" s="227" t="s">
        <v>173</v>
      </c>
      <c r="AU96" s="227" t="s">
        <v>88</v>
      </c>
      <c r="AY96" s="19" t="s">
        <v>170</v>
      </c>
      <c r="BE96" s="228">
        <f>IF(N96="základní",J96,0)</f>
        <v>0</v>
      </c>
      <c r="BF96" s="228">
        <f>IF(N96="snížená",J96,0)</f>
        <v>0</v>
      </c>
      <c r="BG96" s="228">
        <f>IF(N96="zákl. přenesená",J96,0)</f>
        <v>0</v>
      </c>
      <c r="BH96" s="228">
        <f>IF(N96="sníž. přenesená",J96,0)</f>
        <v>0</v>
      </c>
      <c r="BI96" s="228">
        <f>IF(N96="nulová",J96,0)</f>
        <v>0</v>
      </c>
      <c r="BJ96" s="19" t="s">
        <v>178</v>
      </c>
      <c r="BK96" s="228">
        <f>ROUND(I96*H96,2)</f>
        <v>0</v>
      </c>
      <c r="BL96" s="19" t="s">
        <v>178</v>
      </c>
      <c r="BM96" s="227" t="s">
        <v>195</v>
      </c>
    </row>
    <row r="97" spans="1:47" s="2" customFormat="1" ht="12">
      <c r="A97" s="41"/>
      <c r="B97" s="42"/>
      <c r="C97" s="43"/>
      <c r="D97" s="229" t="s">
        <v>180</v>
      </c>
      <c r="E97" s="43"/>
      <c r="F97" s="230" t="s">
        <v>196</v>
      </c>
      <c r="G97" s="43"/>
      <c r="H97" s="43"/>
      <c r="I97" s="231"/>
      <c r="J97" s="43"/>
      <c r="K97" s="43"/>
      <c r="L97" s="47"/>
      <c r="M97" s="232"/>
      <c r="N97" s="233"/>
      <c r="O97" s="88"/>
      <c r="P97" s="88"/>
      <c r="Q97" s="88"/>
      <c r="R97" s="88"/>
      <c r="S97" s="88"/>
      <c r="T97" s="89"/>
      <c r="U97" s="41"/>
      <c r="V97" s="41"/>
      <c r="W97" s="41"/>
      <c r="X97" s="41"/>
      <c r="Y97" s="41"/>
      <c r="Z97" s="41"/>
      <c r="AA97" s="41"/>
      <c r="AB97" s="41"/>
      <c r="AC97" s="41"/>
      <c r="AD97" s="41"/>
      <c r="AE97" s="41"/>
      <c r="AT97" s="19" t="s">
        <v>180</v>
      </c>
      <c r="AU97" s="19" t="s">
        <v>88</v>
      </c>
    </row>
    <row r="98" spans="1:51" s="13" customFormat="1" ht="12">
      <c r="A98" s="13"/>
      <c r="B98" s="234"/>
      <c r="C98" s="235"/>
      <c r="D98" s="229" t="s">
        <v>182</v>
      </c>
      <c r="E98" s="236" t="s">
        <v>35</v>
      </c>
      <c r="F98" s="237" t="s">
        <v>965</v>
      </c>
      <c r="G98" s="235"/>
      <c r="H98" s="236" t="s">
        <v>35</v>
      </c>
      <c r="I98" s="238"/>
      <c r="J98" s="235"/>
      <c r="K98" s="235"/>
      <c r="L98" s="239"/>
      <c r="M98" s="240"/>
      <c r="N98" s="241"/>
      <c r="O98" s="241"/>
      <c r="P98" s="241"/>
      <c r="Q98" s="241"/>
      <c r="R98" s="241"/>
      <c r="S98" s="241"/>
      <c r="T98" s="242"/>
      <c r="U98" s="13"/>
      <c r="V98" s="13"/>
      <c r="W98" s="13"/>
      <c r="X98" s="13"/>
      <c r="Y98" s="13"/>
      <c r="Z98" s="13"/>
      <c r="AA98" s="13"/>
      <c r="AB98" s="13"/>
      <c r="AC98" s="13"/>
      <c r="AD98" s="13"/>
      <c r="AE98" s="13"/>
      <c r="AT98" s="243" t="s">
        <v>182</v>
      </c>
      <c r="AU98" s="243" t="s">
        <v>88</v>
      </c>
      <c r="AV98" s="13" t="s">
        <v>86</v>
      </c>
      <c r="AW98" s="13" t="s">
        <v>40</v>
      </c>
      <c r="AX98" s="13" t="s">
        <v>79</v>
      </c>
      <c r="AY98" s="243" t="s">
        <v>170</v>
      </c>
    </row>
    <row r="99" spans="1:51" s="14" customFormat="1" ht="12">
      <c r="A99" s="14"/>
      <c r="B99" s="244"/>
      <c r="C99" s="245"/>
      <c r="D99" s="229" t="s">
        <v>182</v>
      </c>
      <c r="E99" s="246" t="s">
        <v>35</v>
      </c>
      <c r="F99" s="247" t="s">
        <v>966</v>
      </c>
      <c r="G99" s="245"/>
      <c r="H99" s="248">
        <v>237</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182</v>
      </c>
      <c r="AU99" s="254" t="s">
        <v>88</v>
      </c>
      <c r="AV99" s="14" t="s">
        <v>88</v>
      </c>
      <c r="AW99" s="14" t="s">
        <v>40</v>
      </c>
      <c r="AX99" s="14" t="s">
        <v>79</v>
      </c>
      <c r="AY99" s="254" t="s">
        <v>170</v>
      </c>
    </row>
    <row r="100" spans="1:51" s="15" customFormat="1" ht="12">
      <c r="A100" s="15"/>
      <c r="B100" s="255"/>
      <c r="C100" s="256"/>
      <c r="D100" s="229" t="s">
        <v>182</v>
      </c>
      <c r="E100" s="257" t="s">
        <v>35</v>
      </c>
      <c r="F100" s="258" t="s">
        <v>185</v>
      </c>
      <c r="G100" s="256"/>
      <c r="H100" s="259">
        <v>237</v>
      </c>
      <c r="I100" s="260"/>
      <c r="J100" s="256"/>
      <c r="K100" s="256"/>
      <c r="L100" s="261"/>
      <c r="M100" s="262"/>
      <c r="N100" s="263"/>
      <c r="O100" s="263"/>
      <c r="P100" s="263"/>
      <c r="Q100" s="263"/>
      <c r="R100" s="263"/>
      <c r="S100" s="263"/>
      <c r="T100" s="264"/>
      <c r="U100" s="15"/>
      <c r="V100" s="15"/>
      <c r="W100" s="15"/>
      <c r="X100" s="15"/>
      <c r="Y100" s="15"/>
      <c r="Z100" s="15"/>
      <c r="AA100" s="15"/>
      <c r="AB100" s="15"/>
      <c r="AC100" s="15"/>
      <c r="AD100" s="15"/>
      <c r="AE100" s="15"/>
      <c r="AT100" s="265" t="s">
        <v>182</v>
      </c>
      <c r="AU100" s="265" t="s">
        <v>88</v>
      </c>
      <c r="AV100" s="15" t="s">
        <v>178</v>
      </c>
      <c r="AW100" s="15" t="s">
        <v>40</v>
      </c>
      <c r="AX100" s="15" t="s">
        <v>86</v>
      </c>
      <c r="AY100" s="265" t="s">
        <v>170</v>
      </c>
    </row>
    <row r="101" spans="1:65" s="2" customFormat="1" ht="90" customHeight="1">
      <c r="A101" s="41"/>
      <c r="B101" s="42"/>
      <c r="C101" s="216" t="s">
        <v>192</v>
      </c>
      <c r="D101" s="216" t="s">
        <v>173</v>
      </c>
      <c r="E101" s="217" t="s">
        <v>197</v>
      </c>
      <c r="F101" s="218" t="s">
        <v>198</v>
      </c>
      <c r="G101" s="219" t="s">
        <v>199</v>
      </c>
      <c r="H101" s="220">
        <v>0.237</v>
      </c>
      <c r="I101" s="221"/>
      <c r="J101" s="222">
        <f>ROUND(I101*H101,2)</f>
        <v>0</v>
      </c>
      <c r="K101" s="218" t="s">
        <v>177</v>
      </c>
      <c r="L101" s="47"/>
      <c r="M101" s="223" t="s">
        <v>35</v>
      </c>
      <c r="N101" s="224" t="s">
        <v>52</v>
      </c>
      <c r="O101" s="88"/>
      <c r="P101" s="225">
        <f>O101*H101</f>
        <v>0</v>
      </c>
      <c r="Q101" s="225">
        <v>0</v>
      </c>
      <c r="R101" s="225">
        <f>Q101*H101</f>
        <v>0</v>
      </c>
      <c r="S101" s="225">
        <v>0</v>
      </c>
      <c r="T101" s="226">
        <f>S101*H101</f>
        <v>0</v>
      </c>
      <c r="U101" s="41"/>
      <c r="V101" s="41"/>
      <c r="W101" s="41"/>
      <c r="X101" s="41"/>
      <c r="Y101" s="41"/>
      <c r="Z101" s="41"/>
      <c r="AA101" s="41"/>
      <c r="AB101" s="41"/>
      <c r="AC101" s="41"/>
      <c r="AD101" s="41"/>
      <c r="AE101" s="41"/>
      <c r="AR101" s="227" t="s">
        <v>178</v>
      </c>
      <c r="AT101" s="227" t="s">
        <v>173</v>
      </c>
      <c r="AU101" s="227" t="s">
        <v>88</v>
      </c>
      <c r="AY101" s="19" t="s">
        <v>170</v>
      </c>
      <c r="BE101" s="228">
        <f>IF(N101="základní",J101,0)</f>
        <v>0</v>
      </c>
      <c r="BF101" s="228">
        <f>IF(N101="snížená",J101,0)</f>
        <v>0</v>
      </c>
      <c r="BG101" s="228">
        <f>IF(N101="zákl. přenesená",J101,0)</f>
        <v>0</v>
      </c>
      <c r="BH101" s="228">
        <f>IF(N101="sníž. přenesená",J101,0)</f>
        <v>0</v>
      </c>
      <c r="BI101" s="228">
        <f>IF(N101="nulová",J101,0)</f>
        <v>0</v>
      </c>
      <c r="BJ101" s="19" t="s">
        <v>178</v>
      </c>
      <c r="BK101" s="228">
        <f>ROUND(I101*H101,2)</f>
        <v>0</v>
      </c>
      <c r="BL101" s="19" t="s">
        <v>178</v>
      </c>
      <c r="BM101" s="227" t="s">
        <v>200</v>
      </c>
    </row>
    <row r="102" spans="1:47" s="2" customFormat="1" ht="12">
      <c r="A102" s="41"/>
      <c r="B102" s="42"/>
      <c r="C102" s="43"/>
      <c r="D102" s="229" t="s">
        <v>180</v>
      </c>
      <c r="E102" s="43"/>
      <c r="F102" s="230" t="s">
        <v>201</v>
      </c>
      <c r="G102" s="43"/>
      <c r="H102" s="43"/>
      <c r="I102" s="231"/>
      <c r="J102" s="43"/>
      <c r="K102" s="43"/>
      <c r="L102" s="47"/>
      <c r="M102" s="232"/>
      <c r="N102" s="233"/>
      <c r="O102" s="88"/>
      <c r="P102" s="88"/>
      <c r="Q102" s="88"/>
      <c r="R102" s="88"/>
      <c r="S102" s="88"/>
      <c r="T102" s="89"/>
      <c r="U102" s="41"/>
      <c r="V102" s="41"/>
      <c r="W102" s="41"/>
      <c r="X102" s="41"/>
      <c r="Y102" s="41"/>
      <c r="Z102" s="41"/>
      <c r="AA102" s="41"/>
      <c r="AB102" s="41"/>
      <c r="AC102" s="41"/>
      <c r="AD102" s="41"/>
      <c r="AE102" s="41"/>
      <c r="AT102" s="19" t="s">
        <v>180</v>
      </c>
      <c r="AU102" s="19" t="s">
        <v>88</v>
      </c>
    </row>
    <row r="103" spans="1:51" s="13" customFormat="1" ht="12">
      <c r="A103" s="13"/>
      <c r="B103" s="234"/>
      <c r="C103" s="235"/>
      <c r="D103" s="229" t="s">
        <v>182</v>
      </c>
      <c r="E103" s="236" t="s">
        <v>35</v>
      </c>
      <c r="F103" s="237" t="s">
        <v>967</v>
      </c>
      <c r="G103" s="235"/>
      <c r="H103" s="236" t="s">
        <v>35</v>
      </c>
      <c r="I103" s="238"/>
      <c r="J103" s="235"/>
      <c r="K103" s="235"/>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86</v>
      </c>
      <c r="AW103" s="13" t="s">
        <v>40</v>
      </c>
      <c r="AX103" s="13" t="s">
        <v>79</v>
      </c>
      <c r="AY103" s="243" t="s">
        <v>170</v>
      </c>
    </row>
    <row r="104" spans="1:51" s="14" customFormat="1" ht="12">
      <c r="A104" s="14"/>
      <c r="B104" s="244"/>
      <c r="C104" s="245"/>
      <c r="D104" s="229" t="s">
        <v>182</v>
      </c>
      <c r="E104" s="246" t="s">
        <v>35</v>
      </c>
      <c r="F104" s="247" t="s">
        <v>968</v>
      </c>
      <c r="G104" s="245"/>
      <c r="H104" s="248">
        <v>0.237</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88</v>
      </c>
      <c r="AW104" s="14" t="s">
        <v>40</v>
      </c>
      <c r="AX104" s="14" t="s">
        <v>79</v>
      </c>
      <c r="AY104" s="254" t="s">
        <v>170</v>
      </c>
    </row>
    <row r="105" spans="1:51" s="15" customFormat="1" ht="12">
      <c r="A105" s="15"/>
      <c r="B105" s="255"/>
      <c r="C105" s="256"/>
      <c r="D105" s="229" t="s">
        <v>182</v>
      </c>
      <c r="E105" s="257" t="s">
        <v>35</v>
      </c>
      <c r="F105" s="258" t="s">
        <v>185</v>
      </c>
      <c r="G105" s="256"/>
      <c r="H105" s="259">
        <v>0.237</v>
      </c>
      <c r="I105" s="260"/>
      <c r="J105" s="256"/>
      <c r="K105" s="256"/>
      <c r="L105" s="261"/>
      <c r="M105" s="262"/>
      <c r="N105" s="263"/>
      <c r="O105" s="263"/>
      <c r="P105" s="263"/>
      <c r="Q105" s="263"/>
      <c r="R105" s="263"/>
      <c r="S105" s="263"/>
      <c r="T105" s="264"/>
      <c r="U105" s="15"/>
      <c r="V105" s="15"/>
      <c r="W105" s="15"/>
      <c r="X105" s="15"/>
      <c r="Y105" s="15"/>
      <c r="Z105" s="15"/>
      <c r="AA105" s="15"/>
      <c r="AB105" s="15"/>
      <c r="AC105" s="15"/>
      <c r="AD105" s="15"/>
      <c r="AE105" s="15"/>
      <c r="AT105" s="265" t="s">
        <v>182</v>
      </c>
      <c r="AU105" s="265" t="s">
        <v>88</v>
      </c>
      <c r="AV105" s="15" t="s">
        <v>178</v>
      </c>
      <c r="AW105" s="15" t="s">
        <v>40</v>
      </c>
      <c r="AX105" s="15" t="s">
        <v>86</v>
      </c>
      <c r="AY105" s="265" t="s">
        <v>170</v>
      </c>
    </row>
    <row r="106" spans="1:65" s="2" customFormat="1" ht="12">
      <c r="A106" s="41"/>
      <c r="B106" s="42"/>
      <c r="C106" s="216" t="s">
        <v>178</v>
      </c>
      <c r="D106" s="216" t="s">
        <v>173</v>
      </c>
      <c r="E106" s="217" t="s">
        <v>204</v>
      </c>
      <c r="F106" s="218" t="s">
        <v>205</v>
      </c>
      <c r="G106" s="219" t="s">
        <v>206</v>
      </c>
      <c r="H106" s="220">
        <v>399.096</v>
      </c>
      <c r="I106" s="221"/>
      <c r="J106" s="222">
        <f>ROUND(I106*H106,2)</f>
        <v>0</v>
      </c>
      <c r="K106" s="218" t="s">
        <v>177</v>
      </c>
      <c r="L106" s="47"/>
      <c r="M106" s="223" t="s">
        <v>35</v>
      </c>
      <c r="N106" s="224" t="s">
        <v>52</v>
      </c>
      <c r="O106" s="88"/>
      <c r="P106" s="225">
        <f>O106*H106</f>
        <v>0</v>
      </c>
      <c r="Q106" s="225">
        <v>0</v>
      </c>
      <c r="R106" s="225">
        <f>Q106*H106</f>
        <v>0</v>
      </c>
      <c r="S106" s="225">
        <v>0</v>
      </c>
      <c r="T106" s="226">
        <f>S106*H106</f>
        <v>0</v>
      </c>
      <c r="U106" s="41"/>
      <c r="V106" s="41"/>
      <c r="W106" s="41"/>
      <c r="X106" s="41"/>
      <c r="Y106" s="41"/>
      <c r="Z106" s="41"/>
      <c r="AA106" s="41"/>
      <c r="AB106" s="41"/>
      <c r="AC106" s="41"/>
      <c r="AD106" s="41"/>
      <c r="AE106" s="41"/>
      <c r="AR106" s="227" t="s">
        <v>178</v>
      </c>
      <c r="AT106" s="227" t="s">
        <v>173</v>
      </c>
      <c r="AU106" s="227" t="s">
        <v>88</v>
      </c>
      <c r="AY106" s="19" t="s">
        <v>170</v>
      </c>
      <c r="BE106" s="228">
        <f>IF(N106="základní",J106,0)</f>
        <v>0</v>
      </c>
      <c r="BF106" s="228">
        <f>IF(N106="snížená",J106,0)</f>
        <v>0</v>
      </c>
      <c r="BG106" s="228">
        <f>IF(N106="zákl. přenesená",J106,0)</f>
        <v>0</v>
      </c>
      <c r="BH106" s="228">
        <f>IF(N106="sníž. přenesená",J106,0)</f>
        <v>0</v>
      </c>
      <c r="BI106" s="228">
        <f>IF(N106="nulová",J106,0)</f>
        <v>0</v>
      </c>
      <c r="BJ106" s="19" t="s">
        <v>178</v>
      </c>
      <c r="BK106" s="228">
        <f>ROUND(I106*H106,2)</f>
        <v>0</v>
      </c>
      <c r="BL106" s="19" t="s">
        <v>178</v>
      </c>
      <c r="BM106" s="227" t="s">
        <v>207</v>
      </c>
    </row>
    <row r="107" spans="1:47" s="2" customFormat="1" ht="12">
      <c r="A107" s="41"/>
      <c r="B107" s="42"/>
      <c r="C107" s="43"/>
      <c r="D107" s="229" t="s">
        <v>180</v>
      </c>
      <c r="E107" s="43"/>
      <c r="F107" s="230" t="s">
        <v>208</v>
      </c>
      <c r="G107" s="43"/>
      <c r="H107" s="43"/>
      <c r="I107" s="231"/>
      <c r="J107" s="43"/>
      <c r="K107" s="43"/>
      <c r="L107" s="47"/>
      <c r="M107" s="232"/>
      <c r="N107" s="233"/>
      <c r="O107" s="88"/>
      <c r="P107" s="88"/>
      <c r="Q107" s="88"/>
      <c r="R107" s="88"/>
      <c r="S107" s="88"/>
      <c r="T107" s="89"/>
      <c r="U107" s="41"/>
      <c r="V107" s="41"/>
      <c r="W107" s="41"/>
      <c r="X107" s="41"/>
      <c r="Y107" s="41"/>
      <c r="Z107" s="41"/>
      <c r="AA107" s="41"/>
      <c r="AB107" s="41"/>
      <c r="AC107" s="41"/>
      <c r="AD107" s="41"/>
      <c r="AE107" s="41"/>
      <c r="AT107" s="19" t="s">
        <v>180</v>
      </c>
      <c r="AU107" s="19" t="s">
        <v>88</v>
      </c>
    </row>
    <row r="108" spans="1:51" s="13" customFormat="1" ht="12">
      <c r="A108" s="13"/>
      <c r="B108" s="234"/>
      <c r="C108" s="235"/>
      <c r="D108" s="229" t="s">
        <v>182</v>
      </c>
      <c r="E108" s="236" t="s">
        <v>35</v>
      </c>
      <c r="F108" s="237" t="s">
        <v>481</v>
      </c>
      <c r="G108" s="235"/>
      <c r="H108" s="236" t="s">
        <v>35</v>
      </c>
      <c r="I108" s="238"/>
      <c r="J108" s="235"/>
      <c r="K108" s="235"/>
      <c r="L108" s="239"/>
      <c r="M108" s="240"/>
      <c r="N108" s="241"/>
      <c r="O108" s="241"/>
      <c r="P108" s="241"/>
      <c r="Q108" s="241"/>
      <c r="R108" s="241"/>
      <c r="S108" s="241"/>
      <c r="T108" s="242"/>
      <c r="U108" s="13"/>
      <c r="V108" s="13"/>
      <c r="W108" s="13"/>
      <c r="X108" s="13"/>
      <c r="Y108" s="13"/>
      <c r="Z108" s="13"/>
      <c r="AA108" s="13"/>
      <c r="AB108" s="13"/>
      <c r="AC108" s="13"/>
      <c r="AD108" s="13"/>
      <c r="AE108" s="13"/>
      <c r="AT108" s="243" t="s">
        <v>182</v>
      </c>
      <c r="AU108" s="243" t="s">
        <v>88</v>
      </c>
      <c r="AV108" s="13" t="s">
        <v>86</v>
      </c>
      <c r="AW108" s="13" t="s">
        <v>40</v>
      </c>
      <c r="AX108" s="13" t="s">
        <v>79</v>
      </c>
      <c r="AY108" s="243" t="s">
        <v>170</v>
      </c>
    </row>
    <row r="109" spans="1:51" s="14" customFormat="1" ht="12">
      <c r="A109" s="14"/>
      <c r="B109" s="244"/>
      <c r="C109" s="245"/>
      <c r="D109" s="229" t="s">
        <v>182</v>
      </c>
      <c r="E109" s="246" t="s">
        <v>35</v>
      </c>
      <c r="F109" s="247" t="s">
        <v>969</v>
      </c>
      <c r="G109" s="245"/>
      <c r="H109" s="248">
        <v>399.096</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182</v>
      </c>
      <c r="AU109" s="254" t="s">
        <v>88</v>
      </c>
      <c r="AV109" s="14" t="s">
        <v>88</v>
      </c>
      <c r="AW109" s="14" t="s">
        <v>40</v>
      </c>
      <c r="AX109" s="14" t="s">
        <v>79</v>
      </c>
      <c r="AY109" s="254" t="s">
        <v>170</v>
      </c>
    </row>
    <row r="110" spans="1:51" s="15" customFormat="1" ht="12">
      <c r="A110" s="15"/>
      <c r="B110" s="255"/>
      <c r="C110" s="256"/>
      <c r="D110" s="229" t="s">
        <v>182</v>
      </c>
      <c r="E110" s="257" t="s">
        <v>35</v>
      </c>
      <c r="F110" s="258" t="s">
        <v>185</v>
      </c>
      <c r="G110" s="256"/>
      <c r="H110" s="259">
        <v>399.096</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182</v>
      </c>
      <c r="AU110" s="265" t="s">
        <v>88</v>
      </c>
      <c r="AV110" s="15" t="s">
        <v>178</v>
      </c>
      <c r="AW110" s="15" t="s">
        <v>40</v>
      </c>
      <c r="AX110" s="15" t="s">
        <v>86</v>
      </c>
      <c r="AY110" s="265" t="s">
        <v>170</v>
      </c>
    </row>
    <row r="111" spans="1:65" s="2" customFormat="1" ht="44.25" customHeight="1">
      <c r="A111" s="41"/>
      <c r="B111" s="42"/>
      <c r="C111" s="216" t="s">
        <v>171</v>
      </c>
      <c r="D111" s="216" t="s">
        <v>173</v>
      </c>
      <c r="E111" s="217" t="s">
        <v>613</v>
      </c>
      <c r="F111" s="218" t="s">
        <v>614</v>
      </c>
      <c r="G111" s="219" t="s">
        <v>199</v>
      </c>
      <c r="H111" s="220">
        <v>0.237</v>
      </c>
      <c r="I111" s="221"/>
      <c r="J111" s="222">
        <f>ROUND(I111*H111,2)</f>
        <v>0</v>
      </c>
      <c r="K111" s="218" t="s">
        <v>177</v>
      </c>
      <c r="L111" s="47"/>
      <c r="M111" s="223" t="s">
        <v>35</v>
      </c>
      <c r="N111" s="224" t="s">
        <v>52</v>
      </c>
      <c r="O111" s="88"/>
      <c r="P111" s="225">
        <f>O111*H111</f>
        <v>0</v>
      </c>
      <c r="Q111" s="225">
        <v>0</v>
      </c>
      <c r="R111" s="225">
        <f>Q111*H111</f>
        <v>0</v>
      </c>
      <c r="S111" s="225">
        <v>0</v>
      </c>
      <c r="T111" s="226">
        <f>S111*H111</f>
        <v>0</v>
      </c>
      <c r="U111" s="41"/>
      <c r="V111" s="41"/>
      <c r="W111" s="41"/>
      <c r="X111" s="41"/>
      <c r="Y111" s="41"/>
      <c r="Z111" s="41"/>
      <c r="AA111" s="41"/>
      <c r="AB111" s="41"/>
      <c r="AC111" s="41"/>
      <c r="AD111" s="41"/>
      <c r="AE111" s="41"/>
      <c r="AR111" s="227" t="s">
        <v>178</v>
      </c>
      <c r="AT111" s="227" t="s">
        <v>173</v>
      </c>
      <c r="AU111" s="227" t="s">
        <v>88</v>
      </c>
      <c r="AY111" s="19" t="s">
        <v>170</v>
      </c>
      <c r="BE111" s="228">
        <f>IF(N111="základní",J111,0)</f>
        <v>0</v>
      </c>
      <c r="BF111" s="228">
        <f>IF(N111="snížená",J111,0)</f>
        <v>0</v>
      </c>
      <c r="BG111" s="228">
        <f>IF(N111="zákl. přenesená",J111,0)</f>
        <v>0</v>
      </c>
      <c r="BH111" s="228">
        <f>IF(N111="sníž. přenesená",J111,0)</f>
        <v>0</v>
      </c>
      <c r="BI111" s="228">
        <f>IF(N111="nulová",J111,0)</f>
        <v>0</v>
      </c>
      <c r="BJ111" s="19" t="s">
        <v>178</v>
      </c>
      <c r="BK111" s="228">
        <f>ROUND(I111*H111,2)</f>
        <v>0</v>
      </c>
      <c r="BL111" s="19" t="s">
        <v>178</v>
      </c>
      <c r="BM111" s="227" t="s">
        <v>615</v>
      </c>
    </row>
    <row r="112" spans="1:47" s="2" customFormat="1" ht="12">
      <c r="A112" s="41"/>
      <c r="B112" s="42"/>
      <c r="C112" s="43"/>
      <c r="D112" s="229" t="s">
        <v>180</v>
      </c>
      <c r="E112" s="43"/>
      <c r="F112" s="230" t="s">
        <v>224</v>
      </c>
      <c r="G112" s="43"/>
      <c r="H112" s="43"/>
      <c r="I112" s="231"/>
      <c r="J112" s="43"/>
      <c r="K112" s="43"/>
      <c r="L112" s="47"/>
      <c r="M112" s="232"/>
      <c r="N112" s="233"/>
      <c r="O112" s="88"/>
      <c r="P112" s="88"/>
      <c r="Q112" s="88"/>
      <c r="R112" s="88"/>
      <c r="S112" s="88"/>
      <c r="T112" s="89"/>
      <c r="U112" s="41"/>
      <c r="V112" s="41"/>
      <c r="W112" s="41"/>
      <c r="X112" s="41"/>
      <c r="Y112" s="41"/>
      <c r="Z112" s="41"/>
      <c r="AA112" s="41"/>
      <c r="AB112" s="41"/>
      <c r="AC112" s="41"/>
      <c r="AD112" s="41"/>
      <c r="AE112" s="41"/>
      <c r="AT112" s="19" t="s">
        <v>180</v>
      </c>
      <c r="AU112" s="19" t="s">
        <v>88</v>
      </c>
    </row>
    <row r="113" spans="1:51" s="13" customFormat="1" ht="12">
      <c r="A113" s="13"/>
      <c r="B113" s="234"/>
      <c r="C113" s="235"/>
      <c r="D113" s="229" t="s">
        <v>182</v>
      </c>
      <c r="E113" s="236" t="s">
        <v>35</v>
      </c>
      <c r="F113" s="237" t="s">
        <v>967</v>
      </c>
      <c r="G113" s="235"/>
      <c r="H113" s="236" t="s">
        <v>35</v>
      </c>
      <c r="I113" s="238"/>
      <c r="J113" s="235"/>
      <c r="K113" s="235"/>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86</v>
      </c>
      <c r="AW113" s="13" t="s">
        <v>40</v>
      </c>
      <c r="AX113" s="13" t="s">
        <v>79</v>
      </c>
      <c r="AY113" s="243" t="s">
        <v>170</v>
      </c>
    </row>
    <row r="114" spans="1:51" s="14" customFormat="1" ht="12">
      <c r="A114" s="14"/>
      <c r="B114" s="244"/>
      <c r="C114" s="245"/>
      <c r="D114" s="229" t="s">
        <v>182</v>
      </c>
      <c r="E114" s="246" t="s">
        <v>35</v>
      </c>
      <c r="F114" s="247" t="s">
        <v>968</v>
      </c>
      <c r="G114" s="245"/>
      <c r="H114" s="248">
        <v>0.237</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182</v>
      </c>
      <c r="AU114" s="254" t="s">
        <v>88</v>
      </c>
      <c r="AV114" s="14" t="s">
        <v>88</v>
      </c>
      <c r="AW114" s="14" t="s">
        <v>40</v>
      </c>
      <c r="AX114" s="14" t="s">
        <v>79</v>
      </c>
      <c r="AY114" s="254" t="s">
        <v>170</v>
      </c>
    </row>
    <row r="115" spans="1:51" s="15" customFormat="1" ht="12">
      <c r="A115" s="15"/>
      <c r="B115" s="255"/>
      <c r="C115" s="256"/>
      <c r="D115" s="229" t="s">
        <v>182</v>
      </c>
      <c r="E115" s="257" t="s">
        <v>35</v>
      </c>
      <c r="F115" s="258" t="s">
        <v>185</v>
      </c>
      <c r="G115" s="256"/>
      <c r="H115" s="259">
        <v>0.237</v>
      </c>
      <c r="I115" s="260"/>
      <c r="J115" s="256"/>
      <c r="K115" s="256"/>
      <c r="L115" s="261"/>
      <c r="M115" s="262"/>
      <c r="N115" s="263"/>
      <c r="O115" s="263"/>
      <c r="P115" s="263"/>
      <c r="Q115" s="263"/>
      <c r="R115" s="263"/>
      <c r="S115" s="263"/>
      <c r="T115" s="264"/>
      <c r="U115" s="15"/>
      <c r="V115" s="15"/>
      <c r="W115" s="15"/>
      <c r="X115" s="15"/>
      <c r="Y115" s="15"/>
      <c r="Z115" s="15"/>
      <c r="AA115" s="15"/>
      <c r="AB115" s="15"/>
      <c r="AC115" s="15"/>
      <c r="AD115" s="15"/>
      <c r="AE115" s="15"/>
      <c r="AT115" s="265" t="s">
        <v>182</v>
      </c>
      <c r="AU115" s="265" t="s">
        <v>88</v>
      </c>
      <c r="AV115" s="15" t="s">
        <v>178</v>
      </c>
      <c r="AW115" s="15" t="s">
        <v>40</v>
      </c>
      <c r="AX115" s="15" t="s">
        <v>86</v>
      </c>
      <c r="AY115" s="265" t="s">
        <v>170</v>
      </c>
    </row>
    <row r="116" spans="1:65" s="2" customFormat="1" ht="12">
      <c r="A116" s="41"/>
      <c r="B116" s="42"/>
      <c r="C116" s="216" t="s">
        <v>213</v>
      </c>
      <c r="D116" s="216" t="s">
        <v>173</v>
      </c>
      <c r="E116" s="217" t="s">
        <v>233</v>
      </c>
      <c r="F116" s="218" t="s">
        <v>234</v>
      </c>
      <c r="G116" s="219" t="s">
        <v>199</v>
      </c>
      <c r="H116" s="220">
        <v>0.237</v>
      </c>
      <c r="I116" s="221"/>
      <c r="J116" s="222">
        <f>ROUND(I116*H116,2)</f>
        <v>0</v>
      </c>
      <c r="K116" s="218" t="s">
        <v>177</v>
      </c>
      <c r="L116" s="47"/>
      <c r="M116" s="223" t="s">
        <v>35</v>
      </c>
      <c r="N116" s="224" t="s">
        <v>52</v>
      </c>
      <c r="O116" s="88"/>
      <c r="P116" s="225">
        <f>O116*H116</f>
        <v>0</v>
      </c>
      <c r="Q116" s="225">
        <v>0</v>
      </c>
      <c r="R116" s="225">
        <f>Q116*H116</f>
        <v>0</v>
      </c>
      <c r="S116" s="225">
        <v>0</v>
      </c>
      <c r="T116" s="226">
        <f>S116*H116</f>
        <v>0</v>
      </c>
      <c r="U116" s="41"/>
      <c r="V116" s="41"/>
      <c r="W116" s="41"/>
      <c r="X116" s="41"/>
      <c r="Y116" s="41"/>
      <c r="Z116" s="41"/>
      <c r="AA116" s="41"/>
      <c r="AB116" s="41"/>
      <c r="AC116" s="41"/>
      <c r="AD116" s="41"/>
      <c r="AE116" s="41"/>
      <c r="AR116" s="227" t="s">
        <v>178</v>
      </c>
      <c r="AT116" s="227" t="s">
        <v>173</v>
      </c>
      <c r="AU116" s="227" t="s">
        <v>88</v>
      </c>
      <c r="AY116" s="19" t="s">
        <v>170</v>
      </c>
      <c r="BE116" s="228">
        <f>IF(N116="základní",J116,0)</f>
        <v>0</v>
      </c>
      <c r="BF116" s="228">
        <f>IF(N116="snížená",J116,0)</f>
        <v>0</v>
      </c>
      <c r="BG116" s="228">
        <f>IF(N116="zákl. přenesená",J116,0)</f>
        <v>0</v>
      </c>
      <c r="BH116" s="228">
        <f>IF(N116="sníž. přenesená",J116,0)</f>
        <v>0</v>
      </c>
      <c r="BI116" s="228">
        <f>IF(N116="nulová",J116,0)</f>
        <v>0</v>
      </c>
      <c r="BJ116" s="19" t="s">
        <v>178</v>
      </c>
      <c r="BK116" s="228">
        <f>ROUND(I116*H116,2)</f>
        <v>0</v>
      </c>
      <c r="BL116" s="19" t="s">
        <v>178</v>
      </c>
      <c r="BM116" s="227" t="s">
        <v>235</v>
      </c>
    </row>
    <row r="117" spans="1:47" s="2" customFormat="1" ht="12">
      <c r="A117" s="41"/>
      <c r="B117" s="42"/>
      <c r="C117" s="43"/>
      <c r="D117" s="229" t="s">
        <v>180</v>
      </c>
      <c r="E117" s="43"/>
      <c r="F117" s="230" t="s">
        <v>230</v>
      </c>
      <c r="G117" s="43"/>
      <c r="H117" s="43"/>
      <c r="I117" s="231"/>
      <c r="J117" s="43"/>
      <c r="K117" s="43"/>
      <c r="L117" s="47"/>
      <c r="M117" s="232"/>
      <c r="N117" s="233"/>
      <c r="O117" s="88"/>
      <c r="P117" s="88"/>
      <c r="Q117" s="88"/>
      <c r="R117" s="88"/>
      <c r="S117" s="88"/>
      <c r="T117" s="89"/>
      <c r="U117" s="41"/>
      <c r="V117" s="41"/>
      <c r="W117" s="41"/>
      <c r="X117" s="41"/>
      <c r="Y117" s="41"/>
      <c r="Z117" s="41"/>
      <c r="AA117" s="41"/>
      <c r="AB117" s="41"/>
      <c r="AC117" s="41"/>
      <c r="AD117" s="41"/>
      <c r="AE117" s="41"/>
      <c r="AT117" s="19" t="s">
        <v>180</v>
      </c>
      <c r="AU117" s="19" t="s">
        <v>88</v>
      </c>
    </row>
    <row r="118" spans="1:51" s="13" customFormat="1" ht="12">
      <c r="A118" s="13"/>
      <c r="B118" s="234"/>
      <c r="C118" s="235"/>
      <c r="D118" s="229" t="s">
        <v>182</v>
      </c>
      <c r="E118" s="236" t="s">
        <v>35</v>
      </c>
      <c r="F118" s="237" t="s">
        <v>967</v>
      </c>
      <c r="G118" s="235"/>
      <c r="H118" s="236" t="s">
        <v>35</v>
      </c>
      <c r="I118" s="238"/>
      <c r="J118" s="235"/>
      <c r="K118" s="235"/>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86</v>
      </c>
      <c r="AW118" s="13" t="s">
        <v>40</v>
      </c>
      <c r="AX118" s="13" t="s">
        <v>79</v>
      </c>
      <c r="AY118" s="243" t="s">
        <v>170</v>
      </c>
    </row>
    <row r="119" spans="1:51" s="14" customFormat="1" ht="12">
      <c r="A119" s="14"/>
      <c r="B119" s="244"/>
      <c r="C119" s="245"/>
      <c r="D119" s="229" t="s">
        <v>182</v>
      </c>
      <c r="E119" s="246" t="s">
        <v>35</v>
      </c>
      <c r="F119" s="247" t="s">
        <v>968</v>
      </c>
      <c r="G119" s="245"/>
      <c r="H119" s="248">
        <v>0.237</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182</v>
      </c>
      <c r="AU119" s="254" t="s">
        <v>88</v>
      </c>
      <c r="AV119" s="14" t="s">
        <v>88</v>
      </c>
      <c r="AW119" s="14" t="s">
        <v>40</v>
      </c>
      <c r="AX119" s="14" t="s">
        <v>79</v>
      </c>
      <c r="AY119" s="254" t="s">
        <v>170</v>
      </c>
    </row>
    <row r="120" spans="1:51" s="15" customFormat="1" ht="12">
      <c r="A120" s="15"/>
      <c r="B120" s="255"/>
      <c r="C120" s="256"/>
      <c r="D120" s="229" t="s">
        <v>182</v>
      </c>
      <c r="E120" s="257" t="s">
        <v>35</v>
      </c>
      <c r="F120" s="258" t="s">
        <v>185</v>
      </c>
      <c r="G120" s="256"/>
      <c r="H120" s="259">
        <v>0.237</v>
      </c>
      <c r="I120" s="260"/>
      <c r="J120" s="256"/>
      <c r="K120" s="256"/>
      <c r="L120" s="261"/>
      <c r="M120" s="262"/>
      <c r="N120" s="263"/>
      <c r="O120" s="263"/>
      <c r="P120" s="263"/>
      <c r="Q120" s="263"/>
      <c r="R120" s="263"/>
      <c r="S120" s="263"/>
      <c r="T120" s="264"/>
      <c r="U120" s="15"/>
      <c r="V120" s="15"/>
      <c r="W120" s="15"/>
      <c r="X120" s="15"/>
      <c r="Y120" s="15"/>
      <c r="Z120" s="15"/>
      <c r="AA120" s="15"/>
      <c r="AB120" s="15"/>
      <c r="AC120" s="15"/>
      <c r="AD120" s="15"/>
      <c r="AE120" s="15"/>
      <c r="AT120" s="265" t="s">
        <v>182</v>
      </c>
      <c r="AU120" s="265" t="s">
        <v>88</v>
      </c>
      <c r="AV120" s="15" t="s">
        <v>178</v>
      </c>
      <c r="AW120" s="15" t="s">
        <v>40</v>
      </c>
      <c r="AX120" s="15" t="s">
        <v>86</v>
      </c>
      <c r="AY120" s="265" t="s">
        <v>170</v>
      </c>
    </row>
    <row r="121" spans="1:65" s="2" customFormat="1" ht="12">
      <c r="A121" s="41"/>
      <c r="B121" s="42"/>
      <c r="C121" s="216" t="s">
        <v>220</v>
      </c>
      <c r="D121" s="216" t="s">
        <v>173</v>
      </c>
      <c r="E121" s="217" t="s">
        <v>622</v>
      </c>
      <c r="F121" s="218" t="s">
        <v>623</v>
      </c>
      <c r="G121" s="219" t="s">
        <v>240</v>
      </c>
      <c r="H121" s="220">
        <v>474</v>
      </c>
      <c r="I121" s="221"/>
      <c r="J121" s="222">
        <f>ROUND(I121*H121,2)</f>
        <v>0</v>
      </c>
      <c r="K121" s="218" t="s">
        <v>177</v>
      </c>
      <c r="L121" s="47"/>
      <c r="M121" s="223" t="s">
        <v>35</v>
      </c>
      <c r="N121" s="224" t="s">
        <v>52</v>
      </c>
      <c r="O121" s="88"/>
      <c r="P121" s="225">
        <f>O121*H121</f>
        <v>0</v>
      </c>
      <c r="Q121" s="225">
        <v>0</v>
      </c>
      <c r="R121" s="225">
        <f>Q121*H121</f>
        <v>0</v>
      </c>
      <c r="S121" s="225">
        <v>0</v>
      </c>
      <c r="T121" s="226">
        <f>S121*H121</f>
        <v>0</v>
      </c>
      <c r="U121" s="41"/>
      <c r="V121" s="41"/>
      <c r="W121" s="41"/>
      <c r="X121" s="41"/>
      <c r="Y121" s="41"/>
      <c r="Z121" s="41"/>
      <c r="AA121" s="41"/>
      <c r="AB121" s="41"/>
      <c r="AC121" s="41"/>
      <c r="AD121" s="41"/>
      <c r="AE121" s="41"/>
      <c r="AR121" s="227" t="s">
        <v>178</v>
      </c>
      <c r="AT121" s="227" t="s">
        <v>173</v>
      </c>
      <c r="AU121" s="227" t="s">
        <v>88</v>
      </c>
      <c r="AY121" s="19" t="s">
        <v>170</v>
      </c>
      <c r="BE121" s="228">
        <f>IF(N121="základní",J121,0)</f>
        <v>0</v>
      </c>
      <c r="BF121" s="228">
        <f>IF(N121="snížená",J121,0)</f>
        <v>0</v>
      </c>
      <c r="BG121" s="228">
        <f>IF(N121="zákl. přenesená",J121,0)</f>
        <v>0</v>
      </c>
      <c r="BH121" s="228">
        <f>IF(N121="sníž. přenesená",J121,0)</f>
        <v>0</v>
      </c>
      <c r="BI121" s="228">
        <f>IF(N121="nulová",J121,0)</f>
        <v>0</v>
      </c>
      <c r="BJ121" s="19" t="s">
        <v>178</v>
      </c>
      <c r="BK121" s="228">
        <f>ROUND(I121*H121,2)</f>
        <v>0</v>
      </c>
      <c r="BL121" s="19" t="s">
        <v>178</v>
      </c>
      <c r="BM121" s="227" t="s">
        <v>624</v>
      </c>
    </row>
    <row r="122" spans="1:47" s="2" customFormat="1" ht="12">
      <c r="A122" s="41"/>
      <c r="B122" s="42"/>
      <c r="C122" s="43"/>
      <c r="D122" s="229" t="s">
        <v>180</v>
      </c>
      <c r="E122" s="43"/>
      <c r="F122" s="230" t="s">
        <v>256</v>
      </c>
      <c r="G122" s="43"/>
      <c r="H122" s="43"/>
      <c r="I122" s="231"/>
      <c r="J122" s="43"/>
      <c r="K122" s="43"/>
      <c r="L122" s="47"/>
      <c r="M122" s="232"/>
      <c r="N122" s="233"/>
      <c r="O122" s="88"/>
      <c r="P122" s="88"/>
      <c r="Q122" s="88"/>
      <c r="R122" s="88"/>
      <c r="S122" s="88"/>
      <c r="T122" s="89"/>
      <c r="U122" s="41"/>
      <c r="V122" s="41"/>
      <c r="W122" s="41"/>
      <c r="X122" s="41"/>
      <c r="Y122" s="41"/>
      <c r="Z122" s="41"/>
      <c r="AA122" s="41"/>
      <c r="AB122" s="41"/>
      <c r="AC122" s="41"/>
      <c r="AD122" s="41"/>
      <c r="AE122" s="41"/>
      <c r="AT122" s="19" t="s">
        <v>180</v>
      </c>
      <c r="AU122" s="19" t="s">
        <v>88</v>
      </c>
    </row>
    <row r="123" spans="1:51" s="13" customFormat="1" ht="12">
      <c r="A123" s="13"/>
      <c r="B123" s="234"/>
      <c r="C123" s="235"/>
      <c r="D123" s="229" t="s">
        <v>182</v>
      </c>
      <c r="E123" s="236" t="s">
        <v>35</v>
      </c>
      <c r="F123" s="237" t="s">
        <v>967</v>
      </c>
      <c r="G123" s="235"/>
      <c r="H123" s="236" t="s">
        <v>35</v>
      </c>
      <c r="I123" s="238"/>
      <c r="J123" s="235"/>
      <c r="K123" s="235"/>
      <c r="L123" s="239"/>
      <c r="M123" s="240"/>
      <c r="N123" s="241"/>
      <c r="O123" s="241"/>
      <c r="P123" s="241"/>
      <c r="Q123" s="241"/>
      <c r="R123" s="241"/>
      <c r="S123" s="241"/>
      <c r="T123" s="242"/>
      <c r="U123" s="13"/>
      <c r="V123" s="13"/>
      <c r="W123" s="13"/>
      <c r="X123" s="13"/>
      <c r="Y123" s="13"/>
      <c r="Z123" s="13"/>
      <c r="AA123" s="13"/>
      <c r="AB123" s="13"/>
      <c r="AC123" s="13"/>
      <c r="AD123" s="13"/>
      <c r="AE123" s="13"/>
      <c r="AT123" s="243" t="s">
        <v>182</v>
      </c>
      <c r="AU123" s="243" t="s">
        <v>88</v>
      </c>
      <c r="AV123" s="13" t="s">
        <v>86</v>
      </c>
      <c r="AW123" s="13" t="s">
        <v>40</v>
      </c>
      <c r="AX123" s="13" t="s">
        <v>79</v>
      </c>
      <c r="AY123" s="243" t="s">
        <v>170</v>
      </c>
    </row>
    <row r="124" spans="1:51" s="14" customFormat="1" ht="12">
      <c r="A124" s="14"/>
      <c r="B124" s="244"/>
      <c r="C124" s="245"/>
      <c r="D124" s="229" t="s">
        <v>182</v>
      </c>
      <c r="E124" s="246" t="s">
        <v>35</v>
      </c>
      <c r="F124" s="247" t="s">
        <v>970</v>
      </c>
      <c r="G124" s="245"/>
      <c r="H124" s="248">
        <v>474</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182</v>
      </c>
      <c r="AU124" s="254" t="s">
        <v>88</v>
      </c>
      <c r="AV124" s="14" t="s">
        <v>88</v>
      </c>
      <c r="AW124" s="14" t="s">
        <v>40</v>
      </c>
      <c r="AX124" s="14" t="s">
        <v>79</v>
      </c>
      <c r="AY124" s="254" t="s">
        <v>170</v>
      </c>
    </row>
    <row r="125" spans="1:51" s="15" customFormat="1" ht="12">
      <c r="A125" s="15"/>
      <c r="B125" s="255"/>
      <c r="C125" s="256"/>
      <c r="D125" s="229" t="s">
        <v>182</v>
      </c>
      <c r="E125" s="257" t="s">
        <v>35</v>
      </c>
      <c r="F125" s="258" t="s">
        <v>185</v>
      </c>
      <c r="G125" s="256"/>
      <c r="H125" s="259">
        <v>474</v>
      </c>
      <c r="I125" s="260"/>
      <c r="J125" s="256"/>
      <c r="K125" s="256"/>
      <c r="L125" s="261"/>
      <c r="M125" s="262"/>
      <c r="N125" s="263"/>
      <c r="O125" s="263"/>
      <c r="P125" s="263"/>
      <c r="Q125" s="263"/>
      <c r="R125" s="263"/>
      <c r="S125" s="263"/>
      <c r="T125" s="264"/>
      <c r="U125" s="15"/>
      <c r="V125" s="15"/>
      <c r="W125" s="15"/>
      <c r="X125" s="15"/>
      <c r="Y125" s="15"/>
      <c r="Z125" s="15"/>
      <c r="AA125" s="15"/>
      <c r="AB125" s="15"/>
      <c r="AC125" s="15"/>
      <c r="AD125" s="15"/>
      <c r="AE125" s="15"/>
      <c r="AT125" s="265" t="s">
        <v>182</v>
      </c>
      <c r="AU125" s="265" t="s">
        <v>88</v>
      </c>
      <c r="AV125" s="15" t="s">
        <v>178</v>
      </c>
      <c r="AW125" s="15" t="s">
        <v>40</v>
      </c>
      <c r="AX125" s="15" t="s">
        <v>86</v>
      </c>
      <c r="AY125" s="265" t="s">
        <v>170</v>
      </c>
    </row>
    <row r="126" spans="1:65" s="2" customFormat="1" ht="44.25" customHeight="1">
      <c r="A126" s="41"/>
      <c r="B126" s="42"/>
      <c r="C126" s="216" t="s">
        <v>226</v>
      </c>
      <c r="D126" s="216" t="s">
        <v>173</v>
      </c>
      <c r="E126" s="217" t="s">
        <v>625</v>
      </c>
      <c r="F126" s="218" t="s">
        <v>626</v>
      </c>
      <c r="G126" s="219" t="s">
        <v>265</v>
      </c>
      <c r="H126" s="220">
        <v>20</v>
      </c>
      <c r="I126" s="221"/>
      <c r="J126" s="222">
        <f>ROUND(I126*H126,2)</f>
        <v>0</v>
      </c>
      <c r="K126" s="218" t="s">
        <v>177</v>
      </c>
      <c r="L126" s="47"/>
      <c r="M126" s="223" t="s">
        <v>35</v>
      </c>
      <c r="N126" s="224" t="s">
        <v>52</v>
      </c>
      <c r="O126" s="88"/>
      <c r="P126" s="225">
        <f>O126*H126</f>
        <v>0</v>
      </c>
      <c r="Q126" s="225">
        <v>0</v>
      </c>
      <c r="R126" s="225">
        <f>Q126*H126</f>
        <v>0</v>
      </c>
      <c r="S126" s="225">
        <v>0</v>
      </c>
      <c r="T126" s="226">
        <f>S126*H126</f>
        <v>0</v>
      </c>
      <c r="U126" s="41"/>
      <c r="V126" s="41"/>
      <c r="W126" s="41"/>
      <c r="X126" s="41"/>
      <c r="Y126" s="41"/>
      <c r="Z126" s="41"/>
      <c r="AA126" s="41"/>
      <c r="AB126" s="41"/>
      <c r="AC126" s="41"/>
      <c r="AD126" s="41"/>
      <c r="AE126" s="41"/>
      <c r="AR126" s="227" t="s">
        <v>178</v>
      </c>
      <c r="AT126" s="227" t="s">
        <v>173</v>
      </c>
      <c r="AU126" s="227" t="s">
        <v>88</v>
      </c>
      <c r="AY126" s="19" t="s">
        <v>170</v>
      </c>
      <c r="BE126" s="228">
        <f>IF(N126="základní",J126,0)</f>
        <v>0</v>
      </c>
      <c r="BF126" s="228">
        <f>IF(N126="snížená",J126,0)</f>
        <v>0</v>
      </c>
      <c r="BG126" s="228">
        <f>IF(N126="zákl. přenesená",J126,0)</f>
        <v>0</v>
      </c>
      <c r="BH126" s="228">
        <f>IF(N126="sníž. přenesená",J126,0)</f>
        <v>0</v>
      </c>
      <c r="BI126" s="228">
        <f>IF(N126="nulová",J126,0)</f>
        <v>0</v>
      </c>
      <c r="BJ126" s="19" t="s">
        <v>178</v>
      </c>
      <c r="BK126" s="228">
        <f>ROUND(I126*H126,2)</f>
        <v>0</v>
      </c>
      <c r="BL126" s="19" t="s">
        <v>178</v>
      </c>
      <c r="BM126" s="227" t="s">
        <v>627</v>
      </c>
    </row>
    <row r="127" spans="1:47" s="2" customFormat="1" ht="12">
      <c r="A127" s="41"/>
      <c r="B127" s="42"/>
      <c r="C127" s="43"/>
      <c r="D127" s="229" t="s">
        <v>180</v>
      </c>
      <c r="E127" s="43"/>
      <c r="F127" s="230" t="s">
        <v>628</v>
      </c>
      <c r="G127" s="43"/>
      <c r="H127" s="43"/>
      <c r="I127" s="231"/>
      <c r="J127" s="43"/>
      <c r="K127" s="43"/>
      <c r="L127" s="47"/>
      <c r="M127" s="232"/>
      <c r="N127" s="233"/>
      <c r="O127" s="88"/>
      <c r="P127" s="88"/>
      <c r="Q127" s="88"/>
      <c r="R127" s="88"/>
      <c r="S127" s="88"/>
      <c r="T127" s="89"/>
      <c r="U127" s="41"/>
      <c r="V127" s="41"/>
      <c r="W127" s="41"/>
      <c r="X127" s="41"/>
      <c r="Y127" s="41"/>
      <c r="Z127" s="41"/>
      <c r="AA127" s="41"/>
      <c r="AB127" s="41"/>
      <c r="AC127" s="41"/>
      <c r="AD127" s="41"/>
      <c r="AE127" s="41"/>
      <c r="AT127" s="19" t="s">
        <v>180</v>
      </c>
      <c r="AU127" s="19" t="s">
        <v>88</v>
      </c>
    </row>
    <row r="128" spans="1:65" s="2" customFormat="1" ht="44.25" customHeight="1">
      <c r="A128" s="41"/>
      <c r="B128" s="42"/>
      <c r="C128" s="216" t="s">
        <v>232</v>
      </c>
      <c r="D128" s="216" t="s">
        <v>173</v>
      </c>
      <c r="E128" s="217" t="s">
        <v>263</v>
      </c>
      <c r="F128" s="218" t="s">
        <v>264</v>
      </c>
      <c r="G128" s="219" t="s">
        <v>265</v>
      </c>
      <c r="H128" s="220">
        <v>8</v>
      </c>
      <c r="I128" s="221"/>
      <c r="J128" s="222">
        <f>ROUND(I128*H128,2)</f>
        <v>0</v>
      </c>
      <c r="K128" s="218" t="s">
        <v>177</v>
      </c>
      <c r="L128" s="47"/>
      <c r="M128" s="223" t="s">
        <v>35</v>
      </c>
      <c r="N128" s="224" t="s">
        <v>52</v>
      </c>
      <c r="O128" s="88"/>
      <c r="P128" s="225">
        <f>O128*H128</f>
        <v>0</v>
      </c>
      <c r="Q128" s="225">
        <v>0</v>
      </c>
      <c r="R128" s="225">
        <f>Q128*H128</f>
        <v>0</v>
      </c>
      <c r="S128" s="225">
        <v>0</v>
      </c>
      <c r="T128" s="226">
        <f>S128*H128</f>
        <v>0</v>
      </c>
      <c r="U128" s="41"/>
      <c r="V128" s="41"/>
      <c r="W128" s="41"/>
      <c r="X128" s="41"/>
      <c r="Y128" s="41"/>
      <c r="Z128" s="41"/>
      <c r="AA128" s="41"/>
      <c r="AB128" s="41"/>
      <c r="AC128" s="41"/>
      <c r="AD128" s="41"/>
      <c r="AE128" s="41"/>
      <c r="AR128" s="227" t="s">
        <v>178</v>
      </c>
      <c r="AT128" s="227" t="s">
        <v>173</v>
      </c>
      <c r="AU128" s="227" t="s">
        <v>88</v>
      </c>
      <c r="AY128" s="19" t="s">
        <v>170</v>
      </c>
      <c r="BE128" s="228">
        <f>IF(N128="základní",J128,0)</f>
        <v>0</v>
      </c>
      <c r="BF128" s="228">
        <f>IF(N128="snížená",J128,0)</f>
        <v>0</v>
      </c>
      <c r="BG128" s="228">
        <f>IF(N128="zákl. přenesená",J128,0)</f>
        <v>0</v>
      </c>
      <c r="BH128" s="228">
        <f>IF(N128="sníž. přenesená",J128,0)</f>
        <v>0</v>
      </c>
      <c r="BI128" s="228">
        <f>IF(N128="nulová",J128,0)</f>
        <v>0</v>
      </c>
      <c r="BJ128" s="19" t="s">
        <v>178</v>
      </c>
      <c r="BK128" s="228">
        <f>ROUND(I128*H128,2)</f>
        <v>0</v>
      </c>
      <c r="BL128" s="19" t="s">
        <v>178</v>
      </c>
      <c r="BM128" s="227" t="s">
        <v>266</v>
      </c>
    </row>
    <row r="129" spans="1:47" s="2" customFormat="1" ht="12">
      <c r="A129" s="41"/>
      <c r="B129" s="42"/>
      <c r="C129" s="43"/>
      <c r="D129" s="229" t="s">
        <v>180</v>
      </c>
      <c r="E129" s="43"/>
      <c r="F129" s="230" t="s">
        <v>267</v>
      </c>
      <c r="G129" s="43"/>
      <c r="H129" s="43"/>
      <c r="I129" s="231"/>
      <c r="J129" s="43"/>
      <c r="K129" s="43"/>
      <c r="L129" s="47"/>
      <c r="M129" s="232"/>
      <c r="N129" s="233"/>
      <c r="O129" s="88"/>
      <c r="P129" s="88"/>
      <c r="Q129" s="88"/>
      <c r="R129" s="88"/>
      <c r="S129" s="88"/>
      <c r="T129" s="89"/>
      <c r="U129" s="41"/>
      <c r="V129" s="41"/>
      <c r="W129" s="41"/>
      <c r="X129" s="41"/>
      <c r="Y129" s="41"/>
      <c r="Z129" s="41"/>
      <c r="AA129" s="41"/>
      <c r="AB129" s="41"/>
      <c r="AC129" s="41"/>
      <c r="AD129" s="41"/>
      <c r="AE129" s="41"/>
      <c r="AT129" s="19" t="s">
        <v>180</v>
      </c>
      <c r="AU129" s="19" t="s">
        <v>88</v>
      </c>
    </row>
    <row r="130" spans="1:51" s="13" customFormat="1" ht="12">
      <c r="A130" s="13"/>
      <c r="B130" s="234"/>
      <c r="C130" s="235"/>
      <c r="D130" s="229" t="s">
        <v>182</v>
      </c>
      <c r="E130" s="236" t="s">
        <v>35</v>
      </c>
      <c r="F130" s="237" t="s">
        <v>684</v>
      </c>
      <c r="G130" s="235"/>
      <c r="H130" s="236" t="s">
        <v>35</v>
      </c>
      <c r="I130" s="238"/>
      <c r="J130" s="235"/>
      <c r="K130" s="235"/>
      <c r="L130" s="239"/>
      <c r="M130" s="240"/>
      <c r="N130" s="241"/>
      <c r="O130" s="241"/>
      <c r="P130" s="241"/>
      <c r="Q130" s="241"/>
      <c r="R130" s="241"/>
      <c r="S130" s="241"/>
      <c r="T130" s="242"/>
      <c r="U130" s="13"/>
      <c r="V130" s="13"/>
      <c r="W130" s="13"/>
      <c r="X130" s="13"/>
      <c r="Y130" s="13"/>
      <c r="Z130" s="13"/>
      <c r="AA130" s="13"/>
      <c r="AB130" s="13"/>
      <c r="AC130" s="13"/>
      <c r="AD130" s="13"/>
      <c r="AE130" s="13"/>
      <c r="AT130" s="243" t="s">
        <v>182</v>
      </c>
      <c r="AU130" s="243" t="s">
        <v>88</v>
      </c>
      <c r="AV130" s="13" t="s">
        <v>86</v>
      </c>
      <c r="AW130" s="13" t="s">
        <v>40</v>
      </c>
      <c r="AX130" s="13" t="s">
        <v>79</v>
      </c>
      <c r="AY130" s="243" t="s">
        <v>170</v>
      </c>
    </row>
    <row r="131" spans="1:51" s="14" customFormat="1" ht="12">
      <c r="A131" s="14"/>
      <c r="B131" s="244"/>
      <c r="C131" s="245"/>
      <c r="D131" s="229" t="s">
        <v>182</v>
      </c>
      <c r="E131" s="246" t="s">
        <v>35</v>
      </c>
      <c r="F131" s="247" t="s">
        <v>685</v>
      </c>
      <c r="G131" s="245"/>
      <c r="H131" s="248">
        <v>8</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182</v>
      </c>
      <c r="AU131" s="254" t="s">
        <v>88</v>
      </c>
      <c r="AV131" s="14" t="s">
        <v>88</v>
      </c>
      <c r="AW131" s="14" t="s">
        <v>40</v>
      </c>
      <c r="AX131" s="14" t="s">
        <v>79</v>
      </c>
      <c r="AY131" s="254" t="s">
        <v>170</v>
      </c>
    </row>
    <row r="132" spans="1:51" s="15" customFormat="1" ht="12">
      <c r="A132" s="15"/>
      <c r="B132" s="255"/>
      <c r="C132" s="256"/>
      <c r="D132" s="229" t="s">
        <v>182</v>
      </c>
      <c r="E132" s="257" t="s">
        <v>35</v>
      </c>
      <c r="F132" s="258" t="s">
        <v>185</v>
      </c>
      <c r="G132" s="256"/>
      <c r="H132" s="259">
        <v>8</v>
      </c>
      <c r="I132" s="260"/>
      <c r="J132" s="256"/>
      <c r="K132" s="256"/>
      <c r="L132" s="261"/>
      <c r="M132" s="262"/>
      <c r="N132" s="263"/>
      <c r="O132" s="263"/>
      <c r="P132" s="263"/>
      <c r="Q132" s="263"/>
      <c r="R132" s="263"/>
      <c r="S132" s="263"/>
      <c r="T132" s="264"/>
      <c r="U132" s="15"/>
      <c r="V132" s="15"/>
      <c r="W132" s="15"/>
      <c r="X132" s="15"/>
      <c r="Y132" s="15"/>
      <c r="Z132" s="15"/>
      <c r="AA132" s="15"/>
      <c r="AB132" s="15"/>
      <c r="AC132" s="15"/>
      <c r="AD132" s="15"/>
      <c r="AE132" s="15"/>
      <c r="AT132" s="265" t="s">
        <v>182</v>
      </c>
      <c r="AU132" s="265" t="s">
        <v>88</v>
      </c>
      <c r="AV132" s="15" t="s">
        <v>178</v>
      </c>
      <c r="AW132" s="15" t="s">
        <v>40</v>
      </c>
      <c r="AX132" s="15" t="s">
        <v>86</v>
      </c>
      <c r="AY132" s="265" t="s">
        <v>170</v>
      </c>
    </row>
    <row r="133" spans="1:65" s="2" customFormat="1" ht="66.75" customHeight="1">
      <c r="A133" s="41"/>
      <c r="B133" s="42"/>
      <c r="C133" s="216" t="s">
        <v>237</v>
      </c>
      <c r="D133" s="216" t="s">
        <v>173</v>
      </c>
      <c r="E133" s="217" t="s">
        <v>269</v>
      </c>
      <c r="F133" s="218" t="s">
        <v>270</v>
      </c>
      <c r="G133" s="219" t="s">
        <v>199</v>
      </c>
      <c r="H133" s="220">
        <v>0.237</v>
      </c>
      <c r="I133" s="221"/>
      <c r="J133" s="222">
        <f>ROUND(I133*H133,2)</f>
        <v>0</v>
      </c>
      <c r="K133" s="218" t="s">
        <v>177</v>
      </c>
      <c r="L133" s="47"/>
      <c r="M133" s="223" t="s">
        <v>35</v>
      </c>
      <c r="N133" s="224" t="s">
        <v>52</v>
      </c>
      <c r="O133" s="88"/>
      <c r="P133" s="225">
        <f>O133*H133</f>
        <v>0</v>
      </c>
      <c r="Q133" s="225">
        <v>0</v>
      </c>
      <c r="R133" s="225">
        <f>Q133*H133</f>
        <v>0</v>
      </c>
      <c r="S133" s="225">
        <v>0</v>
      </c>
      <c r="T133" s="226">
        <f>S133*H133</f>
        <v>0</v>
      </c>
      <c r="U133" s="41"/>
      <c r="V133" s="41"/>
      <c r="W133" s="41"/>
      <c r="X133" s="41"/>
      <c r="Y133" s="41"/>
      <c r="Z133" s="41"/>
      <c r="AA133" s="41"/>
      <c r="AB133" s="41"/>
      <c r="AC133" s="41"/>
      <c r="AD133" s="41"/>
      <c r="AE133" s="41"/>
      <c r="AR133" s="227" t="s">
        <v>178</v>
      </c>
      <c r="AT133" s="227" t="s">
        <v>173</v>
      </c>
      <c r="AU133" s="227" t="s">
        <v>88</v>
      </c>
      <c r="AY133" s="19" t="s">
        <v>170</v>
      </c>
      <c r="BE133" s="228">
        <f>IF(N133="základní",J133,0)</f>
        <v>0</v>
      </c>
      <c r="BF133" s="228">
        <f>IF(N133="snížená",J133,0)</f>
        <v>0</v>
      </c>
      <c r="BG133" s="228">
        <f>IF(N133="zákl. přenesená",J133,0)</f>
        <v>0</v>
      </c>
      <c r="BH133" s="228">
        <f>IF(N133="sníž. přenesená",J133,0)</f>
        <v>0</v>
      </c>
      <c r="BI133" s="228">
        <f>IF(N133="nulová",J133,0)</f>
        <v>0</v>
      </c>
      <c r="BJ133" s="19" t="s">
        <v>178</v>
      </c>
      <c r="BK133" s="228">
        <f>ROUND(I133*H133,2)</f>
        <v>0</v>
      </c>
      <c r="BL133" s="19" t="s">
        <v>178</v>
      </c>
      <c r="BM133" s="227" t="s">
        <v>277</v>
      </c>
    </row>
    <row r="134" spans="1:47" s="2" customFormat="1" ht="12">
      <c r="A134" s="41"/>
      <c r="B134" s="42"/>
      <c r="C134" s="43"/>
      <c r="D134" s="229" t="s">
        <v>180</v>
      </c>
      <c r="E134" s="43"/>
      <c r="F134" s="230" t="s">
        <v>272</v>
      </c>
      <c r="G134" s="43"/>
      <c r="H134" s="43"/>
      <c r="I134" s="231"/>
      <c r="J134" s="43"/>
      <c r="K134" s="43"/>
      <c r="L134" s="47"/>
      <c r="M134" s="232"/>
      <c r="N134" s="233"/>
      <c r="O134" s="88"/>
      <c r="P134" s="88"/>
      <c r="Q134" s="88"/>
      <c r="R134" s="88"/>
      <c r="S134" s="88"/>
      <c r="T134" s="89"/>
      <c r="U134" s="41"/>
      <c r="V134" s="41"/>
      <c r="W134" s="41"/>
      <c r="X134" s="41"/>
      <c r="Y134" s="41"/>
      <c r="Z134" s="41"/>
      <c r="AA134" s="41"/>
      <c r="AB134" s="41"/>
      <c r="AC134" s="41"/>
      <c r="AD134" s="41"/>
      <c r="AE134" s="41"/>
      <c r="AT134" s="19" t="s">
        <v>180</v>
      </c>
      <c r="AU134" s="19" t="s">
        <v>88</v>
      </c>
    </row>
    <row r="135" spans="1:51" s="13" customFormat="1" ht="12">
      <c r="A135" s="13"/>
      <c r="B135" s="234"/>
      <c r="C135" s="235"/>
      <c r="D135" s="229" t="s">
        <v>182</v>
      </c>
      <c r="E135" s="236" t="s">
        <v>35</v>
      </c>
      <c r="F135" s="237" t="s">
        <v>278</v>
      </c>
      <c r="G135" s="235"/>
      <c r="H135" s="236" t="s">
        <v>35</v>
      </c>
      <c r="I135" s="238"/>
      <c r="J135" s="235"/>
      <c r="K135" s="235"/>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88</v>
      </c>
      <c r="AV135" s="13" t="s">
        <v>86</v>
      </c>
      <c r="AW135" s="13" t="s">
        <v>40</v>
      </c>
      <c r="AX135" s="13" t="s">
        <v>79</v>
      </c>
      <c r="AY135" s="243" t="s">
        <v>170</v>
      </c>
    </row>
    <row r="136" spans="1:51" s="13" customFormat="1" ht="12">
      <c r="A136" s="13"/>
      <c r="B136" s="234"/>
      <c r="C136" s="235"/>
      <c r="D136" s="229" t="s">
        <v>182</v>
      </c>
      <c r="E136" s="236" t="s">
        <v>35</v>
      </c>
      <c r="F136" s="237" t="s">
        <v>967</v>
      </c>
      <c r="G136" s="235"/>
      <c r="H136" s="236" t="s">
        <v>35</v>
      </c>
      <c r="I136" s="238"/>
      <c r="J136" s="235"/>
      <c r="K136" s="235"/>
      <c r="L136" s="239"/>
      <c r="M136" s="240"/>
      <c r="N136" s="241"/>
      <c r="O136" s="241"/>
      <c r="P136" s="241"/>
      <c r="Q136" s="241"/>
      <c r="R136" s="241"/>
      <c r="S136" s="241"/>
      <c r="T136" s="242"/>
      <c r="U136" s="13"/>
      <c r="V136" s="13"/>
      <c r="W136" s="13"/>
      <c r="X136" s="13"/>
      <c r="Y136" s="13"/>
      <c r="Z136" s="13"/>
      <c r="AA136" s="13"/>
      <c r="AB136" s="13"/>
      <c r="AC136" s="13"/>
      <c r="AD136" s="13"/>
      <c r="AE136" s="13"/>
      <c r="AT136" s="243" t="s">
        <v>182</v>
      </c>
      <c r="AU136" s="243" t="s">
        <v>88</v>
      </c>
      <c r="AV136" s="13" t="s">
        <v>86</v>
      </c>
      <c r="AW136" s="13" t="s">
        <v>40</v>
      </c>
      <c r="AX136" s="13" t="s">
        <v>79</v>
      </c>
      <c r="AY136" s="243" t="s">
        <v>170</v>
      </c>
    </row>
    <row r="137" spans="1:51" s="14" customFormat="1" ht="12">
      <c r="A137" s="14"/>
      <c r="B137" s="244"/>
      <c r="C137" s="245"/>
      <c r="D137" s="229" t="s">
        <v>182</v>
      </c>
      <c r="E137" s="246" t="s">
        <v>35</v>
      </c>
      <c r="F137" s="247" t="s">
        <v>968</v>
      </c>
      <c r="G137" s="245"/>
      <c r="H137" s="248">
        <v>0.237</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182</v>
      </c>
      <c r="AU137" s="254" t="s">
        <v>88</v>
      </c>
      <c r="AV137" s="14" t="s">
        <v>88</v>
      </c>
      <c r="AW137" s="14" t="s">
        <v>40</v>
      </c>
      <c r="AX137" s="14" t="s">
        <v>79</v>
      </c>
      <c r="AY137" s="254" t="s">
        <v>170</v>
      </c>
    </row>
    <row r="138" spans="1:51" s="15" customFormat="1" ht="12">
      <c r="A138" s="15"/>
      <c r="B138" s="255"/>
      <c r="C138" s="256"/>
      <c r="D138" s="229" t="s">
        <v>182</v>
      </c>
      <c r="E138" s="257" t="s">
        <v>35</v>
      </c>
      <c r="F138" s="258" t="s">
        <v>185</v>
      </c>
      <c r="G138" s="256"/>
      <c r="H138" s="259">
        <v>0.237</v>
      </c>
      <c r="I138" s="260"/>
      <c r="J138" s="256"/>
      <c r="K138" s="256"/>
      <c r="L138" s="261"/>
      <c r="M138" s="262"/>
      <c r="N138" s="263"/>
      <c r="O138" s="263"/>
      <c r="P138" s="263"/>
      <c r="Q138" s="263"/>
      <c r="R138" s="263"/>
      <c r="S138" s="263"/>
      <c r="T138" s="264"/>
      <c r="U138" s="15"/>
      <c r="V138" s="15"/>
      <c r="W138" s="15"/>
      <c r="X138" s="15"/>
      <c r="Y138" s="15"/>
      <c r="Z138" s="15"/>
      <c r="AA138" s="15"/>
      <c r="AB138" s="15"/>
      <c r="AC138" s="15"/>
      <c r="AD138" s="15"/>
      <c r="AE138" s="15"/>
      <c r="AT138" s="265" t="s">
        <v>182</v>
      </c>
      <c r="AU138" s="265" t="s">
        <v>88</v>
      </c>
      <c r="AV138" s="15" t="s">
        <v>178</v>
      </c>
      <c r="AW138" s="15" t="s">
        <v>40</v>
      </c>
      <c r="AX138" s="15" t="s">
        <v>86</v>
      </c>
      <c r="AY138" s="265" t="s">
        <v>170</v>
      </c>
    </row>
    <row r="139" spans="1:65" s="2" customFormat="1" ht="66.75" customHeight="1">
      <c r="A139" s="41"/>
      <c r="B139" s="42"/>
      <c r="C139" s="216" t="s">
        <v>245</v>
      </c>
      <c r="D139" s="216" t="s">
        <v>173</v>
      </c>
      <c r="E139" s="217" t="s">
        <v>269</v>
      </c>
      <c r="F139" s="218" t="s">
        <v>270</v>
      </c>
      <c r="G139" s="219" t="s">
        <v>199</v>
      </c>
      <c r="H139" s="220">
        <v>0.024</v>
      </c>
      <c r="I139" s="221"/>
      <c r="J139" s="222">
        <f>ROUND(I139*H139,2)</f>
        <v>0</v>
      </c>
      <c r="K139" s="218" t="s">
        <v>177</v>
      </c>
      <c r="L139" s="47"/>
      <c r="M139" s="223" t="s">
        <v>35</v>
      </c>
      <c r="N139" s="224" t="s">
        <v>52</v>
      </c>
      <c r="O139" s="88"/>
      <c r="P139" s="225">
        <f>O139*H139</f>
        <v>0</v>
      </c>
      <c r="Q139" s="225">
        <v>0</v>
      </c>
      <c r="R139" s="225">
        <f>Q139*H139</f>
        <v>0</v>
      </c>
      <c r="S139" s="225">
        <v>0</v>
      </c>
      <c r="T139" s="226">
        <f>S139*H139</f>
        <v>0</v>
      </c>
      <c r="U139" s="41"/>
      <c r="V139" s="41"/>
      <c r="W139" s="41"/>
      <c r="X139" s="41"/>
      <c r="Y139" s="41"/>
      <c r="Z139" s="41"/>
      <c r="AA139" s="41"/>
      <c r="AB139" s="41"/>
      <c r="AC139" s="41"/>
      <c r="AD139" s="41"/>
      <c r="AE139" s="41"/>
      <c r="AR139" s="227" t="s">
        <v>178</v>
      </c>
      <c r="AT139" s="227" t="s">
        <v>173</v>
      </c>
      <c r="AU139" s="227" t="s">
        <v>88</v>
      </c>
      <c r="AY139" s="19" t="s">
        <v>170</v>
      </c>
      <c r="BE139" s="228">
        <f>IF(N139="základní",J139,0)</f>
        <v>0</v>
      </c>
      <c r="BF139" s="228">
        <f>IF(N139="snížená",J139,0)</f>
        <v>0</v>
      </c>
      <c r="BG139" s="228">
        <f>IF(N139="zákl. přenesená",J139,0)</f>
        <v>0</v>
      </c>
      <c r="BH139" s="228">
        <f>IF(N139="sníž. přenesená",J139,0)</f>
        <v>0</v>
      </c>
      <c r="BI139" s="228">
        <f>IF(N139="nulová",J139,0)</f>
        <v>0</v>
      </c>
      <c r="BJ139" s="19" t="s">
        <v>178</v>
      </c>
      <c r="BK139" s="228">
        <f>ROUND(I139*H139,2)</f>
        <v>0</v>
      </c>
      <c r="BL139" s="19" t="s">
        <v>178</v>
      </c>
      <c r="BM139" s="227" t="s">
        <v>686</v>
      </c>
    </row>
    <row r="140" spans="1:47" s="2" customFormat="1" ht="12">
      <c r="A140" s="41"/>
      <c r="B140" s="42"/>
      <c r="C140" s="43"/>
      <c r="D140" s="229" t="s">
        <v>180</v>
      </c>
      <c r="E140" s="43"/>
      <c r="F140" s="230" t="s">
        <v>272</v>
      </c>
      <c r="G140" s="43"/>
      <c r="H140" s="43"/>
      <c r="I140" s="231"/>
      <c r="J140" s="43"/>
      <c r="K140" s="43"/>
      <c r="L140" s="47"/>
      <c r="M140" s="232"/>
      <c r="N140" s="233"/>
      <c r="O140" s="88"/>
      <c r="P140" s="88"/>
      <c r="Q140" s="88"/>
      <c r="R140" s="88"/>
      <c r="S140" s="88"/>
      <c r="T140" s="89"/>
      <c r="U140" s="41"/>
      <c r="V140" s="41"/>
      <c r="W140" s="41"/>
      <c r="X140" s="41"/>
      <c r="Y140" s="41"/>
      <c r="Z140" s="41"/>
      <c r="AA140" s="41"/>
      <c r="AB140" s="41"/>
      <c r="AC140" s="41"/>
      <c r="AD140" s="41"/>
      <c r="AE140" s="41"/>
      <c r="AT140" s="19" t="s">
        <v>180</v>
      </c>
      <c r="AU140" s="19" t="s">
        <v>88</v>
      </c>
    </row>
    <row r="141" spans="1:51" s="13" customFormat="1" ht="12">
      <c r="A141" s="13"/>
      <c r="B141" s="234"/>
      <c r="C141" s="235"/>
      <c r="D141" s="229" t="s">
        <v>182</v>
      </c>
      <c r="E141" s="236" t="s">
        <v>35</v>
      </c>
      <c r="F141" s="237" t="s">
        <v>971</v>
      </c>
      <c r="G141" s="235"/>
      <c r="H141" s="236" t="s">
        <v>35</v>
      </c>
      <c r="I141" s="238"/>
      <c r="J141" s="235"/>
      <c r="K141" s="235"/>
      <c r="L141" s="239"/>
      <c r="M141" s="240"/>
      <c r="N141" s="241"/>
      <c r="O141" s="241"/>
      <c r="P141" s="241"/>
      <c r="Q141" s="241"/>
      <c r="R141" s="241"/>
      <c r="S141" s="241"/>
      <c r="T141" s="242"/>
      <c r="U141" s="13"/>
      <c r="V141" s="13"/>
      <c r="W141" s="13"/>
      <c r="X141" s="13"/>
      <c r="Y141" s="13"/>
      <c r="Z141" s="13"/>
      <c r="AA141" s="13"/>
      <c r="AB141" s="13"/>
      <c r="AC141" s="13"/>
      <c r="AD141" s="13"/>
      <c r="AE141" s="13"/>
      <c r="AT141" s="243" t="s">
        <v>182</v>
      </c>
      <c r="AU141" s="243" t="s">
        <v>88</v>
      </c>
      <c r="AV141" s="13" t="s">
        <v>86</v>
      </c>
      <c r="AW141" s="13" t="s">
        <v>40</v>
      </c>
      <c r="AX141" s="13" t="s">
        <v>79</v>
      </c>
      <c r="AY141" s="243" t="s">
        <v>170</v>
      </c>
    </row>
    <row r="142" spans="1:51" s="14" customFormat="1" ht="12">
      <c r="A142" s="14"/>
      <c r="B142" s="244"/>
      <c r="C142" s="245"/>
      <c r="D142" s="229" t="s">
        <v>182</v>
      </c>
      <c r="E142" s="246" t="s">
        <v>35</v>
      </c>
      <c r="F142" s="247" t="s">
        <v>688</v>
      </c>
      <c r="G142" s="245"/>
      <c r="H142" s="248">
        <v>0.024</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182</v>
      </c>
      <c r="AU142" s="254" t="s">
        <v>88</v>
      </c>
      <c r="AV142" s="14" t="s">
        <v>88</v>
      </c>
      <c r="AW142" s="14" t="s">
        <v>40</v>
      </c>
      <c r="AX142" s="14" t="s">
        <v>79</v>
      </c>
      <c r="AY142" s="254" t="s">
        <v>170</v>
      </c>
    </row>
    <row r="143" spans="1:51" s="15" customFormat="1" ht="12">
      <c r="A143" s="15"/>
      <c r="B143" s="255"/>
      <c r="C143" s="256"/>
      <c r="D143" s="229" t="s">
        <v>182</v>
      </c>
      <c r="E143" s="257" t="s">
        <v>35</v>
      </c>
      <c r="F143" s="258" t="s">
        <v>185</v>
      </c>
      <c r="G143" s="256"/>
      <c r="H143" s="259">
        <v>0.024</v>
      </c>
      <c r="I143" s="260"/>
      <c r="J143" s="256"/>
      <c r="K143" s="256"/>
      <c r="L143" s="261"/>
      <c r="M143" s="262"/>
      <c r="N143" s="263"/>
      <c r="O143" s="263"/>
      <c r="P143" s="263"/>
      <c r="Q143" s="263"/>
      <c r="R143" s="263"/>
      <c r="S143" s="263"/>
      <c r="T143" s="264"/>
      <c r="U143" s="15"/>
      <c r="V143" s="15"/>
      <c r="W143" s="15"/>
      <c r="X143" s="15"/>
      <c r="Y143" s="15"/>
      <c r="Z143" s="15"/>
      <c r="AA143" s="15"/>
      <c r="AB143" s="15"/>
      <c r="AC143" s="15"/>
      <c r="AD143" s="15"/>
      <c r="AE143" s="15"/>
      <c r="AT143" s="265" t="s">
        <v>182</v>
      </c>
      <c r="AU143" s="265" t="s">
        <v>88</v>
      </c>
      <c r="AV143" s="15" t="s">
        <v>178</v>
      </c>
      <c r="AW143" s="15" t="s">
        <v>40</v>
      </c>
      <c r="AX143" s="15" t="s">
        <v>86</v>
      </c>
      <c r="AY143" s="265" t="s">
        <v>170</v>
      </c>
    </row>
    <row r="144" spans="1:65" s="2" customFormat="1" ht="33" customHeight="1">
      <c r="A144" s="41"/>
      <c r="B144" s="42"/>
      <c r="C144" s="216" t="s">
        <v>252</v>
      </c>
      <c r="D144" s="216" t="s">
        <v>173</v>
      </c>
      <c r="E144" s="217" t="s">
        <v>282</v>
      </c>
      <c r="F144" s="218" t="s">
        <v>283</v>
      </c>
      <c r="G144" s="219" t="s">
        <v>199</v>
      </c>
      <c r="H144" s="220">
        <v>0.237</v>
      </c>
      <c r="I144" s="221"/>
      <c r="J144" s="222">
        <f>ROUND(I144*H144,2)</f>
        <v>0</v>
      </c>
      <c r="K144" s="218" t="s">
        <v>177</v>
      </c>
      <c r="L144" s="47"/>
      <c r="M144" s="223" t="s">
        <v>35</v>
      </c>
      <c r="N144" s="224" t="s">
        <v>52</v>
      </c>
      <c r="O144" s="88"/>
      <c r="P144" s="225">
        <f>O144*H144</f>
        <v>0</v>
      </c>
      <c r="Q144" s="225">
        <v>0</v>
      </c>
      <c r="R144" s="225">
        <f>Q144*H144</f>
        <v>0</v>
      </c>
      <c r="S144" s="225">
        <v>0</v>
      </c>
      <c r="T144" s="226">
        <f>S144*H144</f>
        <v>0</v>
      </c>
      <c r="U144" s="41"/>
      <c r="V144" s="41"/>
      <c r="W144" s="41"/>
      <c r="X144" s="41"/>
      <c r="Y144" s="41"/>
      <c r="Z144" s="41"/>
      <c r="AA144" s="41"/>
      <c r="AB144" s="41"/>
      <c r="AC144" s="41"/>
      <c r="AD144" s="41"/>
      <c r="AE144" s="41"/>
      <c r="AR144" s="227" t="s">
        <v>178</v>
      </c>
      <c r="AT144" s="227" t="s">
        <v>173</v>
      </c>
      <c r="AU144" s="227" t="s">
        <v>88</v>
      </c>
      <c r="AY144" s="19" t="s">
        <v>170</v>
      </c>
      <c r="BE144" s="228">
        <f>IF(N144="základní",J144,0)</f>
        <v>0</v>
      </c>
      <c r="BF144" s="228">
        <f>IF(N144="snížená",J144,0)</f>
        <v>0</v>
      </c>
      <c r="BG144" s="228">
        <f>IF(N144="zákl. přenesená",J144,0)</f>
        <v>0</v>
      </c>
      <c r="BH144" s="228">
        <f>IF(N144="sníž. přenesená",J144,0)</f>
        <v>0</v>
      </c>
      <c r="BI144" s="228">
        <f>IF(N144="nulová",J144,0)</f>
        <v>0</v>
      </c>
      <c r="BJ144" s="19" t="s">
        <v>178</v>
      </c>
      <c r="BK144" s="228">
        <f>ROUND(I144*H144,2)</f>
        <v>0</v>
      </c>
      <c r="BL144" s="19" t="s">
        <v>178</v>
      </c>
      <c r="BM144" s="227" t="s">
        <v>284</v>
      </c>
    </row>
    <row r="145" spans="1:47" s="2" customFormat="1" ht="12">
      <c r="A145" s="41"/>
      <c r="B145" s="42"/>
      <c r="C145" s="43"/>
      <c r="D145" s="229" t="s">
        <v>180</v>
      </c>
      <c r="E145" s="43"/>
      <c r="F145" s="230" t="s">
        <v>285</v>
      </c>
      <c r="G145" s="43"/>
      <c r="H145" s="43"/>
      <c r="I145" s="231"/>
      <c r="J145" s="43"/>
      <c r="K145" s="43"/>
      <c r="L145" s="47"/>
      <c r="M145" s="232"/>
      <c r="N145" s="233"/>
      <c r="O145" s="88"/>
      <c r="P145" s="88"/>
      <c r="Q145" s="88"/>
      <c r="R145" s="88"/>
      <c r="S145" s="88"/>
      <c r="T145" s="89"/>
      <c r="U145" s="41"/>
      <c r="V145" s="41"/>
      <c r="W145" s="41"/>
      <c r="X145" s="41"/>
      <c r="Y145" s="41"/>
      <c r="Z145" s="41"/>
      <c r="AA145" s="41"/>
      <c r="AB145" s="41"/>
      <c r="AC145" s="41"/>
      <c r="AD145" s="41"/>
      <c r="AE145" s="41"/>
      <c r="AT145" s="19" t="s">
        <v>180</v>
      </c>
      <c r="AU145" s="19" t="s">
        <v>88</v>
      </c>
    </row>
    <row r="146" spans="1:51" s="13" customFormat="1" ht="12">
      <c r="A146" s="13"/>
      <c r="B146" s="234"/>
      <c r="C146" s="235"/>
      <c r="D146" s="229" t="s">
        <v>182</v>
      </c>
      <c r="E146" s="236" t="s">
        <v>35</v>
      </c>
      <c r="F146" s="237" t="s">
        <v>967</v>
      </c>
      <c r="G146" s="235"/>
      <c r="H146" s="236" t="s">
        <v>35</v>
      </c>
      <c r="I146" s="238"/>
      <c r="J146" s="235"/>
      <c r="K146" s="235"/>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86</v>
      </c>
      <c r="AW146" s="13" t="s">
        <v>40</v>
      </c>
      <c r="AX146" s="13" t="s">
        <v>79</v>
      </c>
      <c r="AY146" s="243" t="s">
        <v>170</v>
      </c>
    </row>
    <row r="147" spans="1:51" s="14" customFormat="1" ht="12">
      <c r="A147" s="14"/>
      <c r="B147" s="244"/>
      <c r="C147" s="245"/>
      <c r="D147" s="229" t="s">
        <v>182</v>
      </c>
      <c r="E147" s="246" t="s">
        <v>35</v>
      </c>
      <c r="F147" s="247" t="s">
        <v>968</v>
      </c>
      <c r="G147" s="245"/>
      <c r="H147" s="248">
        <v>0.237</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182</v>
      </c>
      <c r="AU147" s="254" t="s">
        <v>88</v>
      </c>
      <c r="AV147" s="14" t="s">
        <v>88</v>
      </c>
      <c r="AW147" s="14" t="s">
        <v>40</v>
      </c>
      <c r="AX147" s="14" t="s">
        <v>79</v>
      </c>
      <c r="AY147" s="254" t="s">
        <v>170</v>
      </c>
    </row>
    <row r="148" spans="1:51" s="15" customFormat="1" ht="12">
      <c r="A148" s="15"/>
      <c r="B148" s="255"/>
      <c r="C148" s="256"/>
      <c r="D148" s="229" t="s">
        <v>182</v>
      </c>
      <c r="E148" s="257" t="s">
        <v>35</v>
      </c>
      <c r="F148" s="258" t="s">
        <v>185</v>
      </c>
      <c r="G148" s="256"/>
      <c r="H148" s="259">
        <v>0.237</v>
      </c>
      <c r="I148" s="260"/>
      <c r="J148" s="256"/>
      <c r="K148" s="256"/>
      <c r="L148" s="261"/>
      <c r="M148" s="262"/>
      <c r="N148" s="263"/>
      <c r="O148" s="263"/>
      <c r="P148" s="263"/>
      <c r="Q148" s="263"/>
      <c r="R148" s="263"/>
      <c r="S148" s="263"/>
      <c r="T148" s="264"/>
      <c r="U148" s="15"/>
      <c r="V148" s="15"/>
      <c r="W148" s="15"/>
      <c r="X148" s="15"/>
      <c r="Y148" s="15"/>
      <c r="Z148" s="15"/>
      <c r="AA148" s="15"/>
      <c r="AB148" s="15"/>
      <c r="AC148" s="15"/>
      <c r="AD148" s="15"/>
      <c r="AE148" s="15"/>
      <c r="AT148" s="265" t="s">
        <v>182</v>
      </c>
      <c r="AU148" s="265" t="s">
        <v>88</v>
      </c>
      <c r="AV148" s="15" t="s">
        <v>178</v>
      </c>
      <c r="AW148" s="15" t="s">
        <v>40</v>
      </c>
      <c r="AX148" s="15" t="s">
        <v>86</v>
      </c>
      <c r="AY148" s="265" t="s">
        <v>170</v>
      </c>
    </row>
    <row r="149" spans="1:65" s="2" customFormat="1" ht="12">
      <c r="A149" s="41"/>
      <c r="B149" s="42"/>
      <c r="C149" s="216" t="s">
        <v>257</v>
      </c>
      <c r="D149" s="216" t="s">
        <v>173</v>
      </c>
      <c r="E149" s="217" t="s">
        <v>287</v>
      </c>
      <c r="F149" s="218" t="s">
        <v>288</v>
      </c>
      <c r="G149" s="219" t="s">
        <v>199</v>
      </c>
      <c r="H149" s="220">
        <v>0.237</v>
      </c>
      <c r="I149" s="221"/>
      <c r="J149" s="222">
        <f>ROUND(I149*H149,2)</f>
        <v>0</v>
      </c>
      <c r="K149" s="218" t="s">
        <v>177</v>
      </c>
      <c r="L149" s="47"/>
      <c r="M149" s="223" t="s">
        <v>35</v>
      </c>
      <c r="N149" s="224" t="s">
        <v>52</v>
      </c>
      <c r="O149" s="88"/>
      <c r="P149" s="225">
        <f>O149*H149</f>
        <v>0</v>
      </c>
      <c r="Q149" s="225">
        <v>0</v>
      </c>
      <c r="R149" s="225">
        <f>Q149*H149</f>
        <v>0</v>
      </c>
      <c r="S149" s="225">
        <v>0</v>
      </c>
      <c r="T149" s="226">
        <f>S149*H149</f>
        <v>0</v>
      </c>
      <c r="U149" s="41"/>
      <c r="V149" s="41"/>
      <c r="W149" s="41"/>
      <c r="X149" s="41"/>
      <c r="Y149" s="41"/>
      <c r="Z149" s="41"/>
      <c r="AA149" s="41"/>
      <c r="AB149" s="41"/>
      <c r="AC149" s="41"/>
      <c r="AD149" s="41"/>
      <c r="AE149" s="41"/>
      <c r="AR149" s="227" t="s">
        <v>178</v>
      </c>
      <c r="AT149" s="227" t="s">
        <v>173</v>
      </c>
      <c r="AU149" s="227" t="s">
        <v>88</v>
      </c>
      <c r="AY149" s="19" t="s">
        <v>170</v>
      </c>
      <c r="BE149" s="228">
        <f>IF(N149="základní",J149,0)</f>
        <v>0</v>
      </c>
      <c r="BF149" s="228">
        <f>IF(N149="snížená",J149,0)</f>
        <v>0</v>
      </c>
      <c r="BG149" s="228">
        <f>IF(N149="zákl. přenesená",J149,0)</f>
        <v>0</v>
      </c>
      <c r="BH149" s="228">
        <f>IF(N149="sníž. přenesená",J149,0)</f>
        <v>0</v>
      </c>
      <c r="BI149" s="228">
        <f>IF(N149="nulová",J149,0)</f>
        <v>0</v>
      </c>
      <c r="BJ149" s="19" t="s">
        <v>178</v>
      </c>
      <c r="BK149" s="228">
        <f>ROUND(I149*H149,2)</f>
        <v>0</v>
      </c>
      <c r="BL149" s="19" t="s">
        <v>178</v>
      </c>
      <c r="BM149" s="227" t="s">
        <v>289</v>
      </c>
    </row>
    <row r="150" spans="1:47" s="2" customFormat="1" ht="12">
      <c r="A150" s="41"/>
      <c r="B150" s="42"/>
      <c r="C150" s="43"/>
      <c r="D150" s="229" t="s">
        <v>180</v>
      </c>
      <c r="E150" s="43"/>
      <c r="F150" s="230" t="s">
        <v>285</v>
      </c>
      <c r="G150" s="43"/>
      <c r="H150" s="43"/>
      <c r="I150" s="231"/>
      <c r="J150" s="43"/>
      <c r="K150" s="43"/>
      <c r="L150" s="47"/>
      <c r="M150" s="232"/>
      <c r="N150" s="233"/>
      <c r="O150" s="88"/>
      <c r="P150" s="88"/>
      <c r="Q150" s="88"/>
      <c r="R150" s="88"/>
      <c r="S150" s="88"/>
      <c r="T150" s="89"/>
      <c r="U150" s="41"/>
      <c r="V150" s="41"/>
      <c r="W150" s="41"/>
      <c r="X150" s="41"/>
      <c r="Y150" s="41"/>
      <c r="Z150" s="41"/>
      <c r="AA150" s="41"/>
      <c r="AB150" s="41"/>
      <c r="AC150" s="41"/>
      <c r="AD150" s="41"/>
      <c r="AE150" s="41"/>
      <c r="AT150" s="19" t="s">
        <v>180</v>
      </c>
      <c r="AU150" s="19" t="s">
        <v>88</v>
      </c>
    </row>
    <row r="151" spans="1:51" s="13" customFormat="1" ht="12">
      <c r="A151" s="13"/>
      <c r="B151" s="234"/>
      <c r="C151" s="235"/>
      <c r="D151" s="229" t="s">
        <v>182</v>
      </c>
      <c r="E151" s="236" t="s">
        <v>35</v>
      </c>
      <c r="F151" s="237" t="s">
        <v>278</v>
      </c>
      <c r="G151" s="235"/>
      <c r="H151" s="236" t="s">
        <v>35</v>
      </c>
      <c r="I151" s="238"/>
      <c r="J151" s="235"/>
      <c r="K151" s="235"/>
      <c r="L151" s="239"/>
      <c r="M151" s="240"/>
      <c r="N151" s="241"/>
      <c r="O151" s="241"/>
      <c r="P151" s="241"/>
      <c r="Q151" s="241"/>
      <c r="R151" s="241"/>
      <c r="S151" s="241"/>
      <c r="T151" s="242"/>
      <c r="U151" s="13"/>
      <c r="V151" s="13"/>
      <c r="W151" s="13"/>
      <c r="X151" s="13"/>
      <c r="Y151" s="13"/>
      <c r="Z151" s="13"/>
      <c r="AA151" s="13"/>
      <c r="AB151" s="13"/>
      <c r="AC151" s="13"/>
      <c r="AD151" s="13"/>
      <c r="AE151" s="13"/>
      <c r="AT151" s="243" t="s">
        <v>182</v>
      </c>
      <c r="AU151" s="243" t="s">
        <v>88</v>
      </c>
      <c r="AV151" s="13" t="s">
        <v>86</v>
      </c>
      <c r="AW151" s="13" t="s">
        <v>40</v>
      </c>
      <c r="AX151" s="13" t="s">
        <v>79</v>
      </c>
      <c r="AY151" s="243" t="s">
        <v>170</v>
      </c>
    </row>
    <row r="152" spans="1:51" s="13" customFormat="1" ht="12">
      <c r="A152" s="13"/>
      <c r="B152" s="234"/>
      <c r="C152" s="235"/>
      <c r="D152" s="229" t="s">
        <v>182</v>
      </c>
      <c r="E152" s="236" t="s">
        <v>35</v>
      </c>
      <c r="F152" s="237" t="s">
        <v>967</v>
      </c>
      <c r="G152" s="235"/>
      <c r="H152" s="236" t="s">
        <v>35</v>
      </c>
      <c r="I152" s="238"/>
      <c r="J152" s="235"/>
      <c r="K152" s="235"/>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86</v>
      </c>
      <c r="AW152" s="13" t="s">
        <v>40</v>
      </c>
      <c r="AX152" s="13" t="s">
        <v>79</v>
      </c>
      <c r="AY152" s="243" t="s">
        <v>170</v>
      </c>
    </row>
    <row r="153" spans="1:51" s="14" customFormat="1" ht="12">
      <c r="A153" s="14"/>
      <c r="B153" s="244"/>
      <c r="C153" s="245"/>
      <c r="D153" s="229" t="s">
        <v>182</v>
      </c>
      <c r="E153" s="246" t="s">
        <v>35</v>
      </c>
      <c r="F153" s="247" t="s">
        <v>968</v>
      </c>
      <c r="G153" s="245"/>
      <c r="H153" s="248">
        <v>0.237</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182</v>
      </c>
      <c r="AU153" s="254" t="s">
        <v>88</v>
      </c>
      <c r="AV153" s="14" t="s">
        <v>88</v>
      </c>
      <c r="AW153" s="14" t="s">
        <v>40</v>
      </c>
      <c r="AX153" s="14" t="s">
        <v>79</v>
      </c>
      <c r="AY153" s="254" t="s">
        <v>170</v>
      </c>
    </row>
    <row r="154" spans="1:51" s="15" customFormat="1" ht="12">
      <c r="A154" s="15"/>
      <c r="B154" s="255"/>
      <c r="C154" s="256"/>
      <c r="D154" s="229" t="s">
        <v>182</v>
      </c>
      <c r="E154" s="257" t="s">
        <v>35</v>
      </c>
      <c r="F154" s="258" t="s">
        <v>185</v>
      </c>
      <c r="G154" s="256"/>
      <c r="H154" s="259">
        <v>0.237</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182</v>
      </c>
      <c r="AU154" s="265" t="s">
        <v>88</v>
      </c>
      <c r="AV154" s="15" t="s">
        <v>178</v>
      </c>
      <c r="AW154" s="15" t="s">
        <v>40</v>
      </c>
      <c r="AX154" s="15" t="s">
        <v>86</v>
      </c>
      <c r="AY154" s="265" t="s">
        <v>170</v>
      </c>
    </row>
    <row r="155" spans="1:65" s="2" customFormat="1" ht="55.5" customHeight="1">
      <c r="A155" s="41"/>
      <c r="B155" s="42"/>
      <c r="C155" s="216" t="s">
        <v>262</v>
      </c>
      <c r="D155" s="216" t="s">
        <v>173</v>
      </c>
      <c r="E155" s="217" t="s">
        <v>298</v>
      </c>
      <c r="F155" s="218" t="s">
        <v>299</v>
      </c>
      <c r="G155" s="219" t="s">
        <v>294</v>
      </c>
      <c r="H155" s="220">
        <v>6</v>
      </c>
      <c r="I155" s="221"/>
      <c r="J155" s="222">
        <f>ROUND(I155*H155,2)</f>
        <v>0</v>
      </c>
      <c r="K155" s="218" t="s">
        <v>177</v>
      </c>
      <c r="L155" s="47"/>
      <c r="M155" s="223" t="s">
        <v>35</v>
      </c>
      <c r="N155" s="224" t="s">
        <v>52</v>
      </c>
      <c r="O155" s="88"/>
      <c r="P155" s="225">
        <f>O155*H155</f>
        <v>0</v>
      </c>
      <c r="Q155" s="225">
        <v>0</v>
      </c>
      <c r="R155" s="225">
        <f>Q155*H155</f>
        <v>0</v>
      </c>
      <c r="S155" s="225">
        <v>0</v>
      </c>
      <c r="T155" s="226">
        <f>S155*H155</f>
        <v>0</v>
      </c>
      <c r="U155" s="41"/>
      <c r="V155" s="41"/>
      <c r="W155" s="41"/>
      <c r="X155" s="41"/>
      <c r="Y155" s="41"/>
      <c r="Z155" s="41"/>
      <c r="AA155" s="41"/>
      <c r="AB155" s="41"/>
      <c r="AC155" s="41"/>
      <c r="AD155" s="41"/>
      <c r="AE155" s="41"/>
      <c r="AR155" s="227" t="s">
        <v>178</v>
      </c>
      <c r="AT155" s="227" t="s">
        <v>173</v>
      </c>
      <c r="AU155" s="227" t="s">
        <v>88</v>
      </c>
      <c r="AY155" s="19" t="s">
        <v>170</v>
      </c>
      <c r="BE155" s="228">
        <f>IF(N155="základní",J155,0)</f>
        <v>0</v>
      </c>
      <c r="BF155" s="228">
        <f>IF(N155="snížená",J155,0)</f>
        <v>0</v>
      </c>
      <c r="BG155" s="228">
        <f>IF(N155="zákl. přenesená",J155,0)</f>
        <v>0</v>
      </c>
      <c r="BH155" s="228">
        <f>IF(N155="sníž. přenesená",J155,0)</f>
        <v>0</v>
      </c>
      <c r="BI155" s="228">
        <f>IF(N155="nulová",J155,0)</f>
        <v>0</v>
      </c>
      <c r="BJ155" s="19" t="s">
        <v>178</v>
      </c>
      <c r="BK155" s="228">
        <f>ROUND(I155*H155,2)</f>
        <v>0</v>
      </c>
      <c r="BL155" s="19" t="s">
        <v>178</v>
      </c>
      <c r="BM155" s="227" t="s">
        <v>300</v>
      </c>
    </row>
    <row r="156" spans="1:47" s="2" customFormat="1" ht="12">
      <c r="A156" s="41"/>
      <c r="B156" s="42"/>
      <c r="C156" s="43"/>
      <c r="D156" s="229" t="s">
        <v>180</v>
      </c>
      <c r="E156" s="43"/>
      <c r="F156" s="230" t="s">
        <v>296</v>
      </c>
      <c r="G156" s="43"/>
      <c r="H156" s="43"/>
      <c r="I156" s="231"/>
      <c r="J156" s="43"/>
      <c r="K156" s="43"/>
      <c r="L156" s="47"/>
      <c r="M156" s="232"/>
      <c r="N156" s="233"/>
      <c r="O156" s="88"/>
      <c r="P156" s="88"/>
      <c r="Q156" s="88"/>
      <c r="R156" s="88"/>
      <c r="S156" s="88"/>
      <c r="T156" s="89"/>
      <c r="U156" s="41"/>
      <c r="V156" s="41"/>
      <c r="W156" s="41"/>
      <c r="X156" s="41"/>
      <c r="Y156" s="41"/>
      <c r="Z156" s="41"/>
      <c r="AA156" s="41"/>
      <c r="AB156" s="41"/>
      <c r="AC156" s="41"/>
      <c r="AD156" s="41"/>
      <c r="AE156" s="41"/>
      <c r="AT156" s="19" t="s">
        <v>180</v>
      </c>
      <c r="AU156" s="19" t="s">
        <v>88</v>
      </c>
    </row>
    <row r="157" spans="1:65" s="2" customFormat="1" ht="55.5" customHeight="1">
      <c r="A157" s="41"/>
      <c r="B157" s="42"/>
      <c r="C157" s="216" t="s">
        <v>8</v>
      </c>
      <c r="D157" s="216" t="s">
        <v>173</v>
      </c>
      <c r="E157" s="217" t="s">
        <v>630</v>
      </c>
      <c r="F157" s="218" t="s">
        <v>631</v>
      </c>
      <c r="G157" s="219" t="s">
        <v>294</v>
      </c>
      <c r="H157" s="220">
        <v>2</v>
      </c>
      <c r="I157" s="221"/>
      <c r="J157" s="222">
        <f>ROUND(I157*H157,2)</f>
        <v>0</v>
      </c>
      <c r="K157" s="218" t="s">
        <v>177</v>
      </c>
      <c r="L157" s="47"/>
      <c r="M157" s="223" t="s">
        <v>35</v>
      </c>
      <c r="N157" s="224" t="s">
        <v>52</v>
      </c>
      <c r="O157" s="88"/>
      <c r="P157" s="225">
        <f>O157*H157</f>
        <v>0</v>
      </c>
      <c r="Q157" s="225">
        <v>0</v>
      </c>
      <c r="R157" s="225">
        <f>Q157*H157</f>
        <v>0</v>
      </c>
      <c r="S157" s="225">
        <v>0</v>
      </c>
      <c r="T157" s="226">
        <f>S157*H157</f>
        <v>0</v>
      </c>
      <c r="U157" s="41"/>
      <c r="V157" s="41"/>
      <c r="W157" s="41"/>
      <c r="X157" s="41"/>
      <c r="Y157" s="41"/>
      <c r="Z157" s="41"/>
      <c r="AA157" s="41"/>
      <c r="AB157" s="41"/>
      <c r="AC157" s="41"/>
      <c r="AD157" s="41"/>
      <c r="AE157" s="41"/>
      <c r="AR157" s="227" t="s">
        <v>178</v>
      </c>
      <c r="AT157" s="227" t="s">
        <v>173</v>
      </c>
      <c r="AU157" s="227" t="s">
        <v>88</v>
      </c>
      <c r="AY157" s="19" t="s">
        <v>170</v>
      </c>
      <c r="BE157" s="228">
        <f>IF(N157="základní",J157,0)</f>
        <v>0</v>
      </c>
      <c r="BF157" s="228">
        <f>IF(N157="snížená",J157,0)</f>
        <v>0</v>
      </c>
      <c r="BG157" s="228">
        <f>IF(N157="zákl. přenesená",J157,0)</f>
        <v>0</v>
      </c>
      <c r="BH157" s="228">
        <f>IF(N157="sníž. přenesená",J157,0)</f>
        <v>0</v>
      </c>
      <c r="BI157" s="228">
        <f>IF(N157="nulová",J157,0)</f>
        <v>0</v>
      </c>
      <c r="BJ157" s="19" t="s">
        <v>178</v>
      </c>
      <c r="BK157" s="228">
        <f>ROUND(I157*H157,2)</f>
        <v>0</v>
      </c>
      <c r="BL157" s="19" t="s">
        <v>178</v>
      </c>
      <c r="BM157" s="227" t="s">
        <v>632</v>
      </c>
    </row>
    <row r="158" spans="1:47" s="2" customFormat="1" ht="12">
      <c r="A158" s="41"/>
      <c r="B158" s="42"/>
      <c r="C158" s="43"/>
      <c r="D158" s="229" t="s">
        <v>180</v>
      </c>
      <c r="E158" s="43"/>
      <c r="F158" s="230" t="s">
        <v>296</v>
      </c>
      <c r="G158" s="43"/>
      <c r="H158" s="43"/>
      <c r="I158" s="231"/>
      <c r="J158" s="43"/>
      <c r="K158" s="43"/>
      <c r="L158" s="47"/>
      <c r="M158" s="232"/>
      <c r="N158" s="233"/>
      <c r="O158" s="88"/>
      <c r="P158" s="88"/>
      <c r="Q158" s="88"/>
      <c r="R158" s="88"/>
      <c r="S158" s="88"/>
      <c r="T158" s="89"/>
      <c r="U158" s="41"/>
      <c r="V158" s="41"/>
      <c r="W158" s="41"/>
      <c r="X158" s="41"/>
      <c r="Y158" s="41"/>
      <c r="Z158" s="41"/>
      <c r="AA158" s="41"/>
      <c r="AB158" s="41"/>
      <c r="AC158" s="41"/>
      <c r="AD158" s="41"/>
      <c r="AE158" s="41"/>
      <c r="AT158" s="19" t="s">
        <v>180</v>
      </c>
      <c r="AU158" s="19" t="s">
        <v>88</v>
      </c>
    </row>
    <row r="159" spans="1:65" s="2" customFormat="1" ht="12">
      <c r="A159" s="41"/>
      <c r="B159" s="42"/>
      <c r="C159" s="216" t="s">
        <v>276</v>
      </c>
      <c r="D159" s="216" t="s">
        <v>173</v>
      </c>
      <c r="E159" s="217" t="s">
        <v>633</v>
      </c>
      <c r="F159" s="218" t="s">
        <v>634</v>
      </c>
      <c r="G159" s="219" t="s">
        <v>294</v>
      </c>
      <c r="H159" s="220">
        <v>2</v>
      </c>
      <c r="I159" s="221"/>
      <c r="J159" s="222">
        <f>ROUND(I159*H159,2)</f>
        <v>0</v>
      </c>
      <c r="K159" s="218" t="s">
        <v>177</v>
      </c>
      <c r="L159" s="47"/>
      <c r="M159" s="223" t="s">
        <v>35</v>
      </c>
      <c r="N159" s="224" t="s">
        <v>52</v>
      </c>
      <c r="O159" s="88"/>
      <c r="P159" s="225">
        <f>O159*H159</f>
        <v>0</v>
      </c>
      <c r="Q159" s="225">
        <v>0</v>
      </c>
      <c r="R159" s="225">
        <f>Q159*H159</f>
        <v>0</v>
      </c>
      <c r="S159" s="225">
        <v>0</v>
      </c>
      <c r="T159" s="226">
        <f>S159*H159</f>
        <v>0</v>
      </c>
      <c r="U159" s="41"/>
      <c r="V159" s="41"/>
      <c r="W159" s="41"/>
      <c r="X159" s="41"/>
      <c r="Y159" s="41"/>
      <c r="Z159" s="41"/>
      <c r="AA159" s="41"/>
      <c r="AB159" s="41"/>
      <c r="AC159" s="41"/>
      <c r="AD159" s="41"/>
      <c r="AE159" s="41"/>
      <c r="AR159" s="227" t="s">
        <v>178</v>
      </c>
      <c r="AT159" s="227" t="s">
        <v>173</v>
      </c>
      <c r="AU159" s="227" t="s">
        <v>88</v>
      </c>
      <c r="AY159" s="19" t="s">
        <v>170</v>
      </c>
      <c r="BE159" s="228">
        <f>IF(N159="základní",J159,0)</f>
        <v>0</v>
      </c>
      <c r="BF159" s="228">
        <f>IF(N159="snížená",J159,0)</f>
        <v>0</v>
      </c>
      <c r="BG159" s="228">
        <f>IF(N159="zákl. přenesená",J159,0)</f>
        <v>0</v>
      </c>
      <c r="BH159" s="228">
        <f>IF(N159="sníž. přenesená",J159,0)</f>
        <v>0</v>
      </c>
      <c r="BI159" s="228">
        <f>IF(N159="nulová",J159,0)</f>
        <v>0</v>
      </c>
      <c r="BJ159" s="19" t="s">
        <v>178</v>
      </c>
      <c r="BK159" s="228">
        <f>ROUND(I159*H159,2)</f>
        <v>0</v>
      </c>
      <c r="BL159" s="19" t="s">
        <v>178</v>
      </c>
      <c r="BM159" s="227" t="s">
        <v>635</v>
      </c>
    </row>
    <row r="160" spans="1:47" s="2" customFormat="1" ht="12">
      <c r="A160" s="41"/>
      <c r="B160" s="42"/>
      <c r="C160" s="43"/>
      <c r="D160" s="229" t="s">
        <v>180</v>
      </c>
      <c r="E160" s="43"/>
      <c r="F160" s="230" t="s">
        <v>316</v>
      </c>
      <c r="G160" s="43"/>
      <c r="H160" s="43"/>
      <c r="I160" s="231"/>
      <c r="J160" s="43"/>
      <c r="K160" s="43"/>
      <c r="L160" s="47"/>
      <c r="M160" s="232"/>
      <c r="N160" s="233"/>
      <c r="O160" s="88"/>
      <c r="P160" s="88"/>
      <c r="Q160" s="88"/>
      <c r="R160" s="88"/>
      <c r="S160" s="88"/>
      <c r="T160" s="89"/>
      <c r="U160" s="41"/>
      <c r="V160" s="41"/>
      <c r="W160" s="41"/>
      <c r="X160" s="41"/>
      <c r="Y160" s="41"/>
      <c r="Z160" s="41"/>
      <c r="AA160" s="41"/>
      <c r="AB160" s="41"/>
      <c r="AC160" s="41"/>
      <c r="AD160" s="41"/>
      <c r="AE160" s="41"/>
      <c r="AT160" s="19" t="s">
        <v>180</v>
      </c>
      <c r="AU160" s="19" t="s">
        <v>88</v>
      </c>
    </row>
    <row r="161" spans="1:65" s="2" customFormat="1" ht="55.5" customHeight="1">
      <c r="A161" s="41"/>
      <c r="B161" s="42"/>
      <c r="C161" s="216" t="s">
        <v>281</v>
      </c>
      <c r="D161" s="216" t="s">
        <v>173</v>
      </c>
      <c r="E161" s="217" t="s">
        <v>318</v>
      </c>
      <c r="F161" s="218" t="s">
        <v>319</v>
      </c>
      <c r="G161" s="219" t="s">
        <v>240</v>
      </c>
      <c r="H161" s="220">
        <v>474</v>
      </c>
      <c r="I161" s="221"/>
      <c r="J161" s="222">
        <f>ROUND(I161*H161,2)</f>
        <v>0</v>
      </c>
      <c r="K161" s="218" t="s">
        <v>177</v>
      </c>
      <c r="L161" s="47"/>
      <c r="M161" s="223" t="s">
        <v>35</v>
      </c>
      <c r="N161" s="224" t="s">
        <v>52</v>
      </c>
      <c r="O161" s="88"/>
      <c r="P161" s="225">
        <f>O161*H161</f>
        <v>0</v>
      </c>
      <c r="Q161" s="225">
        <v>0</v>
      </c>
      <c r="R161" s="225">
        <f>Q161*H161</f>
        <v>0</v>
      </c>
      <c r="S161" s="225">
        <v>0</v>
      </c>
      <c r="T161" s="226">
        <f>S161*H161</f>
        <v>0</v>
      </c>
      <c r="U161" s="41"/>
      <c r="V161" s="41"/>
      <c r="W161" s="41"/>
      <c r="X161" s="41"/>
      <c r="Y161" s="41"/>
      <c r="Z161" s="41"/>
      <c r="AA161" s="41"/>
      <c r="AB161" s="41"/>
      <c r="AC161" s="41"/>
      <c r="AD161" s="41"/>
      <c r="AE161" s="41"/>
      <c r="AR161" s="227" t="s">
        <v>178</v>
      </c>
      <c r="AT161" s="227" t="s">
        <v>173</v>
      </c>
      <c r="AU161" s="227" t="s">
        <v>88</v>
      </c>
      <c r="AY161" s="19" t="s">
        <v>170</v>
      </c>
      <c r="BE161" s="228">
        <f>IF(N161="základní",J161,0)</f>
        <v>0</v>
      </c>
      <c r="BF161" s="228">
        <f>IF(N161="snížená",J161,0)</f>
        <v>0</v>
      </c>
      <c r="BG161" s="228">
        <f>IF(N161="zákl. přenesená",J161,0)</f>
        <v>0</v>
      </c>
      <c r="BH161" s="228">
        <f>IF(N161="sníž. přenesená",J161,0)</f>
        <v>0</v>
      </c>
      <c r="BI161" s="228">
        <f>IF(N161="nulová",J161,0)</f>
        <v>0</v>
      </c>
      <c r="BJ161" s="19" t="s">
        <v>178</v>
      </c>
      <c r="BK161" s="228">
        <f>ROUND(I161*H161,2)</f>
        <v>0</v>
      </c>
      <c r="BL161" s="19" t="s">
        <v>178</v>
      </c>
      <c r="BM161" s="227" t="s">
        <v>320</v>
      </c>
    </row>
    <row r="162" spans="1:47" s="2" customFormat="1" ht="12">
      <c r="A162" s="41"/>
      <c r="B162" s="42"/>
      <c r="C162" s="43"/>
      <c r="D162" s="229" t="s">
        <v>180</v>
      </c>
      <c r="E162" s="43"/>
      <c r="F162" s="230" t="s">
        <v>321</v>
      </c>
      <c r="G162" s="43"/>
      <c r="H162" s="43"/>
      <c r="I162" s="231"/>
      <c r="J162" s="43"/>
      <c r="K162" s="43"/>
      <c r="L162" s="47"/>
      <c r="M162" s="232"/>
      <c r="N162" s="233"/>
      <c r="O162" s="88"/>
      <c r="P162" s="88"/>
      <c r="Q162" s="88"/>
      <c r="R162" s="88"/>
      <c r="S162" s="88"/>
      <c r="T162" s="89"/>
      <c r="U162" s="41"/>
      <c r="V162" s="41"/>
      <c r="W162" s="41"/>
      <c r="X162" s="41"/>
      <c r="Y162" s="41"/>
      <c r="Z162" s="41"/>
      <c r="AA162" s="41"/>
      <c r="AB162" s="41"/>
      <c r="AC162" s="41"/>
      <c r="AD162" s="41"/>
      <c r="AE162" s="41"/>
      <c r="AT162" s="19" t="s">
        <v>180</v>
      </c>
      <c r="AU162" s="19" t="s">
        <v>88</v>
      </c>
    </row>
    <row r="163" spans="1:51" s="13" customFormat="1" ht="12">
      <c r="A163" s="13"/>
      <c r="B163" s="234"/>
      <c r="C163" s="235"/>
      <c r="D163" s="229" t="s">
        <v>182</v>
      </c>
      <c r="E163" s="236" t="s">
        <v>35</v>
      </c>
      <c r="F163" s="237" t="s">
        <v>636</v>
      </c>
      <c r="G163" s="235"/>
      <c r="H163" s="236" t="s">
        <v>35</v>
      </c>
      <c r="I163" s="238"/>
      <c r="J163" s="235"/>
      <c r="K163" s="235"/>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86</v>
      </c>
      <c r="AW163" s="13" t="s">
        <v>40</v>
      </c>
      <c r="AX163" s="13" t="s">
        <v>79</v>
      </c>
      <c r="AY163" s="243" t="s">
        <v>170</v>
      </c>
    </row>
    <row r="164" spans="1:51" s="14" customFormat="1" ht="12">
      <c r="A164" s="14"/>
      <c r="B164" s="244"/>
      <c r="C164" s="245"/>
      <c r="D164" s="229" t="s">
        <v>182</v>
      </c>
      <c r="E164" s="246" t="s">
        <v>35</v>
      </c>
      <c r="F164" s="247" t="s">
        <v>970</v>
      </c>
      <c r="G164" s="245"/>
      <c r="H164" s="248">
        <v>474</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182</v>
      </c>
      <c r="AU164" s="254" t="s">
        <v>88</v>
      </c>
      <c r="AV164" s="14" t="s">
        <v>88</v>
      </c>
      <c r="AW164" s="14" t="s">
        <v>40</v>
      </c>
      <c r="AX164" s="14" t="s">
        <v>79</v>
      </c>
      <c r="AY164" s="254" t="s">
        <v>170</v>
      </c>
    </row>
    <row r="165" spans="1:51" s="15" customFormat="1" ht="12">
      <c r="A165" s="15"/>
      <c r="B165" s="255"/>
      <c r="C165" s="256"/>
      <c r="D165" s="229" t="s">
        <v>182</v>
      </c>
      <c r="E165" s="257" t="s">
        <v>35</v>
      </c>
      <c r="F165" s="258" t="s">
        <v>185</v>
      </c>
      <c r="G165" s="256"/>
      <c r="H165" s="259">
        <v>474</v>
      </c>
      <c r="I165" s="260"/>
      <c r="J165" s="256"/>
      <c r="K165" s="256"/>
      <c r="L165" s="261"/>
      <c r="M165" s="262"/>
      <c r="N165" s="263"/>
      <c r="O165" s="263"/>
      <c r="P165" s="263"/>
      <c r="Q165" s="263"/>
      <c r="R165" s="263"/>
      <c r="S165" s="263"/>
      <c r="T165" s="264"/>
      <c r="U165" s="15"/>
      <c r="V165" s="15"/>
      <c r="W165" s="15"/>
      <c r="X165" s="15"/>
      <c r="Y165" s="15"/>
      <c r="Z165" s="15"/>
      <c r="AA165" s="15"/>
      <c r="AB165" s="15"/>
      <c r="AC165" s="15"/>
      <c r="AD165" s="15"/>
      <c r="AE165" s="15"/>
      <c r="AT165" s="265" t="s">
        <v>182</v>
      </c>
      <c r="AU165" s="265" t="s">
        <v>88</v>
      </c>
      <c r="AV165" s="15" t="s">
        <v>178</v>
      </c>
      <c r="AW165" s="15" t="s">
        <v>40</v>
      </c>
      <c r="AX165" s="15" t="s">
        <v>86</v>
      </c>
      <c r="AY165" s="265" t="s">
        <v>170</v>
      </c>
    </row>
    <row r="166" spans="1:65" s="2" customFormat="1" ht="12">
      <c r="A166" s="41"/>
      <c r="B166" s="42"/>
      <c r="C166" s="216" t="s">
        <v>286</v>
      </c>
      <c r="D166" s="216" t="s">
        <v>173</v>
      </c>
      <c r="E166" s="217" t="s">
        <v>346</v>
      </c>
      <c r="F166" s="218" t="s">
        <v>347</v>
      </c>
      <c r="G166" s="219" t="s">
        <v>348</v>
      </c>
      <c r="H166" s="220">
        <v>3.16</v>
      </c>
      <c r="I166" s="221"/>
      <c r="J166" s="222">
        <f>ROUND(I166*H166,2)</f>
        <v>0</v>
      </c>
      <c r="K166" s="218" t="s">
        <v>177</v>
      </c>
      <c r="L166" s="47"/>
      <c r="M166" s="223" t="s">
        <v>35</v>
      </c>
      <c r="N166" s="224" t="s">
        <v>52</v>
      </c>
      <c r="O166" s="88"/>
      <c r="P166" s="225">
        <f>O166*H166</f>
        <v>0</v>
      </c>
      <c r="Q166" s="225">
        <v>0</v>
      </c>
      <c r="R166" s="225">
        <f>Q166*H166</f>
        <v>0</v>
      </c>
      <c r="S166" s="225">
        <v>0</v>
      </c>
      <c r="T166" s="226">
        <f>S166*H166</f>
        <v>0</v>
      </c>
      <c r="U166" s="41"/>
      <c r="V166" s="41"/>
      <c r="W166" s="41"/>
      <c r="X166" s="41"/>
      <c r="Y166" s="41"/>
      <c r="Z166" s="41"/>
      <c r="AA166" s="41"/>
      <c r="AB166" s="41"/>
      <c r="AC166" s="41"/>
      <c r="AD166" s="41"/>
      <c r="AE166" s="41"/>
      <c r="AR166" s="227" t="s">
        <v>178</v>
      </c>
      <c r="AT166" s="227" t="s">
        <v>173</v>
      </c>
      <c r="AU166" s="227" t="s">
        <v>88</v>
      </c>
      <c r="AY166" s="19" t="s">
        <v>170</v>
      </c>
      <c r="BE166" s="228">
        <f>IF(N166="základní",J166,0)</f>
        <v>0</v>
      </c>
      <c r="BF166" s="228">
        <f>IF(N166="snížená",J166,0)</f>
        <v>0</v>
      </c>
      <c r="BG166" s="228">
        <f>IF(N166="zákl. přenesená",J166,0)</f>
        <v>0</v>
      </c>
      <c r="BH166" s="228">
        <f>IF(N166="sníž. přenesená",J166,0)</f>
        <v>0</v>
      </c>
      <c r="BI166" s="228">
        <f>IF(N166="nulová",J166,0)</f>
        <v>0</v>
      </c>
      <c r="BJ166" s="19" t="s">
        <v>178</v>
      </c>
      <c r="BK166" s="228">
        <f>ROUND(I166*H166,2)</f>
        <v>0</v>
      </c>
      <c r="BL166" s="19" t="s">
        <v>178</v>
      </c>
      <c r="BM166" s="227" t="s">
        <v>349</v>
      </c>
    </row>
    <row r="167" spans="1:47" s="2" customFormat="1" ht="12">
      <c r="A167" s="41"/>
      <c r="B167" s="42"/>
      <c r="C167" s="43"/>
      <c r="D167" s="229" t="s">
        <v>180</v>
      </c>
      <c r="E167" s="43"/>
      <c r="F167" s="230" t="s">
        <v>350</v>
      </c>
      <c r="G167" s="43"/>
      <c r="H167" s="43"/>
      <c r="I167" s="231"/>
      <c r="J167" s="43"/>
      <c r="K167" s="43"/>
      <c r="L167" s="47"/>
      <c r="M167" s="232"/>
      <c r="N167" s="233"/>
      <c r="O167" s="88"/>
      <c r="P167" s="88"/>
      <c r="Q167" s="88"/>
      <c r="R167" s="88"/>
      <c r="S167" s="88"/>
      <c r="T167" s="89"/>
      <c r="U167" s="41"/>
      <c r="V167" s="41"/>
      <c r="W167" s="41"/>
      <c r="X167" s="41"/>
      <c r="Y167" s="41"/>
      <c r="Z167" s="41"/>
      <c r="AA167" s="41"/>
      <c r="AB167" s="41"/>
      <c r="AC167" s="41"/>
      <c r="AD167" s="41"/>
      <c r="AE167" s="41"/>
      <c r="AT167" s="19" t="s">
        <v>180</v>
      </c>
      <c r="AU167" s="19" t="s">
        <v>88</v>
      </c>
    </row>
    <row r="168" spans="1:51" s="13" customFormat="1" ht="12">
      <c r="A168" s="13"/>
      <c r="B168" s="234"/>
      <c r="C168" s="235"/>
      <c r="D168" s="229" t="s">
        <v>182</v>
      </c>
      <c r="E168" s="236" t="s">
        <v>35</v>
      </c>
      <c r="F168" s="237" t="s">
        <v>351</v>
      </c>
      <c r="G168" s="235"/>
      <c r="H168" s="236" t="s">
        <v>35</v>
      </c>
      <c r="I168" s="238"/>
      <c r="J168" s="235"/>
      <c r="K168" s="235"/>
      <c r="L168" s="239"/>
      <c r="M168" s="240"/>
      <c r="N168" s="241"/>
      <c r="O168" s="241"/>
      <c r="P168" s="241"/>
      <c r="Q168" s="241"/>
      <c r="R168" s="241"/>
      <c r="S168" s="241"/>
      <c r="T168" s="242"/>
      <c r="U168" s="13"/>
      <c r="V168" s="13"/>
      <c r="W168" s="13"/>
      <c r="X168" s="13"/>
      <c r="Y168" s="13"/>
      <c r="Z168" s="13"/>
      <c r="AA168" s="13"/>
      <c r="AB168" s="13"/>
      <c r="AC168" s="13"/>
      <c r="AD168" s="13"/>
      <c r="AE168" s="13"/>
      <c r="AT168" s="243" t="s">
        <v>182</v>
      </c>
      <c r="AU168" s="243" t="s">
        <v>88</v>
      </c>
      <c r="AV168" s="13" t="s">
        <v>86</v>
      </c>
      <c r="AW168" s="13" t="s">
        <v>40</v>
      </c>
      <c r="AX168" s="13" t="s">
        <v>79</v>
      </c>
      <c r="AY168" s="243" t="s">
        <v>170</v>
      </c>
    </row>
    <row r="169" spans="1:51" s="14" customFormat="1" ht="12">
      <c r="A169" s="14"/>
      <c r="B169" s="244"/>
      <c r="C169" s="245"/>
      <c r="D169" s="229" t="s">
        <v>182</v>
      </c>
      <c r="E169" s="246" t="s">
        <v>35</v>
      </c>
      <c r="F169" s="247" t="s">
        <v>972</v>
      </c>
      <c r="G169" s="245"/>
      <c r="H169" s="248">
        <v>3.16</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182</v>
      </c>
      <c r="AU169" s="254" t="s">
        <v>88</v>
      </c>
      <c r="AV169" s="14" t="s">
        <v>88</v>
      </c>
      <c r="AW169" s="14" t="s">
        <v>40</v>
      </c>
      <c r="AX169" s="14" t="s">
        <v>79</v>
      </c>
      <c r="AY169" s="254" t="s">
        <v>170</v>
      </c>
    </row>
    <row r="170" spans="1:51" s="15" customFormat="1" ht="12">
      <c r="A170" s="15"/>
      <c r="B170" s="255"/>
      <c r="C170" s="256"/>
      <c r="D170" s="229" t="s">
        <v>182</v>
      </c>
      <c r="E170" s="257" t="s">
        <v>35</v>
      </c>
      <c r="F170" s="258" t="s">
        <v>185</v>
      </c>
      <c r="G170" s="256"/>
      <c r="H170" s="259">
        <v>3.16</v>
      </c>
      <c r="I170" s="260"/>
      <c r="J170" s="256"/>
      <c r="K170" s="256"/>
      <c r="L170" s="261"/>
      <c r="M170" s="262"/>
      <c r="N170" s="263"/>
      <c r="O170" s="263"/>
      <c r="P170" s="263"/>
      <c r="Q170" s="263"/>
      <c r="R170" s="263"/>
      <c r="S170" s="263"/>
      <c r="T170" s="264"/>
      <c r="U170" s="15"/>
      <c r="V170" s="15"/>
      <c r="W170" s="15"/>
      <c r="X170" s="15"/>
      <c r="Y170" s="15"/>
      <c r="Z170" s="15"/>
      <c r="AA170" s="15"/>
      <c r="AB170" s="15"/>
      <c r="AC170" s="15"/>
      <c r="AD170" s="15"/>
      <c r="AE170" s="15"/>
      <c r="AT170" s="265" t="s">
        <v>182</v>
      </c>
      <c r="AU170" s="265" t="s">
        <v>88</v>
      </c>
      <c r="AV170" s="15" t="s">
        <v>178</v>
      </c>
      <c r="AW170" s="15" t="s">
        <v>40</v>
      </c>
      <c r="AX170" s="15" t="s">
        <v>86</v>
      </c>
      <c r="AY170" s="265" t="s">
        <v>170</v>
      </c>
    </row>
    <row r="171" spans="1:65" s="2" customFormat="1" ht="12">
      <c r="A171" s="41"/>
      <c r="B171" s="42"/>
      <c r="C171" s="216" t="s">
        <v>291</v>
      </c>
      <c r="D171" s="216" t="s">
        <v>173</v>
      </c>
      <c r="E171" s="217" t="s">
        <v>354</v>
      </c>
      <c r="F171" s="218" t="s">
        <v>355</v>
      </c>
      <c r="G171" s="219" t="s">
        <v>348</v>
      </c>
      <c r="H171" s="220">
        <v>114.945</v>
      </c>
      <c r="I171" s="221"/>
      <c r="J171" s="222">
        <f>ROUND(I171*H171,2)</f>
        <v>0</v>
      </c>
      <c r="K171" s="218" t="s">
        <v>177</v>
      </c>
      <c r="L171" s="47"/>
      <c r="M171" s="223" t="s">
        <v>35</v>
      </c>
      <c r="N171" s="224" t="s">
        <v>52</v>
      </c>
      <c r="O171" s="88"/>
      <c r="P171" s="225">
        <f>O171*H171</f>
        <v>0</v>
      </c>
      <c r="Q171" s="225">
        <v>0</v>
      </c>
      <c r="R171" s="225">
        <f>Q171*H171</f>
        <v>0</v>
      </c>
      <c r="S171" s="225">
        <v>0</v>
      </c>
      <c r="T171" s="226">
        <f>S171*H171</f>
        <v>0</v>
      </c>
      <c r="U171" s="41"/>
      <c r="V171" s="41"/>
      <c r="W171" s="41"/>
      <c r="X171" s="41"/>
      <c r="Y171" s="41"/>
      <c r="Z171" s="41"/>
      <c r="AA171" s="41"/>
      <c r="AB171" s="41"/>
      <c r="AC171" s="41"/>
      <c r="AD171" s="41"/>
      <c r="AE171" s="41"/>
      <c r="AR171" s="227" t="s">
        <v>178</v>
      </c>
      <c r="AT171" s="227" t="s">
        <v>173</v>
      </c>
      <c r="AU171" s="227" t="s">
        <v>88</v>
      </c>
      <c r="AY171" s="19" t="s">
        <v>170</v>
      </c>
      <c r="BE171" s="228">
        <f>IF(N171="základní",J171,0)</f>
        <v>0</v>
      </c>
      <c r="BF171" s="228">
        <f>IF(N171="snížená",J171,0)</f>
        <v>0</v>
      </c>
      <c r="BG171" s="228">
        <f>IF(N171="zákl. přenesená",J171,0)</f>
        <v>0</v>
      </c>
      <c r="BH171" s="228">
        <f>IF(N171="sníž. přenesená",J171,0)</f>
        <v>0</v>
      </c>
      <c r="BI171" s="228">
        <f>IF(N171="nulová",J171,0)</f>
        <v>0</v>
      </c>
      <c r="BJ171" s="19" t="s">
        <v>178</v>
      </c>
      <c r="BK171" s="228">
        <f>ROUND(I171*H171,2)</f>
        <v>0</v>
      </c>
      <c r="BL171" s="19" t="s">
        <v>178</v>
      </c>
      <c r="BM171" s="227" t="s">
        <v>356</v>
      </c>
    </row>
    <row r="172" spans="1:47" s="2" customFormat="1" ht="12">
      <c r="A172" s="41"/>
      <c r="B172" s="42"/>
      <c r="C172" s="43"/>
      <c r="D172" s="229" t="s">
        <v>180</v>
      </c>
      <c r="E172" s="43"/>
      <c r="F172" s="230" t="s">
        <v>350</v>
      </c>
      <c r="G172" s="43"/>
      <c r="H172" s="43"/>
      <c r="I172" s="231"/>
      <c r="J172" s="43"/>
      <c r="K172" s="43"/>
      <c r="L172" s="47"/>
      <c r="M172" s="232"/>
      <c r="N172" s="233"/>
      <c r="O172" s="88"/>
      <c r="P172" s="88"/>
      <c r="Q172" s="88"/>
      <c r="R172" s="88"/>
      <c r="S172" s="88"/>
      <c r="T172" s="89"/>
      <c r="U172" s="41"/>
      <c r="V172" s="41"/>
      <c r="W172" s="41"/>
      <c r="X172" s="41"/>
      <c r="Y172" s="41"/>
      <c r="Z172" s="41"/>
      <c r="AA172" s="41"/>
      <c r="AB172" s="41"/>
      <c r="AC172" s="41"/>
      <c r="AD172" s="41"/>
      <c r="AE172" s="41"/>
      <c r="AT172" s="19" t="s">
        <v>180</v>
      </c>
      <c r="AU172" s="19" t="s">
        <v>88</v>
      </c>
    </row>
    <row r="173" spans="1:51" s="13" customFormat="1" ht="12">
      <c r="A173" s="13"/>
      <c r="B173" s="234"/>
      <c r="C173" s="235"/>
      <c r="D173" s="229" t="s">
        <v>182</v>
      </c>
      <c r="E173" s="236" t="s">
        <v>35</v>
      </c>
      <c r="F173" s="237" t="s">
        <v>512</v>
      </c>
      <c r="G173" s="235"/>
      <c r="H173" s="236" t="s">
        <v>35</v>
      </c>
      <c r="I173" s="238"/>
      <c r="J173" s="235"/>
      <c r="K173" s="235"/>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86</v>
      </c>
      <c r="AW173" s="13" t="s">
        <v>40</v>
      </c>
      <c r="AX173" s="13" t="s">
        <v>79</v>
      </c>
      <c r="AY173" s="243" t="s">
        <v>170</v>
      </c>
    </row>
    <row r="174" spans="1:51" s="14" customFormat="1" ht="12">
      <c r="A174" s="14"/>
      <c r="B174" s="244"/>
      <c r="C174" s="245"/>
      <c r="D174" s="229" t="s">
        <v>182</v>
      </c>
      <c r="E174" s="246" t="s">
        <v>35</v>
      </c>
      <c r="F174" s="247" t="s">
        <v>973</v>
      </c>
      <c r="G174" s="245"/>
      <c r="H174" s="248">
        <v>114.945</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182</v>
      </c>
      <c r="AU174" s="254" t="s">
        <v>88</v>
      </c>
      <c r="AV174" s="14" t="s">
        <v>88</v>
      </c>
      <c r="AW174" s="14" t="s">
        <v>40</v>
      </c>
      <c r="AX174" s="14" t="s">
        <v>79</v>
      </c>
      <c r="AY174" s="254" t="s">
        <v>170</v>
      </c>
    </row>
    <row r="175" spans="1:51" s="15" customFormat="1" ht="12">
      <c r="A175" s="15"/>
      <c r="B175" s="255"/>
      <c r="C175" s="256"/>
      <c r="D175" s="229" t="s">
        <v>182</v>
      </c>
      <c r="E175" s="257" t="s">
        <v>35</v>
      </c>
      <c r="F175" s="258" t="s">
        <v>185</v>
      </c>
      <c r="G175" s="256"/>
      <c r="H175" s="259">
        <v>114.945</v>
      </c>
      <c r="I175" s="260"/>
      <c r="J175" s="256"/>
      <c r="K175" s="256"/>
      <c r="L175" s="261"/>
      <c r="M175" s="262"/>
      <c r="N175" s="263"/>
      <c r="O175" s="263"/>
      <c r="P175" s="263"/>
      <c r="Q175" s="263"/>
      <c r="R175" s="263"/>
      <c r="S175" s="263"/>
      <c r="T175" s="264"/>
      <c r="U175" s="15"/>
      <c r="V175" s="15"/>
      <c r="W175" s="15"/>
      <c r="X175" s="15"/>
      <c r="Y175" s="15"/>
      <c r="Z175" s="15"/>
      <c r="AA175" s="15"/>
      <c r="AB175" s="15"/>
      <c r="AC175" s="15"/>
      <c r="AD175" s="15"/>
      <c r="AE175" s="15"/>
      <c r="AT175" s="265" t="s">
        <v>182</v>
      </c>
      <c r="AU175" s="265" t="s">
        <v>88</v>
      </c>
      <c r="AV175" s="15" t="s">
        <v>178</v>
      </c>
      <c r="AW175" s="15" t="s">
        <v>40</v>
      </c>
      <c r="AX175" s="15" t="s">
        <v>86</v>
      </c>
      <c r="AY175" s="265" t="s">
        <v>170</v>
      </c>
    </row>
    <row r="176" spans="1:65" s="2" customFormat="1" ht="44.25" customHeight="1">
      <c r="A176" s="41"/>
      <c r="B176" s="42"/>
      <c r="C176" s="216" t="s">
        <v>297</v>
      </c>
      <c r="D176" s="216" t="s">
        <v>173</v>
      </c>
      <c r="E176" s="217" t="s">
        <v>361</v>
      </c>
      <c r="F176" s="218" t="s">
        <v>362</v>
      </c>
      <c r="G176" s="219" t="s">
        <v>348</v>
      </c>
      <c r="H176" s="220">
        <v>113.422</v>
      </c>
      <c r="I176" s="221"/>
      <c r="J176" s="222">
        <f>ROUND(I176*H176,2)</f>
        <v>0</v>
      </c>
      <c r="K176" s="218" t="s">
        <v>177</v>
      </c>
      <c r="L176" s="47"/>
      <c r="M176" s="223" t="s">
        <v>35</v>
      </c>
      <c r="N176" s="224" t="s">
        <v>52</v>
      </c>
      <c r="O176" s="88"/>
      <c r="P176" s="225">
        <f>O176*H176</f>
        <v>0</v>
      </c>
      <c r="Q176" s="225">
        <v>0</v>
      </c>
      <c r="R176" s="225">
        <f>Q176*H176</f>
        <v>0</v>
      </c>
      <c r="S176" s="225">
        <v>0</v>
      </c>
      <c r="T176" s="226">
        <f>S176*H176</f>
        <v>0</v>
      </c>
      <c r="U176" s="41"/>
      <c r="V176" s="41"/>
      <c r="W176" s="41"/>
      <c r="X176" s="41"/>
      <c r="Y176" s="41"/>
      <c r="Z176" s="41"/>
      <c r="AA176" s="41"/>
      <c r="AB176" s="41"/>
      <c r="AC176" s="41"/>
      <c r="AD176" s="41"/>
      <c r="AE176" s="41"/>
      <c r="AR176" s="227" t="s">
        <v>178</v>
      </c>
      <c r="AT176" s="227" t="s">
        <v>173</v>
      </c>
      <c r="AU176" s="227" t="s">
        <v>88</v>
      </c>
      <c r="AY176" s="19" t="s">
        <v>170</v>
      </c>
      <c r="BE176" s="228">
        <f>IF(N176="základní",J176,0)</f>
        <v>0</v>
      </c>
      <c r="BF176" s="228">
        <f>IF(N176="snížená",J176,0)</f>
        <v>0</v>
      </c>
      <c r="BG176" s="228">
        <f>IF(N176="zákl. přenesená",J176,0)</f>
        <v>0</v>
      </c>
      <c r="BH176" s="228">
        <f>IF(N176="sníž. přenesená",J176,0)</f>
        <v>0</v>
      </c>
      <c r="BI176" s="228">
        <f>IF(N176="nulová",J176,0)</f>
        <v>0</v>
      </c>
      <c r="BJ176" s="19" t="s">
        <v>178</v>
      </c>
      <c r="BK176" s="228">
        <f>ROUND(I176*H176,2)</f>
        <v>0</v>
      </c>
      <c r="BL176" s="19" t="s">
        <v>178</v>
      </c>
      <c r="BM176" s="227" t="s">
        <v>363</v>
      </c>
    </row>
    <row r="177" spans="1:47" s="2" customFormat="1" ht="12">
      <c r="A177" s="41"/>
      <c r="B177" s="42"/>
      <c r="C177" s="43"/>
      <c r="D177" s="229" t="s">
        <v>180</v>
      </c>
      <c r="E177" s="43"/>
      <c r="F177" s="230" t="s">
        <v>364</v>
      </c>
      <c r="G177" s="43"/>
      <c r="H177" s="43"/>
      <c r="I177" s="231"/>
      <c r="J177" s="43"/>
      <c r="K177" s="43"/>
      <c r="L177" s="47"/>
      <c r="M177" s="232"/>
      <c r="N177" s="233"/>
      <c r="O177" s="88"/>
      <c r="P177" s="88"/>
      <c r="Q177" s="88"/>
      <c r="R177" s="88"/>
      <c r="S177" s="88"/>
      <c r="T177" s="89"/>
      <c r="U177" s="41"/>
      <c r="V177" s="41"/>
      <c r="W177" s="41"/>
      <c r="X177" s="41"/>
      <c r="Y177" s="41"/>
      <c r="Z177" s="41"/>
      <c r="AA177" s="41"/>
      <c r="AB177" s="41"/>
      <c r="AC177" s="41"/>
      <c r="AD177" s="41"/>
      <c r="AE177" s="41"/>
      <c r="AT177" s="19" t="s">
        <v>180</v>
      </c>
      <c r="AU177" s="19" t="s">
        <v>88</v>
      </c>
    </row>
    <row r="178" spans="1:51" s="14" customFormat="1" ht="12">
      <c r="A178" s="14"/>
      <c r="B178" s="244"/>
      <c r="C178" s="245"/>
      <c r="D178" s="229" t="s">
        <v>182</v>
      </c>
      <c r="E178" s="246" t="s">
        <v>35</v>
      </c>
      <c r="F178" s="247" t="s">
        <v>974</v>
      </c>
      <c r="G178" s="245"/>
      <c r="H178" s="248">
        <v>113.422</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182</v>
      </c>
      <c r="AU178" s="254" t="s">
        <v>88</v>
      </c>
      <c r="AV178" s="14" t="s">
        <v>88</v>
      </c>
      <c r="AW178" s="14" t="s">
        <v>40</v>
      </c>
      <c r="AX178" s="14" t="s">
        <v>79</v>
      </c>
      <c r="AY178" s="254" t="s">
        <v>170</v>
      </c>
    </row>
    <row r="179" spans="1:51" s="15" customFormat="1" ht="12">
      <c r="A179" s="15"/>
      <c r="B179" s="255"/>
      <c r="C179" s="256"/>
      <c r="D179" s="229" t="s">
        <v>182</v>
      </c>
      <c r="E179" s="257" t="s">
        <v>35</v>
      </c>
      <c r="F179" s="258" t="s">
        <v>185</v>
      </c>
      <c r="G179" s="256"/>
      <c r="H179" s="259">
        <v>113.422</v>
      </c>
      <c r="I179" s="260"/>
      <c r="J179" s="256"/>
      <c r="K179" s="256"/>
      <c r="L179" s="261"/>
      <c r="M179" s="262"/>
      <c r="N179" s="263"/>
      <c r="O179" s="263"/>
      <c r="P179" s="263"/>
      <c r="Q179" s="263"/>
      <c r="R179" s="263"/>
      <c r="S179" s="263"/>
      <c r="T179" s="264"/>
      <c r="U179" s="15"/>
      <c r="V179" s="15"/>
      <c r="W179" s="15"/>
      <c r="X179" s="15"/>
      <c r="Y179" s="15"/>
      <c r="Z179" s="15"/>
      <c r="AA179" s="15"/>
      <c r="AB179" s="15"/>
      <c r="AC179" s="15"/>
      <c r="AD179" s="15"/>
      <c r="AE179" s="15"/>
      <c r="AT179" s="265" t="s">
        <v>182</v>
      </c>
      <c r="AU179" s="265" t="s">
        <v>88</v>
      </c>
      <c r="AV179" s="15" t="s">
        <v>178</v>
      </c>
      <c r="AW179" s="15" t="s">
        <v>40</v>
      </c>
      <c r="AX179" s="15" t="s">
        <v>86</v>
      </c>
      <c r="AY179" s="265" t="s">
        <v>170</v>
      </c>
    </row>
    <row r="180" spans="1:63" s="12" customFormat="1" ht="25.9" customHeight="1">
      <c r="A180" s="12"/>
      <c r="B180" s="200"/>
      <c r="C180" s="201"/>
      <c r="D180" s="202" t="s">
        <v>78</v>
      </c>
      <c r="E180" s="203" t="s">
        <v>367</v>
      </c>
      <c r="F180" s="203" t="s">
        <v>368</v>
      </c>
      <c r="G180" s="201"/>
      <c r="H180" s="201"/>
      <c r="I180" s="204"/>
      <c r="J180" s="205">
        <f>BK180</f>
        <v>0</v>
      </c>
      <c r="K180" s="201"/>
      <c r="L180" s="206"/>
      <c r="M180" s="207"/>
      <c r="N180" s="208"/>
      <c r="O180" s="208"/>
      <c r="P180" s="209">
        <f>SUM(P181:P244)</f>
        <v>0</v>
      </c>
      <c r="Q180" s="208"/>
      <c r="R180" s="209">
        <f>SUM(R181:R244)</f>
        <v>699.09272</v>
      </c>
      <c r="S180" s="208"/>
      <c r="T180" s="210">
        <f>SUM(T181:T244)</f>
        <v>0</v>
      </c>
      <c r="U180" s="12"/>
      <c r="V180" s="12"/>
      <c r="W180" s="12"/>
      <c r="X180" s="12"/>
      <c r="Y180" s="12"/>
      <c r="Z180" s="12"/>
      <c r="AA180" s="12"/>
      <c r="AB180" s="12"/>
      <c r="AC180" s="12"/>
      <c r="AD180" s="12"/>
      <c r="AE180" s="12"/>
      <c r="AR180" s="211" t="s">
        <v>178</v>
      </c>
      <c r="AT180" s="212" t="s">
        <v>78</v>
      </c>
      <c r="AU180" s="212" t="s">
        <v>79</v>
      </c>
      <c r="AY180" s="211" t="s">
        <v>170</v>
      </c>
      <c r="BK180" s="213">
        <f>SUM(BK181:BK244)</f>
        <v>0</v>
      </c>
    </row>
    <row r="181" spans="1:65" s="2" customFormat="1" ht="66.75" customHeight="1">
      <c r="A181" s="41"/>
      <c r="B181" s="42"/>
      <c r="C181" s="216" t="s">
        <v>7</v>
      </c>
      <c r="D181" s="216" t="s">
        <v>173</v>
      </c>
      <c r="E181" s="217" t="s">
        <v>370</v>
      </c>
      <c r="F181" s="218" t="s">
        <v>371</v>
      </c>
      <c r="G181" s="219" t="s">
        <v>216</v>
      </c>
      <c r="H181" s="220">
        <v>1</v>
      </c>
      <c r="I181" s="221"/>
      <c r="J181" s="222">
        <f>ROUND(I181*H181,2)</f>
        <v>0</v>
      </c>
      <c r="K181" s="218" t="s">
        <v>177</v>
      </c>
      <c r="L181" s="47"/>
      <c r="M181" s="223" t="s">
        <v>35</v>
      </c>
      <c r="N181" s="224" t="s">
        <v>52</v>
      </c>
      <c r="O181" s="88"/>
      <c r="P181" s="225">
        <f>O181*H181</f>
        <v>0</v>
      </c>
      <c r="Q181" s="225">
        <v>0</v>
      </c>
      <c r="R181" s="225">
        <f>Q181*H181</f>
        <v>0</v>
      </c>
      <c r="S181" s="225">
        <v>0</v>
      </c>
      <c r="T181" s="226">
        <f>S181*H181</f>
        <v>0</v>
      </c>
      <c r="U181" s="41"/>
      <c r="V181" s="41"/>
      <c r="W181" s="41"/>
      <c r="X181" s="41"/>
      <c r="Y181" s="41"/>
      <c r="Z181" s="41"/>
      <c r="AA181" s="41"/>
      <c r="AB181" s="41"/>
      <c r="AC181" s="41"/>
      <c r="AD181" s="41"/>
      <c r="AE181" s="41"/>
      <c r="AR181" s="227" t="s">
        <v>372</v>
      </c>
      <c r="AT181" s="227" t="s">
        <v>173</v>
      </c>
      <c r="AU181" s="227" t="s">
        <v>86</v>
      </c>
      <c r="AY181" s="19" t="s">
        <v>170</v>
      </c>
      <c r="BE181" s="228">
        <f>IF(N181="základní",J181,0)</f>
        <v>0</v>
      </c>
      <c r="BF181" s="228">
        <f>IF(N181="snížená",J181,0)</f>
        <v>0</v>
      </c>
      <c r="BG181" s="228">
        <f>IF(N181="zákl. přenesená",J181,0)</f>
        <v>0</v>
      </c>
      <c r="BH181" s="228">
        <f>IF(N181="sníž. přenesená",J181,0)</f>
        <v>0</v>
      </c>
      <c r="BI181" s="228">
        <f>IF(N181="nulová",J181,0)</f>
        <v>0</v>
      </c>
      <c r="BJ181" s="19" t="s">
        <v>178</v>
      </c>
      <c r="BK181" s="228">
        <f>ROUND(I181*H181,2)</f>
        <v>0</v>
      </c>
      <c r="BL181" s="19" t="s">
        <v>372</v>
      </c>
      <c r="BM181" s="227" t="s">
        <v>652</v>
      </c>
    </row>
    <row r="182" spans="1:47" s="2" customFormat="1" ht="12">
      <c r="A182" s="41"/>
      <c r="B182" s="42"/>
      <c r="C182" s="43"/>
      <c r="D182" s="229" t="s">
        <v>180</v>
      </c>
      <c r="E182" s="43"/>
      <c r="F182" s="230" t="s">
        <v>374</v>
      </c>
      <c r="G182" s="43"/>
      <c r="H182" s="43"/>
      <c r="I182" s="231"/>
      <c r="J182" s="43"/>
      <c r="K182" s="43"/>
      <c r="L182" s="47"/>
      <c r="M182" s="232"/>
      <c r="N182" s="233"/>
      <c r="O182" s="88"/>
      <c r="P182" s="88"/>
      <c r="Q182" s="88"/>
      <c r="R182" s="88"/>
      <c r="S182" s="88"/>
      <c r="T182" s="89"/>
      <c r="U182" s="41"/>
      <c r="V182" s="41"/>
      <c r="W182" s="41"/>
      <c r="X182" s="41"/>
      <c r="Y182" s="41"/>
      <c r="Z182" s="41"/>
      <c r="AA182" s="41"/>
      <c r="AB182" s="41"/>
      <c r="AC182" s="41"/>
      <c r="AD182" s="41"/>
      <c r="AE182" s="41"/>
      <c r="AT182" s="19" t="s">
        <v>180</v>
      </c>
      <c r="AU182" s="19" t="s">
        <v>86</v>
      </c>
    </row>
    <row r="183" spans="1:47" s="2" customFormat="1" ht="12">
      <c r="A183" s="41"/>
      <c r="B183" s="42"/>
      <c r="C183" s="43"/>
      <c r="D183" s="229" t="s">
        <v>343</v>
      </c>
      <c r="E183" s="43"/>
      <c r="F183" s="230" t="s">
        <v>524</v>
      </c>
      <c r="G183" s="43"/>
      <c r="H183" s="43"/>
      <c r="I183" s="231"/>
      <c r="J183" s="43"/>
      <c r="K183" s="43"/>
      <c r="L183" s="47"/>
      <c r="M183" s="232"/>
      <c r="N183" s="233"/>
      <c r="O183" s="88"/>
      <c r="P183" s="88"/>
      <c r="Q183" s="88"/>
      <c r="R183" s="88"/>
      <c r="S183" s="88"/>
      <c r="T183" s="89"/>
      <c r="U183" s="41"/>
      <c r="V183" s="41"/>
      <c r="W183" s="41"/>
      <c r="X183" s="41"/>
      <c r="Y183" s="41"/>
      <c r="Z183" s="41"/>
      <c r="AA183" s="41"/>
      <c r="AB183" s="41"/>
      <c r="AC183" s="41"/>
      <c r="AD183" s="41"/>
      <c r="AE183" s="41"/>
      <c r="AT183" s="19" t="s">
        <v>343</v>
      </c>
      <c r="AU183" s="19" t="s">
        <v>86</v>
      </c>
    </row>
    <row r="184" spans="1:65" s="2" customFormat="1" ht="12">
      <c r="A184" s="41"/>
      <c r="B184" s="42"/>
      <c r="C184" s="216" t="s">
        <v>304</v>
      </c>
      <c r="D184" s="216" t="s">
        <v>173</v>
      </c>
      <c r="E184" s="217" t="s">
        <v>377</v>
      </c>
      <c r="F184" s="218" t="s">
        <v>378</v>
      </c>
      <c r="G184" s="219" t="s">
        <v>348</v>
      </c>
      <c r="H184" s="220">
        <v>805.8</v>
      </c>
      <c r="I184" s="221"/>
      <c r="J184" s="222">
        <f>ROUND(I184*H184,2)</f>
        <v>0</v>
      </c>
      <c r="K184" s="218" t="s">
        <v>177</v>
      </c>
      <c r="L184" s="47"/>
      <c r="M184" s="223" t="s">
        <v>35</v>
      </c>
      <c r="N184" s="224" t="s">
        <v>52</v>
      </c>
      <c r="O184" s="88"/>
      <c r="P184" s="225">
        <f>O184*H184</f>
        <v>0</v>
      </c>
      <c r="Q184" s="225">
        <v>0</v>
      </c>
      <c r="R184" s="225">
        <f>Q184*H184</f>
        <v>0</v>
      </c>
      <c r="S184" s="225">
        <v>0</v>
      </c>
      <c r="T184" s="226">
        <f>S184*H184</f>
        <v>0</v>
      </c>
      <c r="U184" s="41"/>
      <c r="V184" s="41"/>
      <c r="W184" s="41"/>
      <c r="X184" s="41"/>
      <c r="Y184" s="41"/>
      <c r="Z184" s="41"/>
      <c r="AA184" s="41"/>
      <c r="AB184" s="41"/>
      <c r="AC184" s="41"/>
      <c r="AD184" s="41"/>
      <c r="AE184" s="41"/>
      <c r="AR184" s="227" t="s">
        <v>372</v>
      </c>
      <c r="AT184" s="227" t="s">
        <v>173</v>
      </c>
      <c r="AU184" s="227" t="s">
        <v>86</v>
      </c>
      <c r="AY184" s="19" t="s">
        <v>170</v>
      </c>
      <c r="BE184" s="228">
        <f>IF(N184="základní",J184,0)</f>
        <v>0</v>
      </c>
      <c r="BF184" s="228">
        <f>IF(N184="snížená",J184,0)</f>
        <v>0</v>
      </c>
      <c r="BG184" s="228">
        <f>IF(N184="zákl. přenesená",J184,0)</f>
        <v>0</v>
      </c>
      <c r="BH184" s="228">
        <f>IF(N184="sníž. přenesená",J184,0)</f>
        <v>0</v>
      </c>
      <c r="BI184" s="228">
        <f>IF(N184="nulová",J184,0)</f>
        <v>0</v>
      </c>
      <c r="BJ184" s="19" t="s">
        <v>178</v>
      </c>
      <c r="BK184" s="228">
        <f>ROUND(I184*H184,2)</f>
        <v>0</v>
      </c>
      <c r="BL184" s="19" t="s">
        <v>372</v>
      </c>
      <c r="BM184" s="227" t="s">
        <v>379</v>
      </c>
    </row>
    <row r="185" spans="1:47" s="2" customFormat="1" ht="12">
      <c r="A185" s="41"/>
      <c r="B185" s="42"/>
      <c r="C185" s="43"/>
      <c r="D185" s="229" t="s">
        <v>180</v>
      </c>
      <c r="E185" s="43"/>
      <c r="F185" s="230" t="s">
        <v>374</v>
      </c>
      <c r="G185" s="43"/>
      <c r="H185" s="43"/>
      <c r="I185" s="231"/>
      <c r="J185" s="43"/>
      <c r="K185" s="43"/>
      <c r="L185" s="47"/>
      <c r="M185" s="232"/>
      <c r="N185" s="233"/>
      <c r="O185" s="88"/>
      <c r="P185" s="88"/>
      <c r="Q185" s="88"/>
      <c r="R185" s="88"/>
      <c r="S185" s="88"/>
      <c r="T185" s="89"/>
      <c r="U185" s="41"/>
      <c r="V185" s="41"/>
      <c r="W185" s="41"/>
      <c r="X185" s="41"/>
      <c r="Y185" s="41"/>
      <c r="Z185" s="41"/>
      <c r="AA185" s="41"/>
      <c r="AB185" s="41"/>
      <c r="AC185" s="41"/>
      <c r="AD185" s="41"/>
      <c r="AE185" s="41"/>
      <c r="AT185" s="19" t="s">
        <v>180</v>
      </c>
      <c r="AU185" s="19" t="s">
        <v>86</v>
      </c>
    </row>
    <row r="186" spans="1:51" s="13" customFormat="1" ht="12">
      <c r="A186" s="13"/>
      <c r="B186" s="234"/>
      <c r="C186" s="235"/>
      <c r="D186" s="229" t="s">
        <v>182</v>
      </c>
      <c r="E186" s="236" t="s">
        <v>35</v>
      </c>
      <c r="F186" s="237" t="s">
        <v>380</v>
      </c>
      <c r="G186" s="235"/>
      <c r="H186" s="236" t="s">
        <v>35</v>
      </c>
      <c r="I186" s="238"/>
      <c r="J186" s="235"/>
      <c r="K186" s="235"/>
      <c r="L186" s="239"/>
      <c r="M186" s="240"/>
      <c r="N186" s="241"/>
      <c r="O186" s="241"/>
      <c r="P186" s="241"/>
      <c r="Q186" s="241"/>
      <c r="R186" s="241"/>
      <c r="S186" s="241"/>
      <c r="T186" s="242"/>
      <c r="U186" s="13"/>
      <c r="V186" s="13"/>
      <c r="W186" s="13"/>
      <c r="X186" s="13"/>
      <c r="Y186" s="13"/>
      <c r="Z186" s="13"/>
      <c r="AA186" s="13"/>
      <c r="AB186" s="13"/>
      <c r="AC186" s="13"/>
      <c r="AD186" s="13"/>
      <c r="AE186" s="13"/>
      <c r="AT186" s="243" t="s">
        <v>182</v>
      </c>
      <c r="AU186" s="243" t="s">
        <v>86</v>
      </c>
      <c r="AV186" s="13" t="s">
        <v>86</v>
      </c>
      <c r="AW186" s="13" t="s">
        <v>40</v>
      </c>
      <c r="AX186" s="13" t="s">
        <v>79</v>
      </c>
      <c r="AY186" s="243" t="s">
        <v>170</v>
      </c>
    </row>
    <row r="187" spans="1:51" s="14" customFormat="1" ht="12">
      <c r="A187" s="14"/>
      <c r="B187" s="244"/>
      <c r="C187" s="245"/>
      <c r="D187" s="229" t="s">
        <v>182</v>
      </c>
      <c r="E187" s="246" t="s">
        <v>35</v>
      </c>
      <c r="F187" s="247" t="s">
        <v>975</v>
      </c>
      <c r="G187" s="245"/>
      <c r="H187" s="248">
        <v>765.51</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182</v>
      </c>
      <c r="AU187" s="254" t="s">
        <v>86</v>
      </c>
      <c r="AV187" s="14" t="s">
        <v>88</v>
      </c>
      <c r="AW187" s="14" t="s">
        <v>40</v>
      </c>
      <c r="AX187" s="14" t="s">
        <v>79</v>
      </c>
      <c r="AY187" s="254" t="s">
        <v>170</v>
      </c>
    </row>
    <row r="188" spans="1:51" s="13" customFormat="1" ht="12">
      <c r="A188" s="13"/>
      <c r="B188" s="234"/>
      <c r="C188" s="235"/>
      <c r="D188" s="229" t="s">
        <v>182</v>
      </c>
      <c r="E188" s="236" t="s">
        <v>35</v>
      </c>
      <c r="F188" s="237" t="s">
        <v>385</v>
      </c>
      <c r="G188" s="235"/>
      <c r="H188" s="236" t="s">
        <v>35</v>
      </c>
      <c r="I188" s="238"/>
      <c r="J188" s="235"/>
      <c r="K188" s="235"/>
      <c r="L188" s="239"/>
      <c r="M188" s="240"/>
      <c r="N188" s="241"/>
      <c r="O188" s="241"/>
      <c r="P188" s="241"/>
      <c r="Q188" s="241"/>
      <c r="R188" s="241"/>
      <c r="S188" s="241"/>
      <c r="T188" s="242"/>
      <c r="U188" s="13"/>
      <c r="V188" s="13"/>
      <c r="W188" s="13"/>
      <c r="X188" s="13"/>
      <c r="Y188" s="13"/>
      <c r="Z188" s="13"/>
      <c r="AA188" s="13"/>
      <c r="AB188" s="13"/>
      <c r="AC188" s="13"/>
      <c r="AD188" s="13"/>
      <c r="AE188" s="13"/>
      <c r="AT188" s="243" t="s">
        <v>182</v>
      </c>
      <c r="AU188" s="243" t="s">
        <v>86</v>
      </c>
      <c r="AV188" s="13" t="s">
        <v>86</v>
      </c>
      <c r="AW188" s="13" t="s">
        <v>40</v>
      </c>
      <c r="AX188" s="13" t="s">
        <v>79</v>
      </c>
      <c r="AY188" s="243" t="s">
        <v>170</v>
      </c>
    </row>
    <row r="189" spans="1:51" s="14" customFormat="1" ht="12">
      <c r="A189" s="14"/>
      <c r="B189" s="244"/>
      <c r="C189" s="245"/>
      <c r="D189" s="229" t="s">
        <v>182</v>
      </c>
      <c r="E189" s="246" t="s">
        <v>35</v>
      </c>
      <c r="F189" s="247" t="s">
        <v>976</v>
      </c>
      <c r="G189" s="245"/>
      <c r="H189" s="248">
        <v>40.29</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182</v>
      </c>
      <c r="AU189" s="254" t="s">
        <v>86</v>
      </c>
      <c r="AV189" s="14" t="s">
        <v>88</v>
      </c>
      <c r="AW189" s="14" t="s">
        <v>40</v>
      </c>
      <c r="AX189" s="14" t="s">
        <v>79</v>
      </c>
      <c r="AY189" s="254" t="s">
        <v>170</v>
      </c>
    </row>
    <row r="190" spans="1:51" s="15" customFormat="1" ht="12">
      <c r="A190" s="15"/>
      <c r="B190" s="255"/>
      <c r="C190" s="256"/>
      <c r="D190" s="229" t="s">
        <v>182</v>
      </c>
      <c r="E190" s="257" t="s">
        <v>35</v>
      </c>
      <c r="F190" s="258" t="s">
        <v>185</v>
      </c>
      <c r="G190" s="256"/>
      <c r="H190" s="259">
        <v>805.8</v>
      </c>
      <c r="I190" s="260"/>
      <c r="J190" s="256"/>
      <c r="K190" s="256"/>
      <c r="L190" s="261"/>
      <c r="M190" s="262"/>
      <c r="N190" s="263"/>
      <c r="O190" s="263"/>
      <c r="P190" s="263"/>
      <c r="Q190" s="263"/>
      <c r="R190" s="263"/>
      <c r="S190" s="263"/>
      <c r="T190" s="264"/>
      <c r="U190" s="15"/>
      <c r="V190" s="15"/>
      <c r="W190" s="15"/>
      <c r="X190" s="15"/>
      <c r="Y190" s="15"/>
      <c r="Z190" s="15"/>
      <c r="AA190" s="15"/>
      <c r="AB190" s="15"/>
      <c r="AC190" s="15"/>
      <c r="AD190" s="15"/>
      <c r="AE190" s="15"/>
      <c r="AT190" s="265" t="s">
        <v>182</v>
      </c>
      <c r="AU190" s="265" t="s">
        <v>86</v>
      </c>
      <c r="AV190" s="15" t="s">
        <v>178</v>
      </c>
      <c r="AW190" s="15" t="s">
        <v>40</v>
      </c>
      <c r="AX190" s="15" t="s">
        <v>86</v>
      </c>
      <c r="AY190" s="265" t="s">
        <v>170</v>
      </c>
    </row>
    <row r="191" spans="1:65" s="2" customFormat="1" ht="66.75" customHeight="1">
      <c r="A191" s="41"/>
      <c r="B191" s="42"/>
      <c r="C191" s="216" t="s">
        <v>308</v>
      </c>
      <c r="D191" s="216" t="s">
        <v>173</v>
      </c>
      <c r="E191" s="217" t="s">
        <v>392</v>
      </c>
      <c r="F191" s="218" t="s">
        <v>393</v>
      </c>
      <c r="G191" s="219" t="s">
        <v>348</v>
      </c>
      <c r="H191" s="220">
        <v>23.716</v>
      </c>
      <c r="I191" s="221"/>
      <c r="J191" s="222">
        <f>ROUND(I191*H191,2)</f>
        <v>0</v>
      </c>
      <c r="K191" s="218" t="s">
        <v>177</v>
      </c>
      <c r="L191" s="47"/>
      <c r="M191" s="223" t="s">
        <v>35</v>
      </c>
      <c r="N191" s="224" t="s">
        <v>52</v>
      </c>
      <c r="O191" s="88"/>
      <c r="P191" s="225">
        <f>O191*H191</f>
        <v>0</v>
      </c>
      <c r="Q191" s="225">
        <v>0</v>
      </c>
      <c r="R191" s="225">
        <f>Q191*H191</f>
        <v>0</v>
      </c>
      <c r="S191" s="225">
        <v>0</v>
      </c>
      <c r="T191" s="226">
        <f>S191*H191</f>
        <v>0</v>
      </c>
      <c r="U191" s="41"/>
      <c r="V191" s="41"/>
      <c r="W191" s="41"/>
      <c r="X191" s="41"/>
      <c r="Y191" s="41"/>
      <c r="Z191" s="41"/>
      <c r="AA191" s="41"/>
      <c r="AB191" s="41"/>
      <c r="AC191" s="41"/>
      <c r="AD191" s="41"/>
      <c r="AE191" s="41"/>
      <c r="AR191" s="227" t="s">
        <v>372</v>
      </c>
      <c r="AT191" s="227" t="s">
        <v>173</v>
      </c>
      <c r="AU191" s="227" t="s">
        <v>86</v>
      </c>
      <c r="AY191" s="19" t="s">
        <v>170</v>
      </c>
      <c r="BE191" s="228">
        <f>IF(N191="základní",J191,0)</f>
        <v>0</v>
      </c>
      <c r="BF191" s="228">
        <f>IF(N191="snížená",J191,0)</f>
        <v>0</v>
      </c>
      <c r="BG191" s="228">
        <f>IF(N191="zákl. přenesená",J191,0)</f>
        <v>0</v>
      </c>
      <c r="BH191" s="228">
        <f>IF(N191="sníž. přenesená",J191,0)</f>
        <v>0</v>
      </c>
      <c r="BI191" s="228">
        <f>IF(N191="nulová",J191,0)</f>
        <v>0</v>
      </c>
      <c r="BJ191" s="19" t="s">
        <v>178</v>
      </c>
      <c r="BK191" s="228">
        <f>ROUND(I191*H191,2)</f>
        <v>0</v>
      </c>
      <c r="BL191" s="19" t="s">
        <v>372</v>
      </c>
      <c r="BM191" s="227" t="s">
        <v>394</v>
      </c>
    </row>
    <row r="192" spans="1:47" s="2" customFormat="1" ht="12">
      <c r="A192" s="41"/>
      <c r="B192" s="42"/>
      <c r="C192" s="43"/>
      <c r="D192" s="229" t="s">
        <v>180</v>
      </c>
      <c r="E192" s="43"/>
      <c r="F192" s="230" t="s">
        <v>374</v>
      </c>
      <c r="G192" s="43"/>
      <c r="H192" s="43"/>
      <c r="I192" s="231"/>
      <c r="J192" s="43"/>
      <c r="K192" s="43"/>
      <c r="L192" s="47"/>
      <c r="M192" s="232"/>
      <c r="N192" s="233"/>
      <c r="O192" s="88"/>
      <c r="P192" s="88"/>
      <c r="Q192" s="88"/>
      <c r="R192" s="88"/>
      <c r="S192" s="88"/>
      <c r="T192" s="89"/>
      <c r="U192" s="41"/>
      <c r="V192" s="41"/>
      <c r="W192" s="41"/>
      <c r="X192" s="41"/>
      <c r="Y192" s="41"/>
      <c r="Z192" s="41"/>
      <c r="AA192" s="41"/>
      <c r="AB192" s="41"/>
      <c r="AC192" s="41"/>
      <c r="AD192" s="41"/>
      <c r="AE192" s="41"/>
      <c r="AT192" s="19" t="s">
        <v>180</v>
      </c>
      <c r="AU192" s="19" t="s">
        <v>86</v>
      </c>
    </row>
    <row r="193" spans="1:51" s="13" customFormat="1" ht="12">
      <c r="A193" s="13"/>
      <c r="B193" s="234"/>
      <c r="C193" s="235"/>
      <c r="D193" s="229" t="s">
        <v>182</v>
      </c>
      <c r="E193" s="236" t="s">
        <v>35</v>
      </c>
      <c r="F193" s="237" t="s">
        <v>395</v>
      </c>
      <c r="G193" s="235"/>
      <c r="H193" s="236" t="s">
        <v>35</v>
      </c>
      <c r="I193" s="238"/>
      <c r="J193" s="235"/>
      <c r="K193" s="235"/>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86</v>
      </c>
      <c r="AV193" s="13" t="s">
        <v>86</v>
      </c>
      <c r="AW193" s="13" t="s">
        <v>40</v>
      </c>
      <c r="AX193" s="13" t="s">
        <v>79</v>
      </c>
      <c r="AY193" s="243" t="s">
        <v>170</v>
      </c>
    </row>
    <row r="194" spans="1:51" s="14" customFormat="1" ht="12">
      <c r="A194" s="14"/>
      <c r="B194" s="244"/>
      <c r="C194" s="245"/>
      <c r="D194" s="229" t="s">
        <v>182</v>
      </c>
      <c r="E194" s="246" t="s">
        <v>35</v>
      </c>
      <c r="F194" s="247" t="s">
        <v>977</v>
      </c>
      <c r="G194" s="245"/>
      <c r="H194" s="248">
        <v>23.716</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182</v>
      </c>
      <c r="AU194" s="254" t="s">
        <v>86</v>
      </c>
      <c r="AV194" s="14" t="s">
        <v>88</v>
      </c>
      <c r="AW194" s="14" t="s">
        <v>40</v>
      </c>
      <c r="AX194" s="14" t="s">
        <v>79</v>
      </c>
      <c r="AY194" s="254" t="s">
        <v>170</v>
      </c>
    </row>
    <row r="195" spans="1:51" s="15" customFormat="1" ht="12">
      <c r="A195" s="15"/>
      <c r="B195" s="255"/>
      <c r="C195" s="256"/>
      <c r="D195" s="229" t="s">
        <v>182</v>
      </c>
      <c r="E195" s="257" t="s">
        <v>35</v>
      </c>
      <c r="F195" s="258" t="s">
        <v>185</v>
      </c>
      <c r="G195" s="256"/>
      <c r="H195" s="259">
        <v>23.716</v>
      </c>
      <c r="I195" s="260"/>
      <c r="J195" s="256"/>
      <c r="K195" s="256"/>
      <c r="L195" s="261"/>
      <c r="M195" s="262"/>
      <c r="N195" s="263"/>
      <c r="O195" s="263"/>
      <c r="P195" s="263"/>
      <c r="Q195" s="263"/>
      <c r="R195" s="263"/>
      <c r="S195" s="263"/>
      <c r="T195" s="264"/>
      <c r="U195" s="15"/>
      <c r="V195" s="15"/>
      <c r="W195" s="15"/>
      <c r="X195" s="15"/>
      <c r="Y195" s="15"/>
      <c r="Z195" s="15"/>
      <c r="AA195" s="15"/>
      <c r="AB195" s="15"/>
      <c r="AC195" s="15"/>
      <c r="AD195" s="15"/>
      <c r="AE195" s="15"/>
      <c r="AT195" s="265" t="s">
        <v>182</v>
      </c>
      <c r="AU195" s="265" t="s">
        <v>86</v>
      </c>
      <c r="AV195" s="15" t="s">
        <v>178</v>
      </c>
      <c r="AW195" s="15" t="s">
        <v>40</v>
      </c>
      <c r="AX195" s="15" t="s">
        <v>86</v>
      </c>
      <c r="AY195" s="265" t="s">
        <v>170</v>
      </c>
    </row>
    <row r="196" spans="1:65" s="2" customFormat="1" ht="66.75" customHeight="1">
      <c r="A196" s="41"/>
      <c r="B196" s="42"/>
      <c r="C196" s="216" t="s">
        <v>312</v>
      </c>
      <c r="D196" s="216" t="s">
        <v>173</v>
      </c>
      <c r="E196" s="217" t="s">
        <v>398</v>
      </c>
      <c r="F196" s="218" t="s">
        <v>399</v>
      </c>
      <c r="G196" s="219" t="s">
        <v>348</v>
      </c>
      <c r="H196" s="220">
        <v>88.2</v>
      </c>
      <c r="I196" s="221"/>
      <c r="J196" s="222">
        <f>ROUND(I196*H196,2)</f>
        <v>0</v>
      </c>
      <c r="K196" s="218" t="s">
        <v>177</v>
      </c>
      <c r="L196" s="47"/>
      <c r="M196" s="223" t="s">
        <v>35</v>
      </c>
      <c r="N196" s="224" t="s">
        <v>52</v>
      </c>
      <c r="O196" s="88"/>
      <c r="P196" s="225">
        <f>O196*H196</f>
        <v>0</v>
      </c>
      <c r="Q196" s="225">
        <v>0</v>
      </c>
      <c r="R196" s="225">
        <f>Q196*H196</f>
        <v>0</v>
      </c>
      <c r="S196" s="225">
        <v>0</v>
      </c>
      <c r="T196" s="226">
        <f>S196*H196</f>
        <v>0</v>
      </c>
      <c r="U196" s="41"/>
      <c r="V196" s="41"/>
      <c r="W196" s="41"/>
      <c r="X196" s="41"/>
      <c r="Y196" s="41"/>
      <c r="Z196" s="41"/>
      <c r="AA196" s="41"/>
      <c r="AB196" s="41"/>
      <c r="AC196" s="41"/>
      <c r="AD196" s="41"/>
      <c r="AE196" s="41"/>
      <c r="AR196" s="227" t="s">
        <v>372</v>
      </c>
      <c r="AT196" s="227" t="s">
        <v>173</v>
      </c>
      <c r="AU196" s="227" t="s">
        <v>86</v>
      </c>
      <c r="AY196" s="19" t="s">
        <v>170</v>
      </c>
      <c r="BE196" s="228">
        <f>IF(N196="základní",J196,0)</f>
        <v>0</v>
      </c>
      <c r="BF196" s="228">
        <f>IF(N196="snížená",J196,0)</f>
        <v>0</v>
      </c>
      <c r="BG196" s="228">
        <f>IF(N196="zákl. přenesená",J196,0)</f>
        <v>0</v>
      </c>
      <c r="BH196" s="228">
        <f>IF(N196="sníž. přenesená",J196,0)</f>
        <v>0</v>
      </c>
      <c r="BI196" s="228">
        <f>IF(N196="nulová",J196,0)</f>
        <v>0</v>
      </c>
      <c r="BJ196" s="19" t="s">
        <v>178</v>
      </c>
      <c r="BK196" s="228">
        <f>ROUND(I196*H196,2)</f>
        <v>0</v>
      </c>
      <c r="BL196" s="19" t="s">
        <v>372</v>
      </c>
      <c r="BM196" s="227" t="s">
        <v>400</v>
      </c>
    </row>
    <row r="197" spans="1:47" s="2" customFormat="1" ht="12">
      <c r="A197" s="41"/>
      <c r="B197" s="42"/>
      <c r="C197" s="43"/>
      <c r="D197" s="229" t="s">
        <v>180</v>
      </c>
      <c r="E197" s="43"/>
      <c r="F197" s="230" t="s">
        <v>374</v>
      </c>
      <c r="G197" s="43"/>
      <c r="H197" s="43"/>
      <c r="I197" s="231"/>
      <c r="J197" s="43"/>
      <c r="K197" s="43"/>
      <c r="L197" s="47"/>
      <c r="M197" s="232"/>
      <c r="N197" s="233"/>
      <c r="O197" s="88"/>
      <c r="P197" s="88"/>
      <c r="Q197" s="88"/>
      <c r="R197" s="88"/>
      <c r="S197" s="88"/>
      <c r="T197" s="89"/>
      <c r="U197" s="41"/>
      <c r="V197" s="41"/>
      <c r="W197" s="41"/>
      <c r="X197" s="41"/>
      <c r="Y197" s="41"/>
      <c r="Z197" s="41"/>
      <c r="AA197" s="41"/>
      <c r="AB197" s="41"/>
      <c r="AC197" s="41"/>
      <c r="AD197" s="41"/>
      <c r="AE197" s="41"/>
      <c r="AT197" s="19" t="s">
        <v>180</v>
      </c>
      <c r="AU197" s="19" t="s">
        <v>86</v>
      </c>
    </row>
    <row r="198" spans="1:51" s="13" customFormat="1" ht="12">
      <c r="A198" s="13"/>
      <c r="B198" s="234"/>
      <c r="C198" s="235"/>
      <c r="D198" s="229" t="s">
        <v>182</v>
      </c>
      <c r="E198" s="236" t="s">
        <v>35</v>
      </c>
      <c r="F198" s="237" t="s">
        <v>401</v>
      </c>
      <c r="G198" s="235"/>
      <c r="H198" s="236" t="s">
        <v>35</v>
      </c>
      <c r="I198" s="238"/>
      <c r="J198" s="235"/>
      <c r="K198" s="235"/>
      <c r="L198" s="239"/>
      <c r="M198" s="240"/>
      <c r="N198" s="241"/>
      <c r="O198" s="241"/>
      <c r="P198" s="241"/>
      <c r="Q198" s="241"/>
      <c r="R198" s="241"/>
      <c r="S198" s="241"/>
      <c r="T198" s="242"/>
      <c r="U198" s="13"/>
      <c r="V198" s="13"/>
      <c r="W198" s="13"/>
      <c r="X198" s="13"/>
      <c r="Y198" s="13"/>
      <c r="Z198" s="13"/>
      <c r="AA198" s="13"/>
      <c r="AB198" s="13"/>
      <c r="AC198" s="13"/>
      <c r="AD198" s="13"/>
      <c r="AE198" s="13"/>
      <c r="AT198" s="243" t="s">
        <v>182</v>
      </c>
      <c r="AU198" s="243" t="s">
        <v>86</v>
      </c>
      <c r="AV198" s="13" t="s">
        <v>86</v>
      </c>
      <c r="AW198" s="13" t="s">
        <v>40</v>
      </c>
      <c r="AX198" s="13" t="s">
        <v>79</v>
      </c>
      <c r="AY198" s="243" t="s">
        <v>170</v>
      </c>
    </row>
    <row r="199" spans="1:51" s="14" customFormat="1" ht="12">
      <c r="A199" s="14"/>
      <c r="B199" s="244"/>
      <c r="C199" s="245"/>
      <c r="D199" s="229" t="s">
        <v>182</v>
      </c>
      <c r="E199" s="246" t="s">
        <v>35</v>
      </c>
      <c r="F199" s="247" t="s">
        <v>978</v>
      </c>
      <c r="G199" s="245"/>
      <c r="H199" s="248">
        <v>88.2</v>
      </c>
      <c r="I199" s="249"/>
      <c r="J199" s="245"/>
      <c r="K199" s="245"/>
      <c r="L199" s="250"/>
      <c r="M199" s="251"/>
      <c r="N199" s="252"/>
      <c r="O199" s="252"/>
      <c r="P199" s="252"/>
      <c r="Q199" s="252"/>
      <c r="R199" s="252"/>
      <c r="S199" s="252"/>
      <c r="T199" s="253"/>
      <c r="U199" s="14"/>
      <c r="V199" s="14"/>
      <c r="W199" s="14"/>
      <c r="X199" s="14"/>
      <c r="Y199" s="14"/>
      <c r="Z199" s="14"/>
      <c r="AA199" s="14"/>
      <c r="AB199" s="14"/>
      <c r="AC199" s="14"/>
      <c r="AD199" s="14"/>
      <c r="AE199" s="14"/>
      <c r="AT199" s="254" t="s">
        <v>182</v>
      </c>
      <c r="AU199" s="254" t="s">
        <v>86</v>
      </c>
      <c r="AV199" s="14" t="s">
        <v>88</v>
      </c>
      <c r="AW199" s="14" t="s">
        <v>40</v>
      </c>
      <c r="AX199" s="14" t="s">
        <v>79</v>
      </c>
      <c r="AY199" s="254" t="s">
        <v>170</v>
      </c>
    </row>
    <row r="200" spans="1:51" s="15" customFormat="1" ht="12">
      <c r="A200" s="15"/>
      <c r="B200" s="255"/>
      <c r="C200" s="256"/>
      <c r="D200" s="229" t="s">
        <v>182</v>
      </c>
      <c r="E200" s="257" t="s">
        <v>35</v>
      </c>
      <c r="F200" s="258" t="s">
        <v>185</v>
      </c>
      <c r="G200" s="256"/>
      <c r="H200" s="259">
        <v>88.2</v>
      </c>
      <c r="I200" s="260"/>
      <c r="J200" s="256"/>
      <c r="K200" s="256"/>
      <c r="L200" s="261"/>
      <c r="M200" s="262"/>
      <c r="N200" s="263"/>
      <c r="O200" s="263"/>
      <c r="P200" s="263"/>
      <c r="Q200" s="263"/>
      <c r="R200" s="263"/>
      <c r="S200" s="263"/>
      <c r="T200" s="264"/>
      <c r="U200" s="15"/>
      <c r="V200" s="15"/>
      <c r="W200" s="15"/>
      <c r="X200" s="15"/>
      <c r="Y200" s="15"/>
      <c r="Z200" s="15"/>
      <c r="AA200" s="15"/>
      <c r="AB200" s="15"/>
      <c r="AC200" s="15"/>
      <c r="AD200" s="15"/>
      <c r="AE200" s="15"/>
      <c r="AT200" s="265" t="s">
        <v>182</v>
      </c>
      <c r="AU200" s="265" t="s">
        <v>86</v>
      </c>
      <c r="AV200" s="15" t="s">
        <v>178</v>
      </c>
      <c r="AW200" s="15" t="s">
        <v>40</v>
      </c>
      <c r="AX200" s="15" t="s">
        <v>86</v>
      </c>
      <c r="AY200" s="265" t="s">
        <v>170</v>
      </c>
    </row>
    <row r="201" spans="1:65" s="2" customFormat="1" ht="44.25" customHeight="1">
      <c r="A201" s="41"/>
      <c r="B201" s="42"/>
      <c r="C201" s="216" t="s">
        <v>317</v>
      </c>
      <c r="D201" s="216" t="s">
        <v>173</v>
      </c>
      <c r="E201" s="217" t="s">
        <v>408</v>
      </c>
      <c r="F201" s="218" t="s">
        <v>409</v>
      </c>
      <c r="G201" s="219" t="s">
        <v>348</v>
      </c>
      <c r="H201" s="220">
        <v>805.8</v>
      </c>
      <c r="I201" s="221"/>
      <c r="J201" s="222">
        <f>ROUND(I201*H201,2)</f>
        <v>0</v>
      </c>
      <c r="K201" s="218" t="s">
        <v>177</v>
      </c>
      <c r="L201" s="47"/>
      <c r="M201" s="223" t="s">
        <v>35</v>
      </c>
      <c r="N201" s="224" t="s">
        <v>52</v>
      </c>
      <c r="O201" s="88"/>
      <c r="P201" s="225">
        <f>O201*H201</f>
        <v>0</v>
      </c>
      <c r="Q201" s="225">
        <v>0</v>
      </c>
      <c r="R201" s="225">
        <f>Q201*H201</f>
        <v>0</v>
      </c>
      <c r="S201" s="225">
        <v>0</v>
      </c>
      <c r="T201" s="226">
        <f>S201*H201</f>
        <v>0</v>
      </c>
      <c r="U201" s="41"/>
      <c r="V201" s="41"/>
      <c r="W201" s="41"/>
      <c r="X201" s="41"/>
      <c r="Y201" s="41"/>
      <c r="Z201" s="41"/>
      <c r="AA201" s="41"/>
      <c r="AB201" s="41"/>
      <c r="AC201" s="41"/>
      <c r="AD201" s="41"/>
      <c r="AE201" s="41"/>
      <c r="AR201" s="227" t="s">
        <v>372</v>
      </c>
      <c r="AT201" s="227" t="s">
        <v>173</v>
      </c>
      <c r="AU201" s="227" t="s">
        <v>86</v>
      </c>
      <c r="AY201" s="19" t="s">
        <v>170</v>
      </c>
      <c r="BE201" s="228">
        <f>IF(N201="základní",J201,0)</f>
        <v>0</v>
      </c>
      <c r="BF201" s="228">
        <f>IF(N201="snížená",J201,0)</f>
        <v>0</v>
      </c>
      <c r="BG201" s="228">
        <f>IF(N201="zákl. přenesená",J201,0)</f>
        <v>0</v>
      </c>
      <c r="BH201" s="228">
        <f>IF(N201="sníž. přenesená",J201,0)</f>
        <v>0</v>
      </c>
      <c r="BI201" s="228">
        <f>IF(N201="nulová",J201,0)</f>
        <v>0</v>
      </c>
      <c r="BJ201" s="19" t="s">
        <v>178</v>
      </c>
      <c r="BK201" s="228">
        <f>ROUND(I201*H201,2)</f>
        <v>0</v>
      </c>
      <c r="BL201" s="19" t="s">
        <v>372</v>
      </c>
      <c r="BM201" s="227" t="s">
        <v>410</v>
      </c>
    </row>
    <row r="202" spans="1:47" s="2" customFormat="1" ht="12">
      <c r="A202" s="41"/>
      <c r="B202" s="42"/>
      <c r="C202" s="43"/>
      <c r="D202" s="229" t="s">
        <v>180</v>
      </c>
      <c r="E202" s="43"/>
      <c r="F202" s="230" t="s">
        <v>411</v>
      </c>
      <c r="G202" s="43"/>
      <c r="H202" s="43"/>
      <c r="I202" s="231"/>
      <c r="J202" s="43"/>
      <c r="K202" s="43"/>
      <c r="L202" s="47"/>
      <c r="M202" s="232"/>
      <c r="N202" s="233"/>
      <c r="O202" s="88"/>
      <c r="P202" s="88"/>
      <c r="Q202" s="88"/>
      <c r="R202" s="88"/>
      <c r="S202" s="88"/>
      <c r="T202" s="89"/>
      <c r="U202" s="41"/>
      <c r="V202" s="41"/>
      <c r="W202" s="41"/>
      <c r="X202" s="41"/>
      <c r="Y202" s="41"/>
      <c r="Z202" s="41"/>
      <c r="AA202" s="41"/>
      <c r="AB202" s="41"/>
      <c r="AC202" s="41"/>
      <c r="AD202" s="41"/>
      <c r="AE202" s="41"/>
      <c r="AT202" s="19" t="s">
        <v>180</v>
      </c>
      <c r="AU202" s="19" t="s">
        <v>86</v>
      </c>
    </row>
    <row r="203" spans="1:51" s="13" customFormat="1" ht="12">
      <c r="A203" s="13"/>
      <c r="B203" s="234"/>
      <c r="C203" s="235"/>
      <c r="D203" s="229" t="s">
        <v>182</v>
      </c>
      <c r="E203" s="236" t="s">
        <v>35</v>
      </c>
      <c r="F203" s="237" t="s">
        <v>380</v>
      </c>
      <c r="G203" s="235"/>
      <c r="H203" s="236" t="s">
        <v>35</v>
      </c>
      <c r="I203" s="238"/>
      <c r="J203" s="235"/>
      <c r="K203" s="235"/>
      <c r="L203" s="239"/>
      <c r="M203" s="240"/>
      <c r="N203" s="241"/>
      <c r="O203" s="241"/>
      <c r="P203" s="241"/>
      <c r="Q203" s="241"/>
      <c r="R203" s="241"/>
      <c r="S203" s="241"/>
      <c r="T203" s="242"/>
      <c r="U203" s="13"/>
      <c r="V203" s="13"/>
      <c r="W203" s="13"/>
      <c r="X203" s="13"/>
      <c r="Y203" s="13"/>
      <c r="Z203" s="13"/>
      <c r="AA203" s="13"/>
      <c r="AB203" s="13"/>
      <c r="AC203" s="13"/>
      <c r="AD203" s="13"/>
      <c r="AE203" s="13"/>
      <c r="AT203" s="243" t="s">
        <v>182</v>
      </c>
      <c r="AU203" s="243" t="s">
        <v>86</v>
      </c>
      <c r="AV203" s="13" t="s">
        <v>86</v>
      </c>
      <c r="AW203" s="13" t="s">
        <v>40</v>
      </c>
      <c r="AX203" s="13" t="s">
        <v>79</v>
      </c>
      <c r="AY203" s="243" t="s">
        <v>170</v>
      </c>
    </row>
    <row r="204" spans="1:51" s="14" customFormat="1" ht="12">
      <c r="A204" s="14"/>
      <c r="B204" s="244"/>
      <c r="C204" s="245"/>
      <c r="D204" s="229" t="s">
        <v>182</v>
      </c>
      <c r="E204" s="246" t="s">
        <v>35</v>
      </c>
      <c r="F204" s="247" t="s">
        <v>975</v>
      </c>
      <c r="G204" s="245"/>
      <c r="H204" s="248">
        <v>765.51</v>
      </c>
      <c r="I204" s="249"/>
      <c r="J204" s="245"/>
      <c r="K204" s="245"/>
      <c r="L204" s="250"/>
      <c r="M204" s="251"/>
      <c r="N204" s="252"/>
      <c r="O204" s="252"/>
      <c r="P204" s="252"/>
      <c r="Q204" s="252"/>
      <c r="R204" s="252"/>
      <c r="S204" s="252"/>
      <c r="T204" s="253"/>
      <c r="U204" s="14"/>
      <c r="V204" s="14"/>
      <c r="W204" s="14"/>
      <c r="X204" s="14"/>
      <c r="Y204" s="14"/>
      <c r="Z204" s="14"/>
      <c r="AA204" s="14"/>
      <c r="AB204" s="14"/>
      <c r="AC204" s="14"/>
      <c r="AD204" s="14"/>
      <c r="AE204" s="14"/>
      <c r="AT204" s="254" t="s">
        <v>182</v>
      </c>
      <c r="AU204" s="254" t="s">
        <v>86</v>
      </c>
      <c r="AV204" s="14" t="s">
        <v>88</v>
      </c>
      <c r="AW204" s="14" t="s">
        <v>40</v>
      </c>
      <c r="AX204" s="14" t="s">
        <v>79</v>
      </c>
      <c r="AY204" s="254" t="s">
        <v>170</v>
      </c>
    </row>
    <row r="205" spans="1:51" s="13" customFormat="1" ht="12">
      <c r="A205" s="13"/>
      <c r="B205" s="234"/>
      <c r="C205" s="235"/>
      <c r="D205" s="229" t="s">
        <v>182</v>
      </c>
      <c r="E205" s="236" t="s">
        <v>35</v>
      </c>
      <c r="F205" s="237" t="s">
        <v>412</v>
      </c>
      <c r="G205" s="235"/>
      <c r="H205" s="236" t="s">
        <v>35</v>
      </c>
      <c r="I205" s="238"/>
      <c r="J205" s="235"/>
      <c r="K205" s="235"/>
      <c r="L205" s="239"/>
      <c r="M205" s="240"/>
      <c r="N205" s="241"/>
      <c r="O205" s="241"/>
      <c r="P205" s="241"/>
      <c r="Q205" s="241"/>
      <c r="R205" s="241"/>
      <c r="S205" s="241"/>
      <c r="T205" s="242"/>
      <c r="U205" s="13"/>
      <c r="V205" s="13"/>
      <c r="W205" s="13"/>
      <c r="X205" s="13"/>
      <c r="Y205" s="13"/>
      <c r="Z205" s="13"/>
      <c r="AA205" s="13"/>
      <c r="AB205" s="13"/>
      <c r="AC205" s="13"/>
      <c r="AD205" s="13"/>
      <c r="AE205" s="13"/>
      <c r="AT205" s="243" t="s">
        <v>182</v>
      </c>
      <c r="AU205" s="243" t="s">
        <v>86</v>
      </c>
      <c r="AV205" s="13" t="s">
        <v>86</v>
      </c>
      <c r="AW205" s="13" t="s">
        <v>40</v>
      </c>
      <c r="AX205" s="13" t="s">
        <v>79</v>
      </c>
      <c r="AY205" s="243" t="s">
        <v>170</v>
      </c>
    </row>
    <row r="206" spans="1:51" s="14" customFormat="1" ht="12">
      <c r="A206" s="14"/>
      <c r="B206" s="244"/>
      <c r="C206" s="245"/>
      <c r="D206" s="229" t="s">
        <v>182</v>
      </c>
      <c r="E206" s="246" t="s">
        <v>35</v>
      </c>
      <c r="F206" s="247" t="s">
        <v>976</v>
      </c>
      <c r="G206" s="245"/>
      <c r="H206" s="248">
        <v>40.29</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182</v>
      </c>
      <c r="AU206" s="254" t="s">
        <v>86</v>
      </c>
      <c r="AV206" s="14" t="s">
        <v>88</v>
      </c>
      <c r="AW206" s="14" t="s">
        <v>40</v>
      </c>
      <c r="AX206" s="14" t="s">
        <v>79</v>
      </c>
      <c r="AY206" s="254" t="s">
        <v>170</v>
      </c>
    </row>
    <row r="207" spans="1:51" s="15" customFormat="1" ht="12">
      <c r="A207" s="15"/>
      <c r="B207" s="255"/>
      <c r="C207" s="256"/>
      <c r="D207" s="229" t="s">
        <v>182</v>
      </c>
      <c r="E207" s="257" t="s">
        <v>35</v>
      </c>
      <c r="F207" s="258" t="s">
        <v>185</v>
      </c>
      <c r="G207" s="256"/>
      <c r="H207" s="259">
        <v>805.8</v>
      </c>
      <c r="I207" s="260"/>
      <c r="J207" s="256"/>
      <c r="K207" s="256"/>
      <c r="L207" s="261"/>
      <c r="M207" s="262"/>
      <c r="N207" s="263"/>
      <c r="O207" s="263"/>
      <c r="P207" s="263"/>
      <c r="Q207" s="263"/>
      <c r="R207" s="263"/>
      <c r="S207" s="263"/>
      <c r="T207" s="264"/>
      <c r="U207" s="15"/>
      <c r="V207" s="15"/>
      <c r="W207" s="15"/>
      <c r="X207" s="15"/>
      <c r="Y207" s="15"/>
      <c r="Z207" s="15"/>
      <c r="AA207" s="15"/>
      <c r="AB207" s="15"/>
      <c r="AC207" s="15"/>
      <c r="AD207" s="15"/>
      <c r="AE207" s="15"/>
      <c r="AT207" s="265" t="s">
        <v>182</v>
      </c>
      <c r="AU207" s="265" t="s">
        <v>86</v>
      </c>
      <c r="AV207" s="15" t="s">
        <v>178</v>
      </c>
      <c r="AW207" s="15" t="s">
        <v>40</v>
      </c>
      <c r="AX207" s="15" t="s">
        <v>86</v>
      </c>
      <c r="AY207" s="265" t="s">
        <v>170</v>
      </c>
    </row>
    <row r="208" spans="1:65" s="2" customFormat="1" ht="44.25" customHeight="1">
      <c r="A208" s="41"/>
      <c r="B208" s="42"/>
      <c r="C208" s="216" t="s">
        <v>324</v>
      </c>
      <c r="D208" s="216" t="s">
        <v>173</v>
      </c>
      <c r="E208" s="217" t="s">
        <v>414</v>
      </c>
      <c r="F208" s="218" t="s">
        <v>415</v>
      </c>
      <c r="G208" s="219" t="s">
        <v>348</v>
      </c>
      <c r="H208" s="220">
        <v>23.618</v>
      </c>
      <c r="I208" s="221"/>
      <c r="J208" s="222">
        <f>ROUND(I208*H208,2)</f>
        <v>0</v>
      </c>
      <c r="K208" s="218" t="s">
        <v>177</v>
      </c>
      <c r="L208" s="47"/>
      <c r="M208" s="223" t="s">
        <v>35</v>
      </c>
      <c r="N208" s="224" t="s">
        <v>52</v>
      </c>
      <c r="O208" s="88"/>
      <c r="P208" s="225">
        <f>O208*H208</f>
        <v>0</v>
      </c>
      <c r="Q208" s="225">
        <v>0</v>
      </c>
      <c r="R208" s="225">
        <f>Q208*H208</f>
        <v>0</v>
      </c>
      <c r="S208" s="225">
        <v>0</v>
      </c>
      <c r="T208" s="226">
        <f>S208*H208</f>
        <v>0</v>
      </c>
      <c r="U208" s="41"/>
      <c r="V208" s="41"/>
      <c r="W208" s="41"/>
      <c r="X208" s="41"/>
      <c r="Y208" s="41"/>
      <c r="Z208" s="41"/>
      <c r="AA208" s="41"/>
      <c r="AB208" s="41"/>
      <c r="AC208" s="41"/>
      <c r="AD208" s="41"/>
      <c r="AE208" s="41"/>
      <c r="AR208" s="227" t="s">
        <v>372</v>
      </c>
      <c r="AT208" s="227" t="s">
        <v>173</v>
      </c>
      <c r="AU208" s="227" t="s">
        <v>86</v>
      </c>
      <c r="AY208" s="19" t="s">
        <v>170</v>
      </c>
      <c r="BE208" s="228">
        <f>IF(N208="základní",J208,0)</f>
        <v>0</v>
      </c>
      <c r="BF208" s="228">
        <f>IF(N208="snížená",J208,0)</f>
        <v>0</v>
      </c>
      <c r="BG208" s="228">
        <f>IF(N208="zákl. přenesená",J208,0)</f>
        <v>0</v>
      </c>
      <c r="BH208" s="228">
        <f>IF(N208="sníž. přenesená",J208,0)</f>
        <v>0</v>
      </c>
      <c r="BI208" s="228">
        <f>IF(N208="nulová",J208,0)</f>
        <v>0</v>
      </c>
      <c r="BJ208" s="19" t="s">
        <v>178</v>
      </c>
      <c r="BK208" s="228">
        <f>ROUND(I208*H208,2)</f>
        <v>0</v>
      </c>
      <c r="BL208" s="19" t="s">
        <v>372</v>
      </c>
      <c r="BM208" s="227" t="s">
        <v>416</v>
      </c>
    </row>
    <row r="209" spans="1:47" s="2" customFormat="1" ht="12">
      <c r="A209" s="41"/>
      <c r="B209" s="42"/>
      <c r="C209" s="43"/>
      <c r="D209" s="229" t="s">
        <v>180</v>
      </c>
      <c r="E209" s="43"/>
      <c r="F209" s="230" t="s">
        <v>411</v>
      </c>
      <c r="G209" s="43"/>
      <c r="H209" s="43"/>
      <c r="I209" s="231"/>
      <c r="J209" s="43"/>
      <c r="K209" s="43"/>
      <c r="L209" s="47"/>
      <c r="M209" s="232"/>
      <c r="N209" s="233"/>
      <c r="O209" s="88"/>
      <c r="P209" s="88"/>
      <c r="Q209" s="88"/>
      <c r="R209" s="88"/>
      <c r="S209" s="88"/>
      <c r="T209" s="89"/>
      <c r="U209" s="41"/>
      <c r="V209" s="41"/>
      <c r="W209" s="41"/>
      <c r="X209" s="41"/>
      <c r="Y209" s="41"/>
      <c r="Z209" s="41"/>
      <c r="AA209" s="41"/>
      <c r="AB209" s="41"/>
      <c r="AC209" s="41"/>
      <c r="AD209" s="41"/>
      <c r="AE209" s="41"/>
      <c r="AT209" s="19" t="s">
        <v>180</v>
      </c>
      <c r="AU209" s="19" t="s">
        <v>86</v>
      </c>
    </row>
    <row r="210" spans="1:51" s="13" customFormat="1" ht="12">
      <c r="A210" s="13"/>
      <c r="B210" s="234"/>
      <c r="C210" s="235"/>
      <c r="D210" s="229" t="s">
        <v>182</v>
      </c>
      <c r="E210" s="236" t="s">
        <v>35</v>
      </c>
      <c r="F210" s="237" t="s">
        <v>395</v>
      </c>
      <c r="G210" s="235"/>
      <c r="H210" s="236" t="s">
        <v>35</v>
      </c>
      <c r="I210" s="238"/>
      <c r="J210" s="235"/>
      <c r="K210" s="235"/>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86</v>
      </c>
      <c r="AV210" s="13" t="s">
        <v>86</v>
      </c>
      <c r="AW210" s="13" t="s">
        <v>40</v>
      </c>
      <c r="AX210" s="13" t="s">
        <v>79</v>
      </c>
      <c r="AY210" s="243" t="s">
        <v>170</v>
      </c>
    </row>
    <row r="211" spans="1:51" s="14" customFormat="1" ht="12">
      <c r="A211" s="14"/>
      <c r="B211" s="244"/>
      <c r="C211" s="245"/>
      <c r="D211" s="229" t="s">
        <v>182</v>
      </c>
      <c r="E211" s="246" t="s">
        <v>35</v>
      </c>
      <c r="F211" s="247" t="s">
        <v>979</v>
      </c>
      <c r="G211" s="245"/>
      <c r="H211" s="248">
        <v>23.618</v>
      </c>
      <c r="I211" s="249"/>
      <c r="J211" s="245"/>
      <c r="K211" s="245"/>
      <c r="L211" s="250"/>
      <c r="M211" s="251"/>
      <c r="N211" s="252"/>
      <c r="O211" s="252"/>
      <c r="P211" s="252"/>
      <c r="Q211" s="252"/>
      <c r="R211" s="252"/>
      <c r="S211" s="252"/>
      <c r="T211" s="253"/>
      <c r="U211" s="14"/>
      <c r="V211" s="14"/>
      <c r="W211" s="14"/>
      <c r="X211" s="14"/>
      <c r="Y211" s="14"/>
      <c r="Z211" s="14"/>
      <c r="AA211" s="14"/>
      <c r="AB211" s="14"/>
      <c r="AC211" s="14"/>
      <c r="AD211" s="14"/>
      <c r="AE211" s="14"/>
      <c r="AT211" s="254" t="s">
        <v>182</v>
      </c>
      <c r="AU211" s="254" t="s">
        <v>86</v>
      </c>
      <c r="AV211" s="14" t="s">
        <v>88</v>
      </c>
      <c r="AW211" s="14" t="s">
        <v>40</v>
      </c>
      <c r="AX211" s="14" t="s">
        <v>79</v>
      </c>
      <c r="AY211" s="254" t="s">
        <v>170</v>
      </c>
    </row>
    <row r="212" spans="1:51" s="15" customFormat="1" ht="12">
      <c r="A212" s="15"/>
      <c r="B212" s="255"/>
      <c r="C212" s="256"/>
      <c r="D212" s="229" t="s">
        <v>182</v>
      </c>
      <c r="E212" s="257" t="s">
        <v>35</v>
      </c>
      <c r="F212" s="258" t="s">
        <v>185</v>
      </c>
      <c r="G212" s="256"/>
      <c r="H212" s="259">
        <v>23.618</v>
      </c>
      <c r="I212" s="260"/>
      <c r="J212" s="256"/>
      <c r="K212" s="256"/>
      <c r="L212" s="261"/>
      <c r="M212" s="262"/>
      <c r="N212" s="263"/>
      <c r="O212" s="263"/>
      <c r="P212" s="263"/>
      <c r="Q212" s="263"/>
      <c r="R212" s="263"/>
      <c r="S212" s="263"/>
      <c r="T212" s="264"/>
      <c r="U212" s="15"/>
      <c r="V212" s="15"/>
      <c r="W212" s="15"/>
      <c r="X212" s="15"/>
      <c r="Y212" s="15"/>
      <c r="Z212" s="15"/>
      <c r="AA212" s="15"/>
      <c r="AB212" s="15"/>
      <c r="AC212" s="15"/>
      <c r="AD212" s="15"/>
      <c r="AE212" s="15"/>
      <c r="AT212" s="265" t="s">
        <v>182</v>
      </c>
      <c r="AU212" s="265" t="s">
        <v>86</v>
      </c>
      <c r="AV212" s="15" t="s">
        <v>178</v>
      </c>
      <c r="AW212" s="15" t="s">
        <v>40</v>
      </c>
      <c r="AX212" s="15" t="s">
        <v>86</v>
      </c>
      <c r="AY212" s="265" t="s">
        <v>170</v>
      </c>
    </row>
    <row r="213" spans="1:65" s="2" customFormat="1" ht="44.25" customHeight="1">
      <c r="A213" s="41"/>
      <c r="B213" s="42"/>
      <c r="C213" s="216" t="s">
        <v>331</v>
      </c>
      <c r="D213" s="216" t="s">
        <v>173</v>
      </c>
      <c r="E213" s="217" t="s">
        <v>414</v>
      </c>
      <c r="F213" s="218" t="s">
        <v>415</v>
      </c>
      <c r="G213" s="219" t="s">
        <v>348</v>
      </c>
      <c r="H213" s="220">
        <v>88.2</v>
      </c>
      <c r="I213" s="221"/>
      <c r="J213" s="222">
        <f>ROUND(I213*H213,2)</f>
        <v>0</v>
      </c>
      <c r="K213" s="218" t="s">
        <v>177</v>
      </c>
      <c r="L213" s="47"/>
      <c r="M213" s="223" t="s">
        <v>35</v>
      </c>
      <c r="N213" s="224" t="s">
        <v>52</v>
      </c>
      <c r="O213" s="88"/>
      <c r="P213" s="225">
        <f>O213*H213</f>
        <v>0</v>
      </c>
      <c r="Q213" s="225">
        <v>0</v>
      </c>
      <c r="R213" s="225">
        <f>Q213*H213</f>
        <v>0</v>
      </c>
      <c r="S213" s="225">
        <v>0</v>
      </c>
      <c r="T213" s="226">
        <f>S213*H213</f>
        <v>0</v>
      </c>
      <c r="U213" s="41"/>
      <c r="V213" s="41"/>
      <c r="W213" s="41"/>
      <c r="X213" s="41"/>
      <c r="Y213" s="41"/>
      <c r="Z213" s="41"/>
      <c r="AA213" s="41"/>
      <c r="AB213" s="41"/>
      <c r="AC213" s="41"/>
      <c r="AD213" s="41"/>
      <c r="AE213" s="41"/>
      <c r="AR213" s="227" t="s">
        <v>372</v>
      </c>
      <c r="AT213" s="227" t="s">
        <v>173</v>
      </c>
      <c r="AU213" s="227" t="s">
        <v>86</v>
      </c>
      <c r="AY213" s="19" t="s">
        <v>170</v>
      </c>
      <c r="BE213" s="228">
        <f>IF(N213="základní",J213,0)</f>
        <v>0</v>
      </c>
      <c r="BF213" s="228">
        <f>IF(N213="snížená",J213,0)</f>
        <v>0</v>
      </c>
      <c r="BG213" s="228">
        <f>IF(N213="zákl. přenesená",J213,0)</f>
        <v>0</v>
      </c>
      <c r="BH213" s="228">
        <f>IF(N213="sníž. přenesená",J213,0)</f>
        <v>0</v>
      </c>
      <c r="BI213" s="228">
        <f>IF(N213="nulová",J213,0)</f>
        <v>0</v>
      </c>
      <c r="BJ213" s="19" t="s">
        <v>178</v>
      </c>
      <c r="BK213" s="228">
        <f>ROUND(I213*H213,2)</f>
        <v>0</v>
      </c>
      <c r="BL213" s="19" t="s">
        <v>372</v>
      </c>
      <c r="BM213" s="227" t="s">
        <v>420</v>
      </c>
    </row>
    <row r="214" spans="1:47" s="2" customFormat="1" ht="12">
      <c r="A214" s="41"/>
      <c r="B214" s="42"/>
      <c r="C214" s="43"/>
      <c r="D214" s="229" t="s">
        <v>180</v>
      </c>
      <c r="E214" s="43"/>
      <c r="F214" s="230" t="s">
        <v>411</v>
      </c>
      <c r="G214" s="43"/>
      <c r="H214" s="43"/>
      <c r="I214" s="231"/>
      <c r="J214" s="43"/>
      <c r="K214" s="43"/>
      <c r="L214" s="47"/>
      <c r="M214" s="232"/>
      <c r="N214" s="233"/>
      <c r="O214" s="88"/>
      <c r="P214" s="88"/>
      <c r="Q214" s="88"/>
      <c r="R214" s="88"/>
      <c r="S214" s="88"/>
      <c r="T214" s="89"/>
      <c r="U214" s="41"/>
      <c r="V214" s="41"/>
      <c r="W214" s="41"/>
      <c r="X214" s="41"/>
      <c r="Y214" s="41"/>
      <c r="Z214" s="41"/>
      <c r="AA214" s="41"/>
      <c r="AB214" s="41"/>
      <c r="AC214" s="41"/>
      <c r="AD214" s="41"/>
      <c r="AE214" s="41"/>
      <c r="AT214" s="19" t="s">
        <v>180</v>
      </c>
      <c r="AU214" s="19" t="s">
        <v>86</v>
      </c>
    </row>
    <row r="215" spans="1:51" s="13" customFormat="1" ht="12">
      <c r="A215" s="13"/>
      <c r="B215" s="234"/>
      <c r="C215" s="235"/>
      <c r="D215" s="229" t="s">
        <v>182</v>
      </c>
      <c r="E215" s="236" t="s">
        <v>35</v>
      </c>
      <c r="F215" s="237" t="s">
        <v>401</v>
      </c>
      <c r="G215" s="235"/>
      <c r="H215" s="236" t="s">
        <v>35</v>
      </c>
      <c r="I215" s="238"/>
      <c r="J215" s="235"/>
      <c r="K215" s="235"/>
      <c r="L215" s="239"/>
      <c r="M215" s="240"/>
      <c r="N215" s="241"/>
      <c r="O215" s="241"/>
      <c r="P215" s="241"/>
      <c r="Q215" s="241"/>
      <c r="R215" s="241"/>
      <c r="S215" s="241"/>
      <c r="T215" s="242"/>
      <c r="U215" s="13"/>
      <c r="V215" s="13"/>
      <c r="W215" s="13"/>
      <c r="X215" s="13"/>
      <c r="Y215" s="13"/>
      <c r="Z215" s="13"/>
      <c r="AA215" s="13"/>
      <c r="AB215" s="13"/>
      <c r="AC215" s="13"/>
      <c r="AD215" s="13"/>
      <c r="AE215" s="13"/>
      <c r="AT215" s="243" t="s">
        <v>182</v>
      </c>
      <c r="AU215" s="243" t="s">
        <v>86</v>
      </c>
      <c r="AV215" s="13" t="s">
        <v>86</v>
      </c>
      <c r="AW215" s="13" t="s">
        <v>40</v>
      </c>
      <c r="AX215" s="13" t="s">
        <v>79</v>
      </c>
      <c r="AY215" s="243" t="s">
        <v>170</v>
      </c>
    </row>
    <row r="216" spans="1:51" s="14" customFormat="1" ht="12">
      <c r="A216" s="14"/>
      <c r="B216" s="244"/>
      <c r="C216" s="245"/>
      <c r="D216" s="229" t="s">
        <v>182</v>
      </c>
      <c r="E216" s="246" t="s">
        <v>35</v>
      </c>
      <c r="F216" s="247" t="s">
        <v>978</v>
      </c>
      <c r="G216" s="245"/>
      <c r="H216" s="248">
        <v>88.2</v>
      </c>
      <c r="I216" s="249"/>
      <c r="J216" s="245"/>
      <c r="K216" s="245"/>
      <c r="L216" s="250"/>
      <c r="M216" s="251"/>
      <c r="N216" s="252"/>
      <c r="O216" s="252"/>
      <c r="P216" s="252"/>
      <c r="Q216" s="252"/>
      <c r="R216" s="252"/>
      <c r="S216" s="252"/>
      <c r="T216" s="253"/>
      <c r="U216" s="14"/>
      <c r="V216" s="14"/>
      <c r="W216" s="14"/>
      <c r="X216" s="14"/>
      <c r="Y216" s="14"/>
      <c r="Z216" s="14"/>
      <c r="AA216" s="14"/>
      <c r="AB216" s="14"/>
      <c r="AC216" s="14"/>
      <c r="AD216" s="14"/>
      <c r="AE216" s="14"/>
      <c r="AT216" s="254" t="s">
        <v>182</v>
      </c>
      <c r="AU216" s="254" t="s">
        <v>86</v>
      </c>
      <c r="AV216" s="14" t="s">
        <v>88</v>
      </c>
      <c r="AW216" s="14" t="s">
        <v>40</v>
      </c>
      <c r="AX216" s="14" t="s">
        <v>79</v>
      </c>
      <c r="AY216" s="254" t="s">
        <v>170</v>
      </c>
    </row>
    <row r="217" spans="1:51" s="15" customFormat="1" ht="12">
      <c r="A217" s="15"/>
      <c r="B217" s="255"/>
      <c r="C217" s="256"/>
      <c r="D217" s="229" t="s">
        <v>182</v>
      </c>
      <c r="E217" s="257" t="s">
        <v>35</v>
      </c>
      <c r="F217" s="258" t="s">
        <v>185</v>
      </c>
      <c r="G217" s="256"/>
      <c r="H217" s="259">
        <v>88.2</v>
      </c>
      <c r="I217" s="260"/>
      <c r="J217" s="256"/>
      <c r="K217" s="256"/>
      <c r="L217" s="261"/>
      <c r="M217" s="262"/>
      <c r="N217" s="263"/>
      <c r="O217" s="263"/>
      <c r="P217" s="263"/>
      <c r="Q217" s="263"/>
      <c r="R217" s="263"/>
      <c r="S217" s="263"/>
      <c r="T217" s="264"/>
      <c r="U217" s="15"/>
      <c r="V217" s="15"/>
      <c r="W217" s="15"/>
      <c r="X217" s="15"/>
      <c r="Y217" s="15"/>
      <c r="Z217" s="15"/>
      <c r="AA217" s="15"/>
      <c r="AB217" s="15"/>
      <c r="AC217" s="15"/>
      <c r="AD217" s="15"/>
      <c r="AE217" s="15"/>
      <c r="AT217" s="265" t="s">
        <v>182</v>
      </c>
      <c r="AU217" s="265" t="s">
        <v>86</v>
      </c>
      <c r="AV217" s="15" t="s">
        <v>178</v>
      </c>
      <c r="AW217" s="15" t="s">
        <v>40</v>
      </c>
      <c r="AX217" s="15" t="s">
        <v>86</v>
      </c>
      <c r="AY217" s="265" t="s">
        <v>170</v>
      </c>
    </row>
    <row r="218" spans="1:65" s="2" customFormat="1" ht="12">
      <c r="A218" s="41"/>
      <c r="B218" s="42"/>
      <c r="C218" s="216" t="s">
        <v>338</v>
      </c>
      <c r="D218" s="216" t="s">
        <v>173</v>
      </c>
      <c r="E218" s="217" t="s">
        <v>427</v>
      </c>
      <c r="F218" s="218" t="s">
        <v>428</v>
      </c>
      <c r="G218" s="219" t="s">
        <v>348</v>
      </c>
      <c r="H218" s="220">
        <v>805.8</v>
      </c>
      <c r="I218" s="221"/>
      <c r="J218" s="222">
        <f>ROUND(I218*H218,2)</f>
        <v>0</v>
      </c>
      <c r="K218" s="218" t="s">
        <v>177</v>
      </c>
      <c r="L218" s="47"/>
      <c r="M218" s="223" t="s">
        <v>35</v>
      </c>
      <c r="N218" s="224" t="s">
        <v>52</v>
      </c>
      <c r="O218" s="88"/>
      <c r="P218" s="225">
        <f>O218*H218</f>
        <v>0</v>
      </c>
      <c r="Q218" s="225">
        <v>0</v>
      </c>
      <c r="R218" s="225">
        <f>Q218*H218</f>
        <v>0</v>
      </c>
      <c r="S218" s="225">
        <v>0</v>
      </c>
      <c r="T218" s="226">
        <f>S218*H218</f>
        <v>0</v>
      </c>
      <c r="U218" s="41"/>
      <c r="V218" s="41"/>
      <c r="W218" s="41"/>
      <c r="X218" s="41"/>
      <c r="Y218" s="41"/>
      <c r="Z218" s="41"/>
      <c r="AA218" s="41"/>
      <c r="AB218" s="41"/>
      <c r="AC218" s="41"/>
      <c r="AD218" s="41"/>
      <c r="AE218" s="41"/>
      <c r="AR218" s="227" t="s">
        <v>372</v>
      </c>
      <c r="AT218" s="227" t="s">
        <v>173</v>
      </c>
      <c r="AU218" s="227" t="s">
        <v>86</v>
      </c>
      <c r="AY218" s="19" t="s">
        <v>170</v>
      </c>
      <c r="BE218" s="228">
        <f>IF(N218="základní",J218,0)</f>
        <v>0</v>
      </c>
      <c r="BF218" s="228">
        <f>IF(N218="snížená",J218,0)</f>
        <v>0</v>
      </c>
      <c r="BG218" s="228">
        <f>IF(N218="zákl. přenesená",J218,0)</f>
        <v>0</v>
      </c>
      <c r="BH218" s="228">
        <f>IF(N218="sníž. přenesená",J218,0)</f>
        <v>0</v>
      </c>
      <c r="BI218" s="228">
        <f>IF(N218="nulová",J218,0)</f>
        <v>0</v>
      </c>
      <c r="BJ218" s="19" t="s">
        <v>178</v>
      </c>
      <c r="BK218" s="228">
        <f>ROUND(I218*H218,2)</f>
        <v>0</v>
      </c>
      <c r="BL218" s="19" t="s">
        <v>372</v>
      </c>
      <c r="BM218" s="227" t="s">
        <v>429</v>
      </c>
    </row>
    <row r="219" spans="1:47" s="2" customFormat="1" ht="12">
      <c r="A219" s="41"/>
      <c r="B219" s="42"/>
      <c r="C219" s="43"/>
      <c r="D219" s="229" t="s">
        <v>180</v>
      </c>
      <c r="E219" s="43"/>
      <c r="F219" s="230" t="s">
        <v>430</v>
      </c>
      <c r="G219" s="43"/>
      <c r="H219" s="43"/>
      <c r="I219" s="231"/>
      <c r="J219" s="43"/>
      <c r="K219" s="43"/>
      <c r="L219" s="47"/>
      <c r="M219" s="232"/>
      <c r="N219" s="233"/>
      <c r="O219" s="88"/>
      <c r="P219" s="88"/>
      <c r="Q219" s="88"/>
      <c r="R219" s="88"/>
      <c r="S219" s="88"/>
      <c r="T219" s="89"/>
      <c r="U219" s="41"/>
      <c r="V219" s="41"/>
      <c r="W219" s="41"/>
      <c r="X219" s="41"/>
      <c r="Y219" s="41"/>
      <c r="Z219" s="41"/>
      <c r="AA219" s="41"/>
      <c r="AB219" s="41"/>
      <c r="AC219" s="41"/>
      <c r="AD219" s="41"/>
      <c r="AE219" s="41"/>
      <c r="AT219" s="19" t="s">
        <v>180</v>
      </c>
      <c r="AU219" s="19" t="s">
        <v>86</v>
      </c>
    </row>
    <row r="220" spans="1:51" s="13" customFormat="1" ht="12">
      <c r="A220" s="13"/>
      <c r="B220" s="234"/>
      <c r="C220" s="235"/>
      <c r="D220" s="229" t="s">
        <v>182</v>
      </c>
      <c r="E220" s="236" t="s">
        <v>35</v>
      </c>
      <c r="F220" s="237" t="s">
        <v>380</v>
      </c>
      <c r="G220" s="235"/>
      <c r="H220" s="236" t="s">
        <v>35</v>
      </c>
      <c r="I220" s="238"/>
      <c r="J220" s="235"/>
      <c r="K220" s="235"/>
      <c r="L220" s="239"/>
      <c r="M220" s="240"/>
      <c r="N220" s="241"/>
      <c r="O220" s="241"/>
      <c r="P220" s="241"/>
      <c r="Q220" s="241"/>
      <c r="R220" s="241"/>
      <c r="S220" s="241"/>
      <c r="T220" s="242"/>
      <c r="U220" s="13"/>
      <c r="V220" s="13"/>
      <c r="W220" s="13"/>
      <c r="X220" s="13"/>
      <c r="Y220" s="13"/>
      <c r="Z220" s="13"/>
      <c r="AA220" s="13"/>
      <c r="AB220" s="13"/>
      <c r="AC220" s="13"/>
      <c r="AD220" s="13"/>
      <c r="AE220" s="13"/>
      <c r="AT220" s="243" t="s">
        <v>182</v>
      </c>
      <c r="AU220" s="243" t="s">
        <v>86</v>
      </c>
      <c r="AV220" s="13" t="s">
        <v>86</v>
      </c>
      <c r="AW220" s="13" t="s">
        <v>40</v>
      </c>
      <c r="AX220" s="13" t="s">
        <v>79</v>
      </c>
      <c r="AY220" s="243" t="s">
        <v>170</v>
      </c>
    </row>
    <row r="221" spans="1:51" s="14" customFormat="1" ht="12">
      <c r="A221" s="14"/>
      <c r="B221" s="244"/>
      <c r="C221" s="245"/>
      <c r="D221" s="229" t="s">
        <v>182</v>
      </c>
      <c r="E221" s="246" t="s">
        <v>35</v>
      </c>
      <c r="F221" s="247" t="s">
        <v>975</v>
      </c>
      <c r="G221" s="245"/>
      <c r="H221" s="248">
        <v>765.51</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182</v>
      </c>
      <c r="AU221" s="254" t="s">
        <v>86</v>
      </c>
      <c r="AV221" s="14" t="s">
        <v>88</v>
      </c>
      <c r="AW221" s="14" t="s">
        <v>40</v>
      </c>
      <c r="AX221" s="14" t="s">
        <v>79</v>
      </c>
      <c r="AY221" s="254" t="s">
        <v>170</v>
      </c>
    </row>
    <row r="222" spans="1:51" s="13" customFormat="1" ht="12">
      <c r="A222" s="13"/>
      <c r="B222" s="234"/>
      <c r="C222" s="235"/>
      <c r="D222" s="229" t="s">
        <v>182</v>
      </c>
      <c r="E222" s="236" t="s">
        <v>35</v>
      </c>
      <c r="F222" s="237" t="s">
        <v>385</v>
      </c>
      <c r="G222" s="235"/>
      <c r="H222" s="236" t="s">
        <v>35</v>
      </c>
      <c r="I222" s="238"/>
      <c r="J222" s="235"/>
      <c r="K222" s="235"/>
      <c r="L222" s="239"/>
      <c r="M222" s="240"/>
      <c r="N222" s="241"/>
      <c r="O222" s="241"/>
      <c r="P222" s="241"/>
      <c r="Q222" s="241"/>
      <c r="R222" s="241"/>
      <c r="S222" s="241"/>
      <c r="T222" s="242"/>
      <c r="U222" s="13"/>
      <c r="V222" s="13"/>
      <c r="W222" s="13"/>
      <c r="X222" s="13"/>
      <c r="Y222" s="13"/>
      <c r="Z222" s="13"/>
      <c r="AA222" s="13"/>
      <c r="AB222" s="13"/>
      <c r="AC222" s="13"/>
      <c r="AD222" s="13"/>
      <c r="AE222" s="13"/>
      <c r="AT222" s="243" t="s">
        <v>182</v>
      </c>
      <c r="AU222" s="243" t="s">
        <v>86</v>
      </c>
      <c r="AV222" s="13" t="s">
        <v>86</v>
      </c>
      <c r="AW222" s="13" t="s">
        <v>40</v>
      </c>
      <c r="AX222" s="13" t="s">
        <v>79</v>
      </c>
      <c r="AY222" s="243" t="s">
        <v>170</v>
      </c>
    </row>
    <row r="223" spans="1:51" s="14" customFormat="1" ht="12">
      <c r="A223" s="14"/>
      <c r="B223" s="244"/>
      <c r="C223" s="245"/>
      <c r="D223" s="229" t="s">
        <v>182</v>
      </c>
      <c r="E223" s="246" t="s">
        <v>35</v>
      </c>
      <c r="F223" s="247" t="s">
        <v>976</v>
      </c>
      <c r="G223" s="245"/>
      <c r="H223" s="248">
        <v>40.29</v>
      </c>
      <c r="I223" s="249"/>
      <c r="J223" s="245"/>
      <c r="K223" s="245"/>
      <c r="L223" s="250"/>
      <c r="M223" s="251"/>
      <c r="N223" s="252"/>
      <c r="O223" s="252"/>
      <c r="P223" s="252"/>
      <c r="Q223" s="252"/>
      <c r="R223" s="252"/>
      <c r="S223" s="252"/>
      <c r="T223" s="253"/>
      <c r="U223" s="14"/>
      <c r="V223" s="14"/>
      <c r="W223" s="14"/>
      <c r="X223" s="14"/>
      <c r="Y223" s="14"/>
      <c r="Z223" s="14"/>
      <c r="AA223" s="14"/>
      <c r="AB223" s="14"/>
      <c r="AC223" s="14"/>
      <c r="AD223" s="14"/>
      <c r="AE223" s="14"/>
      <c r="AT223" s="254" t="s">
        <v>182</v>
      </c>
      <c r="AU223" s="254" t="s">
        <v>86</v>
      </c>
      <c r="AV223" s="14" t="s">
        <v>88</v>
      </c>
      <c r="AW223" s="14" t="s">
        <v>40</v>
      </c>
      <c r="AX223" s="14" t="s">
        <v>79</v>
      </c>
      <c r="AY223" s="254" t="s">
        <v>170</v>
      </c>
    </row>
    <row r="224" spans="1:51" s="15" customFormat="1" ht="12">
      <c r="A224" s="15"/>
      <c r="B224" s="255"/>
      <c r="C224" s="256"/>
      <c r="D224" s="229" t="s">
        <v>182</v>
      </c>
      <c r="E224" s="257" t="s">
        <v>35</v>
      </c>
      <c r="F224" s="258" t="s">
        <v>185</v>
      </c>
      <c r="G224" s="256"/>
      <c r="H224" s="259">
        <v>805.8</v>
      </c>
      <c r="I224" s="260"/>
      <c r="J224" s="256"/>
      <c r="K224" s="256"/>
      <c r="L224" s="261"/>
      <c r="M224" s="262"/>
      <c r="N224" s="263"/>
      <c r="O224" s="263"/>
      <c r="P224" s="263"/>
      <c r="Q224" s="263"/>
      <c r="R224" s="263"/>
      <c r="S224" s="263"/>
      <c r="T224" s="264"/>
      <c r="U224" s="15"/>
      <c r="V224" s="15"/>
      <c r="W224" s="15"/>
      <c r="X224" s="15"/>
      <c r="Y224" s="15"/>
      <c r="Z224" s="15"/>
      <c r="AA224" s="15"/>
      <c r="AB224" s="15"/>
      <c r="AC224" s="15"/>
      <c r="AD224" s="15"/>
      <c r="AE224" s="15"/>
      <c r="AT224" s="265" t="s">
        <v>182</v>
      </c>
      <c r="AU224" s="265" t="s">
        <v>86</v>
      </c>
      <c r="AV224" s="15" t="s">
        <v>178</v>
      </c>
      <c r="AW224" s="15" t="s">
        <v>40</v>
      </c>
      <c r="AX224" s="15" t="s">
        <v>86</v>
      </c>
      <c r="AY224" s="265" t="s">
        <v>170</v>
      </c>
    </row>
    <row r="225" spans="1:65" s="2" customFormat="1" ht="44.25" customHeight="1">
      <c r="A225" s="41"/>
      <c r="B225" s="42"/>
      <c r="C225" s="216" t="s">
        <v>345</v>
      </c>
      <c r="D225" s="216" t="s">
        <v>173</v>
      </c>
      <c r="E225" s="217" t="s">
        <v>432</v>
      </c>
      <c r="F225" s="218" t="s">
        <v>433</v>
      </c>
      <c r="G225" s="219" t="s">
        <v>348</v>
      </c>
      <c r="H225" s="220">
        <v>0.2</v>
      </c>
      <c r="I225" s="221"/>
      <c r="J225" s="222">
        <f>ROUND(I225*H225,2)</f>
        <v>0</v>
      </c>
      <c r="K225" s="218" t="s">
        <v>177</v>
      </c>
      <c r="L225" s="47"/>
      <c r="M225" s="223" t="s">
        <v>35</v>
      </c>
      <c r="N225" s="224" t="s">
        <v>52</v>
      </c>
      <c r="O225" s="88"/>
      <c r="P225" s="225">
        <f>O225*H225</f>
        <v>0</v>
      </c>
      <c r="Q225" s="225">
        <v>0</v>
      </c>
      <c r="R225" s="225">
        <f>Q225*H225</f>
        <v>0</v>
      </c>
      <c r="S225" s="225">
        <v>0</v>
      </c>
      <c r="T225" s="226">
        <f>S225*H225</f>
        <v>0</v>
      </c>
      <c r="U225" s="41"/>
      <c r="V225" s="41"/>
      <c r="W225" s="41"/>
      <c r="X225" s="41"/>
      <c r="Y225" s="41"/>
      <c r="Z225" s="41"/>
      <c r="AA225" s="41"/>
      <c r="AB225" s="41"/>
      <c r="AC225" s="41"/>
      <c r="AD225" s="41"/>
      <c r="AE225" s="41"/>
      <c r="AR225" s="227" t="s">
        <v>372</v>
      </c>
      <c r="AT225" s="227" t="s">
        <v>173</v>
      </c>
      <c r="AU225" s="227" t="s">
        <v>86</v>
      </c>
      <c r="AY225" s="19" t="s">
        <v>170</v>
      </c>
      <c r="BE225" s="228">
        <f>IF(N225="základní",J225,0)</f>
        <v>0</v>
      </c>
      <c r="BF225" s="228">
        <f>IF(N225="snížená",J225,0)</f>
        <v>0</v>
      </c>
      <c r="BG225" s="228">
        <f>IF(N225="zákl. přenesená",J225,0)</f>
        <v>0</v>
      </c>
      <c r="BH225" s="228">
        <f>IF(N225="sníž. přenesená",J225,0)</f>
        <v>0</v>
      </c>
      <c r="BI225" s="228">
        <f>IF(N225="nulová",J225,0)</f>
        <v>0</v>
      </c>
      <c r="BJ225" s="19" t="s">
        <v>178</v>
      </c>
      <c r="BK225" s="228">
        <f>ROUND(I225*H225,2)</f>
        <v>0</v>
      </c>
      <c r="BL225" s="19" t="s">
        <v>372</v>
      </c>
      <c r="BM225" s="227" t="s">
        <v>668</v>
      </c>
    </row>
    <row r="226" spans="1:47" s="2" customFormat="1" ht="12">
      <c r="A226" s="41"/>
      <c r="B226" s="42"/>
      <c r="C226" s="43"/>
      <c r="D226" s="229" t="s">
        <v>180</v>
      </c>
      <c r="E226" s="43"/>
      <c r="F226" s="230" t="s">
        <v>430</v>
      </c>
      <c r="G226" s="43"/>
      <c r="H226" s="43"/>
      <c r="I226" s="231"/>
      <c r="J226" s="43"/>
      <c r="K226" s="43"/>
      <c r="L226" s="47"/>
      <c r="M226" s="232"/>
      <c r="N226" s="233"/>
      <c r="O226" s="88"/>
      <c r="P226" s="88"/>
      <c r="Q226" s="88"/>
      <c r="R226" s="88"/>
      <c r="S226" s="88"/>
      <c r="T226" s="89"/>
      <c r="U226" s="41"/>
      <c r="V226" s="41"/>
      <c r="W226" s="41"/>
      <c r="X226" s="41"/>
      <c r="Y226" s="41"/>
      <c r="Z226" s="41"/>
      <c r="AA226" s="41"/>
      <c r="AB226" s="41"/>
      <c r="AC226" s="41"/>
      <c r="AD226" s="41"/>
      <c r="AE226" s="41"/>
      <c r="AT226" s="19" t="s">
        <v>180</v>
      </c>
      <c r="AU226" s="19" t="s">
        <v>86</v>
      </c>
    </row>
    <row r="227" spans="1:65" s="2" customFormat="1" ht="12">
      <c r="A227" s="41"/>
      <c r="B227" s="42"/>
      <c r="C227" s="216" t="s">
        <v>353</v>
      </c>
      <c r="D227" s="216" t="s">
        <v>173</v>
      </c>
      <c r="E227" s="217" t="s">
        <v>436</v>
      </c>
      <c r="F227" s="218" t="s">
        <v>437</v>
      </c>
      <c r="G227" s="219" t="s">
        <v>348</v>
      </c>
      <c r="H227" s="220">
        <v>88.2</v>
      </c>
      <c r="I227" s="221"/>
      <c r="J227" s="222">
        <f>ROUND(I227*H227,2)</f>
        <v>0</v>
      </c>
      <c r="K227" s="218" t="s">
        <v>177</v>
      </c>
      <c r="L227" s="47"/>
      <c r="M227" s="223" t="s">
        <v>35</v>
      </c>
      <c r="N227" s="224" t="s">
        <v>52</v>
      </c>
      <c r="O227" s="88"/>
      <c r="P227" s="225">
        <f>O227*H227</f>
        <v>0</v>
      </c>
      <c r="Q227" s="225">
        <v>0</v>
      </c>
      <c r="R227" s="225">
        <f>Q227*H227</f>
        <v>0</v>
      </c>
      <c r="S227" s="225">
        <v>0</v>
      </c>
      <c r="T227" s="226">
        <f>S227*H227</f>
        <v>0</v>
      </c>
      <c r="U227" s="41"/>
      <c r="V227" s="41"/>
      <c r="W227" s="41"/>
      <c r="X227" s="41"/>
      <c r="Y227" s="41"/>
      <c r="Z227" s="41"/>
      <c r="AA227" s="41"/>
      <c r="AB227" s="41"/>
      <c r="AC227" s="41"/>
      <c r="AD227" s="41"/>
      <c r="AE227" s="41"/>
      <c r="AR227" s="227" t="s">
        <v>372</v>
      </c>
      <c r="AT227" s="227" t="s">
        <v>173</v>
      </c>
      <c r="AU227" s="227" t="s">
        <v>86</v>
      </c>
      <c r="AY227" s="19" t="s">
        <v>170</v>
      </c>
      <c r="BE227" s="228">
        <f>IF(N227="základní",J227,0)</f>
        <v>0</v>
      </c>
      <c r="BF227" s="228">
        <f>IF(N227="snížená",J227,0)</f>
        <v>0</v>
      </c>
      <c r="BG227" s="228">
        <f>IF(N227="zákl. přenesená",J227,0)</f>
        <v>0</v>
      </c>
      <c r="BH227" s="228">
        <f>IF(N227="sníž. přenesená",J227,0)</f>
        <v>0</v>
      </c>
      <c r="BI227" s="228">
        <f>IF(N227="nulová",J227,0)</f>
        <v>0</v>
      </c>
      <c r="BJ227" s="19" t="s">
        <v>178</v>
      </c>
      <c r="BK227" s="228">
        <f>ROUND(I227*H227,2)</f>
        <v>0</v>
      </c>
      <c r="BL227" s="19" t="s">
        <v>372</v>
      </c>
      <c r="BM227" s="227" t="s">
        <v>438</v>
      </c>
    </row>
    <row r="228" spans="1:47" s="2" customFormat="1" ht="12">
      <c r="A228" s="41"/>
      <c r="B228" s="42"/>
      <c r="C228" s="43"/>
      <c r="D228" s="229" t="s">
        <v>180</v>
      </c>
      <c r="E228" s="43"/>
      <c r="F228" s="230" t="s">
        <v>430</v>
      </c>
      <c r="G228" s="43"/>
      <c r="H228" s="43"/>
      <c r="I228" s="231"/>
      <c r="J228" s="43"/>
      <c r="K228" s="43"/>
      <c r="L228" s="47"/>
      <c r="M228" s="232"/>
      <c r="N228" s="233"/>
      <c r="O228" s="88"/>
      <c r="P228" s="88"/>
      <c r="Q228" s="88"/>
      <c r="R228" s="88"/>
      <c r="S228" s="88"/>
      <c r="T228" s="89"/>
      <c r="U228" s="41"/>
      <c r="V228" s="41"/>
      <c r="W228" s="41"/>
      <c r="X228" s="41"/>
      <c r="Y228" s="41"/>
      <c r="Z228" s="41"/>
      <c r="AA228" s="41"/>
      <c r="AB228" s="41"/>
      <c r="AC228" s="41"/>
      <c r="AD228" s="41"/>
      <c r="AE228" s="41"/>
      <c r="AT228" s="19" t="s">
        <v>180</v>
      </c>
      <c r="AU228" s="19" t="s">
        <v>86</v>
      </c>
    </row>
    <row r="229" spans="1:47" s="2" customFormat="1" ht="12">
      <c r="A229" s="41"/>
      <c r="B229" s="42"/>
      <c r="C229" s="43"/>
      <c r="D229" s="229" t="s">
        <v>343</v>
      </c>
      <c r="E229" s="43"/>
      <c r="F229" s="230" t="s">
        <v>439</v>
      </c>
      <c r="G229" s="43"/>
      <c r="H229" s="43"/>
      <c r="I229" s="231"/>
      <c r="J229" s="43"/>
      <c r="K229" s="43"/>
      <c r="L229" s="47"/>
      <c r="M229" s="232"/>
      <c r="N229" s="233"/>
      <c r="O229" s="88"/>
      <c r="P229" s="88"/>
      <c r="Q229" s="88"/>
      <c r="R229" s="88"/>
      <c r="S229" s="88"/>
      <c r="T229" s="89"/>
      <c r="U229" s="41"/>
      <c r="V229" s="41"/>
      <c r="W229" s="41"/>
      <c r="X229" s="41"/>
      <c r="Y229" s="41"/>
      <c r="Z229" s="41"/>
      <c r="AA229" s="41"/>
      <c r="AB229" s="41"/>
      <c r="AC229" s="41"/>
      <c r="AD229" s="41"/>
      <c r="AE229" s="41"/>
      <c r="AT229" s="19" t="s">
        <v>343</v>
      </c>
      <c r="AU229" s="19" t="s">
        <v>86</v>
      </c>
    </row>
    <row r="230" spans="1:51" s="13" customFormat="1" ht="12">
      <c r="A230" s="13"/>
      <c r="B230" s="234"/>
      <c r="C230" s="235"/>
      <c r="D230" s="229" t="s">
        <v>182</v>
      </c>
      <c r="E230" s="236" t="s">
        <v>35</v>
      </c>
      <c r="F230" s="237" t="s">
        <v>401</v>
      </c>
      <c r="G230" s="235"/>
      <c r="H230" s="236" t="s">
        <v>35</v>
      </c>
      <c r="I230" s="238"/>
      <c r="J230" s="235"/>
      <c r="K230" s="235"/>
      <c r="L230" s="239"/>
      <c r="M230" s="240"/>
      <c r="N230" s="241"/>
      <c r="O230" s="241"/>
      <c r="P230" s="241"/>
      <c r="Q230" s="241"/>
      <c r="R230" s="241"/>
      <c r="S230" s="241"/>
      <c r="T230" s="242"/>
      <c r="U230" s="13"/>
      <c r="V230" s="13"/>
      <c r="W230" s="13"/>
      <c r="X230" s="13"/>
      <c r="Y230" s="13"/>
      <c r="Z230" s="13"/>
      <c r="AA230" s="13"/>
      <c r="AB230" s="13"/>
      <c r="AC230" s="13"/>
      <c r="AD230" s="13"/>
      <c r="AE230" s="13"/>
      <c r="AT230" s="243" t="s">
        <v>182</v>
      </c>
      <c r="AU230" s="243" t="s">
        <v>86</v>
      </c>
      <c r="AV230" s="13" t="s">
        <v>86</v>
      </c>
      <c r="AW230" s="13" t="s">
        <v>40</v>
      </c>
      <c r="AX230" s="13" t="s">
        <v>79</v>
      </c>
      <c r="AY230" s="243" t="s">
        <v>170</v>
      </c>
    </row>
    <row r="231" spans="1:51" s="14" customFormat="1" ht="12">
      <c r="A231" s="14"/>
      <c r="B231" s="244"/>
      <c r="C231" s="245"/>
      <c r="D231" s="229" t="s">
        <v>182</v>
      </c>
      <c r="E231" s="246" t="s">
        <v>35</v>
      </c>
      <c r="F231" s="247" t="s">
        <v>978</v>
      </c>
      <c r="G231" s="245"/>
      <c r="H231" s="248">
        <v>88.2</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182</v>
      </c>
      <c r="AU231" s="254" t="s">
        <v>86</v>
      </c>
      <c r="AV231" s="14" t="s">
        <v>88</v>
      </c>
      <c r="AW231" s="14" t="s">
        <v>40</v>
      </c>
      <c r="AX231" s="14" t="s">
        <v>79</v>
      </c>
      <c r="AY231" s="254" t="s">
        <v>170</v>
      </c>
    </row>
    <row r="232" spans="1:51" s="15" customFormat="1" ht="12">
      <c r="A232" s="15"/>
      <c r="B232" s="255"/>
      <c r="C232" s="256"/>
      <c r="D232" s="229" t="s">
        <v>182</v>
      </c>
      <c r="E232" s="257" t="s">
        <v>35</v>
      </c>
      <c r="F232" s="258" t="s">
        <v>185</v>
      </c>
      <c r="G232" s="256"/>
      <c r="H232" s="259">
        <v>88.2</v>
      </c>
      <c r="I232" s="260"/>
      <c r="J232" s="256"/>
      <c r="K232" s="256"/>
      <c r="L232" s="261"/>
      <c r="M232" s="262"/>
      <c r="N232" s="263"/>
      <c r="O232" s="263"/>
      <c r="P232" s="263"/>
      <c r="Q232" s="263"/>
      <c r="R232" s="263"/>
      <c r="S232" s="263"/>
      <c r="T232" s="264"/>
      <c r="U232" s="15"/>
      <c r="V232" s="15"/>
      <c r="W232" s="15"/>
      <c r="X232" s="15"/>
      <c r="Y232" s="15"/>
      <c r="Z232" s="15"/>
      <c r="AA232" s="15"/>
      <c r="AB232" s="15"/>
      <c r="AC232" s="15"/>
      <c r="AD232" s="15"/>
      <c r="AE232" s="15"/>
      <c r="AT232" s="265" t="s">
        <v>182</v>
      </c>
      <c r="AU232" s="265" t="s">
        <v>86</v>
      </c>
      <c r="AV232" s="15" t="s">
        <v>178</v>
      </c>
      <c r="AW232" s="15" t="s">
        <v>40</v>
      </c>
      <c r="AX232" s="15" t="s">
        <v>86</v>
      </c>
      <c r="AY232" s="265" t="s">
        <v>170</v>
      </c>
    </row>
    <row r="233" spans="1:65" s="2" customFormat="1" ht="16.5" customHeight="1">
      <c r="A233" s="41"/>
      <c r="B233" s="42"/>
      <c r="C233" s="266" t="s">
        <v>360</v>
      </c>
      <c r="D233" s="266" t="s">
        <v>441</v>
      </c>
      <c r="E233" s="267" t="s">
        <v>442</v>
      </c>
      <c r="F233" s="268" t="s">
        <v>443</v>
      </c>
      <c r="G233" s="269" t="s">
        <v>348</v>
      </c>
      <c r="H233" s="270">
        <v>678.463</v>
      </c>
      <c r="I233" s="271"/>
      <c r="J233" s="272">
        <f>ROUND(I233*H233,2)</f>
        <v>0</v>
      </c>
      <c r="K233" s="268" t="s">
        <v>177</v>
      </c>
      <c r="L233" s="273"/>
      <c r="M233" s="274" t="s">
        <v>35</v>
      </c>
      <c r="N233" s="275" t="s">
        <v>52</v>
      </c>
      <c r="O233" s="88"/>
      <c r="P233" s="225">
        <f>O233*H233</f>
        <v>0</v>
      </c>
      <c r="Q233" s="225">
        <v>1</v>
      </c>
      <c r="R233" s="225">
        <f>Q233*H233</f>
        <v>678.463</v>
      </c>
      <c r="S233" s="225">
        <v>0</v>
      </c>
      <c r="T233" s="226">
        <f>S233*H233</f>
        <v>0</v>
      </c>
      <c r="U233" s="41"/>
      <c r="V233" s="41"/>
      <c r="W233" s="41"/>
      <c r="X233" s="41"/>
      <c r="Y233" s="41"/>
      <c r="Z233" s="41"/>
      <c r="AA233" s="41"/>
      <c r="AB233" s="41"/>
      <c r="AC233" s="41"/>
      <c r="AD233" s="41"/>
      <c r="AE233" s="41"/>
      <c r="AR233" s="227" t="s">
        <v>372</v>
      </c>
      <c r="AT233" s="227" t="s">
        <v>441</v>
      </c>
      <c r="AU233" s="227" t="s">
        <v>86</v>
      </c>
      <c r="AY233" s="19" t="s">
        <v>170</v>
      </c>
      <c r="BE233" s="228">
        <f>IF(N233="základní",J233,0)</f>
        <v>0</v>
      </c>
      <c r="BF233" s="228">
        <f>IF(N233="snížená",J233,0)</f>
        <v>0</v>
      </c>
      <c r="BG233" s="228">
        <f>IF(N233="zákl. přenesená",J233,0)</f>
        <v>0</v>
      </c>
      <c r="BH233" s="228">
        <f>IF(N233="sníž. přenesená",J233,0)</f>
        <v>0</v>
      </c>
      <c r="BI233" s="228">
        <f>IF(N233="nulová",J233,0)</f>
        <v>0</v>
      </c>
      <c r="BJ233" s="19" t="s">
        <v>178</v>
      </c>
      <c r="BK233" s="228">
        <f>ROUND(I233*H233,2)</f>
        <v>0</v>
      </c>
      <c r="BL233" s="19" t="s">
        <v>372</v>
      </c>
      <c r="BM233" s="227" t="s">
        <v>444</v>
      </c>
    </row>
    <row r="234" spans="1:47" s="2" customFormat="1" ht="12">
      <c r="A234" s="41"/>
      <c r="B234" s="42"/>
      <c r="C234" s="43"/>
      <c r="D234" s="229" t="s">
        <v>343</v>
      </c>
      <c r="E234" s="43"/>
      <c r="F234" s="230" t="s">
        <v>445</v>
      </c>
      <c r="G234" s="43"/>
      <c r="H234" s="43"/>
      <c r="I234" s="231"/>
      <c r="J234" s="43"/>
      <c r="K234" s="43"/>
      <c r="L234" s="47"/>
      <c r="M234" s="232"/>
      <c r="N234" s="233"/>
      <c r="O234" s="88"/>
      <c r="P234" s="88"/>
      <c r="Q234" s="88"/>
      <c r="R234" s="88"/>
      <c r="S234" s="88"/>
      <c r="T234" s="89"/>
      <c r="U234" s="41"/>
      <c r="V234" s="41"/>
      <c r="W234" s="41"/>
      <c r="X234" s="41"/>
      <c r="Y234" s="41"/>
      <c r="Z234" s="41"/>
      <c r="AA234" s="41"/>
      <c r="AB234" s="41"/>
      <c r="AC234" s="41"/>
      <c r="AD234" s="41"/>
      <c r="AE234" s="41"/>
      <c r="AT234" s="19" t="s">
        <v>343</v>
      </c>
      <c r="AU234" s="19" t="s">
        <v>86</v>
      </c>
    </row>
    <row r="235" spans="1:51" s="14" customFormat="1" ht="12">
      <c r="A235" s="14"/>
      <c r="B235" s="244"/>
      <c r="C235" s="245"/>
      <c r="D235" s="229" t="s">
        <v>182</v>
      </c>
      <c r="E235" s="246" t="s">
        <v>35</v>
      </c>
      <c r="F235" s="247" t="s">
        <v>980</v>
      </c>
      <c r="G235" s="245"/>
      <c r="H235" s="248">
        <v>678.463</v>
      </c>
      <c r="I235" s="249"/>
      <c r="J235" s="245"/>
      <c r="K235" s="245"/>
      <c r="L235" s="250"/>
      <c r="M235" s="251"/>
      <c r="N235" s="252"/>
      <c r="O235" s="252"/>
      <c r="P235" s="252"/>
      <c r="Q235" s="252"/>
      <c r="R235" s="252"/>
      <c r="S235" s="252"/>
      <c r="T235" s="253"/>
      <c r="U235" s="14"/>
      <c r="V235" s="14"/>
      <c r="W235" s="14"/>
      <c r="X235" s="14"/>
      <c r="Y235" s="14"/>
      <c r="Z235" s="14"/>
      <c r="AA235" s="14"/>
      <c r="AB235" s="14"/>
      <c r="AC235" s="14"/>
      <c r="AD235" s="14"/>
      <c r="AE235" s="14"/>
      <c r="AT235" s="254" t="s">
        <v>182</v>
      </c>
      <c r="AU235" s="254" t="s">
        <v>86</v>
      </c>
      <c r="AV235" s="14" t="s">
        <v>88</v>
      </c>
      <c r="AW235" s="14" t="s">
        <v>40</v>
      </c>
      <c r="AX235" s="14" t="s">
        <v>79</v>
      </c>
      <c r="AY235" s="254" t="s">
        <v>170</v>
      </c>
    </row>
    <row r="236" spans="1:51" s="15" customFormat="1" ht="12">
      <c r="A236" s="15"/>
      <c r="B236" s="255"/>
      <c r="C236" s="256"/>
      <c r="D236" s="229" t="s">
        <v>182</v>
      </c>
      <c r="E236" s="257" t="s">
        <v>35</v>
      </c>
      <c r="F236" s="258" t="s">
        <v>185</v>
      </c>
      <c r="G236" s="256"/>
      <c r="H236" s="259">
        <v>678.463</v>
      </c>
      <c r="I236" s="260"/>
      <c r="J236" s="256"/>
      <c r="K236" s="256"/>
      <c r="L236" s="261"/>
      <c r="M236" s="262"/>
      <c r="N236" s="263"/>
      <c r="O236" s="263"/>
      <c r="P236" s="263"/>
      <c r="Q236" s="263"/>
      <c r="R236" s="263"/>
      <c r="S236" s="263"/>
      <c r="T236" s="264"/>
      <c r="U236" s="15"/>
      <c r="V236" s="15"/>
      <c r="W236" s="15"/>
      <c r="X236" s="15"/>
      <c r="Y236" s="15"/>
      <c r="Z236" s="15"/>
      <c r="AA236" s="15"/>
      <c r="AB236" s="15"/>
      <c r="AC236" s="15"/>
      <c r="AD236" s="15"/>
      <c r="AE236" s="15"/>
      <c r="AT236" s="265" t="s">
        <v>182</v>
      </c>
      <c r="AU236" s="265" t="s">
        <v>86</v>
      </c>
      <c r="AV236" s="15" t="s">
        <v>178</v>
      </c>
      <c r="AW236" s="15" t="s">
        <v>40</v>
      </c>
      <c r="AX236" s="15" t="s">
        <v>86</v>
      </c>
      <c r="AY236" s="265" t="s">
        <v>170</v>
      </c>
    </row>
    <row r="237" spans="1:65" s="2" customFormat="1" ht="16.5" customHeight="1">
      <c r="A237" s="41"/>
      <c r="B237" s="42"/>
      <c r="C237" s="266" t="s">
        <v>369</v>
      </c>
      <c r="D237" s="266" t="s">
        <v>441</v>
      </c>
      <c r="E237" s="267" t="s">
        <v>563</v>
      </c>
      <c r="F237" s="268" t="s">
        <v>564</v>
      </c>
      <c r="G237" s="269" t="s">
        <v>216</v>
      </c>
      <c r="H237" s="270">
        <v>804</v>
      </c>
      <c r="I237" s="271"/>
      <c r="J237" s="272">
        <f>ROUND(I237*H237,2)</f>
        <v>0</v>
      </c>
      <c r="K237" s="268" t="s">
        <v>177</v>
      </c>
      <c r="L237" s="273"/>
      <c r="M237" s="274" t="s">
        <v>35</v>
      </c>
      <c r="N237" s="275" t="s">
        <v>52</v>
      </c>
      <c r="O237" s="88"/>
      <c r="P237" s="225">
        <f>O237*H237</f>
        <v>0</v>
      </c>
      <c r="Q237" s="225">
        <v>0.00018</v>
      </c>
      <c r="R237" s="225">
        <f>Q237*H237</f>
        <v>0.14472000000000002</v>
      </c>
      <c r="S237" s="225">
        <v>0</v>
      </c>
      <c r="T237" s="226">
        <f>S237*H237</f>
        <v>0</v>
      </c>
      <c r="U237" s="41"/>
      <c r="V237" s="41"/>
      <c r="W237" s="41"/>
      <c r="X237" s="41"/>
      <c r="Y237" s="41"/>
      <c r="Z237" s="41"/>
      <c r="AA237" s="41"/>
      <c r="AB237" s="41"/>
      <c r="AC237" s="41"/>
      <c r="AD237" s="41"/>
      <c r="AE237" s="41"/>
      <c r="AR237" s="227" t="s">
        <v>372</v>
      </c>
      <c r="AT237" s="227" t="s">
        <v>441</v>
      </c>
      <c r="AU237" s="227" t="s">
        <v>86</v>
      </c>
      <c r="AY237" s="19" t="s">
        <v>170</v>
      </c>
      <c r="BE237" s="228">
        <f>IF(N237="základní",J237,0)</f>
        <v>0</v>
      </c>
      <c r="BF237" s="228">
        <f>IF(N237="snížená",J237,0)</f>
        <v>0</v>
      </c>
      <c r="BG237" s="228">
        <f>IF(N237="zákl. přenesená",J237,0)</f>
        <v>0</v>
      </c>
      <c r="BH237" s="228">
        <f>IF(N237="sníž. přenesená",J237,0)</f>
        <v>0</v>
      </c>
      <c r="BI237" s="228">
        <f>IF(N237="nulová",J237,0)</f>
        <v>0</v>
      </c>
      <c r="BJ237" s="19" t="s">
        <v>178</v>
      </c>
      <c r="BK237" s="228">
        <f>ROUND(I237*H237,2)</f>
        <v>0</v>
      </c>
      <c r="BL237" s="19" t="s">
        <v>372</v>
      </c>
      <c r="BM237" s="227" t="s">
        <v>669</v>
      </c>
    </row>
    <row r="238" spans="1:51" s="14" customFormat="1" ht="12">
      <c r="A238" s="14"/>
      <c r="B238" s="244"/>
      <c r="C238" s="245"/>
      <c r="D238" s="229" t="s">
        <v>182</v>
      </c>
      <c r="E238" s="246" t="s">
        <v>35</v>
      </c>
      <c r="F238" s="247" t="s">
        <v>981</v>
      </c>
      <c r="G238" s="245"/>
      <c r="H238" s="248">
        <v>804</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182</v>
      </c>
      <c r="AU238" s="254" t="s">
        <v>86</v>
      </c>
      <c r="AV238" s="14" t="s">
        <v>88</v>
      </c>
      <c r="AW238" s="14" t="s">
        <v>40</v>
      </c>
      <c r="AX238" s="14" t="s">
        <v>79</v>
      </c>
      <c r="AY238" s="254" t="s">
        <v>170</v>
      </c>
    </row>
    <row r="239" spans="1:51" s="15" customFormat="1" ht="12">
      <c r="A239" s="15"/>
      <c r="B239" s="255"/>
      <c r="C239" s="256"/>
      <c r="D239" s="229" t="s">
        <v>182</v>
      </c>
      <c r="E239" s="257" t="s">
        <v>35</v>
      </c>
      <c r="F239" s="258" t="s">
        <v>185</v>
      </c>
      <c r="G239" s="256"/>
      <c r="H239" s="259">
        <v>804</v>
      </c>
      <c r="I239" s="260"/>
      <c r="J239" s="256"/>
      <c r="K239" s="256"/>
      <c r="L239" s="261"/>
      <c r="M239" s="262"/>
      <c r="N239" s="263"/>
      <c r="O239" s="263"/>
      <c r="P239" s="263"/>
      <c r="Q239" s="263"/>
      <c r="R239" s="263"/>
      <c r="S239" s="263"/>
      <c r="T239" s="264"/>
      <c r="U239" s="15"/>
      <c r="V239" s="15"/>
      <c r="W239" s="15"/>
      <c r="X239" s="15"/>
      <c r="Y239" s="15"/>
      <c r="Z239" s="15"/>
      <c r="AA239" s="15"/>
      <c r="AB239" s="15"/>
      <c r="AC239" s="15"/>
      <c r="AD239" s="15"/>
      <c r="AE239" s="15"/>
      <c r="AT239" s="265" t="s">
        <v>182</v>
      </c>
      <c r="AU239" s="265" t="s">
        <v>86</v>
      </c>
      <c r="AV239" s="15" t="s">
        <v>178</v>
      </c>
      <c r="AW239" s="15" t="s">
        <v>40</v>
      </c>
      <c r="AX239" s="15" t="s">
        <v>86</v>
      </c>
      <c r="AY239" s="265" t="s">
        <v>170</v>
      </c>
    </row>
    <row r="240" spans="1:65" s="2" customFormat="1" ht="16.5" customHeight="1">
      <c r="A240" s="41"/>
      <c r="B240" s="42"/>
      <c r="C240" s="266" t="s">
        <v>376</v>
      </c>
      <c r="D240" s="266" t="s">
        <v>441</v>
      </c>
      <c r="E240" s="267" t="s">
        <v>452</v>
      </c>
      <c r="F240" s="268" t="s">
        <v>453</v>
      </c>
      <c r="G240" s="269" t="s">
        <v>348</v>
      </c>
      <c r="H240" s="270">
        <v>20.485</v>
      </c>
      <c r="I240" s="271"/>
      <c r="J240" s="272">
        <f>ROUND(I240*H240,2)</f>
        <v>0</v>
      </c>
      <c r="K240" s="268" t="s">
        <v>177</v>
      </c>
      <c r="L240" s="273"/>
      <c r="M240" s="274" t="s">
        <v>35</v>
      </c>
      <c r="N240" s="275" t="s">
        <v>52</v>
      </c>
      <c r="O240" s="88"/>
      <c r="P240" s="225">
        <f>O240*H240</f>
        <v>0</v>
      </c>
      <c r="Q240" s="225">
        <v>1</v>
      </c>
      <c r="R240" s="225">
        <f>Q240*H240</f>
        <v>20.485</v>
      </c>
      <c r="S240" s="225">
        <v>0</v>
      </c>
      <c r="T240" s="226">
        <f>S240*H240</f>
        <v>0</v>
      </c>
      <c r="U240" s="41"/>
      <c r="V240" s="41"/>
      <c r="W240" s="41"/>
      <c r="X240" s="41"/>
      <c r="Y240" s="41"/>
      <c r="Z240" s="41"/>
      <c r="AA240" s="41"/>
      <c r="AB240" s="41"/>
      <c r="AC240" s="41"/>
      <c r="AD240" s="41"/>
      <c r="AE240" s="41"/>
      <c r="AR240" s="227" t="s">
        <v>372</v>
      </c>
      <c r="AT240" s="227" t="s">
        <v>441</v>
      </c>
      <c r="AU240" s="227" t="s">
        <v>86</v>
      </c>
      <c r="AY240" s="19" t="s">
        <v>170</v>
      </c>
      <c r="BE240" s="228">
        <f>IF(N240="základní",J240,0)</f>
        <v>0</v>
      </c>
      <c r="BF240" s="228">
        <f>IF(N240="snížená",J240,0)</f>
        <v>0</v>
      </c>
      <c r="BG240" s="228">
        <f>IF(N240="zákl. přenesená",J240,0)</f>
        <v>0</v>
      </c>
      <c r="BH240" s="228">
        <f>IF(N240="sníž. přenesená",J240,0)</f>
        <v>0</v>
      </c>
      <c r="BI240" s="228">
        <f>IF(N240="nulová",J240,0)</f>
        <v>0</v>
      </c>
      <c r="BJ240" s="19" t="s">
        <v>178</v>
      </c>
      <c r="BK240" s="228">
        <f>ROUND(I240*H240,2)</f>
        <v>0</v>
      </c>
      <c r="BL240" s="19" t="s">
        <v>372</v>
      </c>
      <c r="BM240" s="227" t="s">
        <v>454</v>
      </c>
    </row>
    <row r="241" spans="1:47" s="2" customFormat="1" ht="12">
      <c r="A241" s="41"/>
      <c r="B241" s="42"/>
      <c r="C241" s="43"/>
      <c r="D241" s="229" t="s">
        <v>343</v>
      </c>
      <c r="E241" s="43"/>
      <c r="F241" s="230" t="s">
        <v>445</v>
      </c>
      <c r="G241" s="43"/>
      <c r="H241" s="43"/>
      <c r="I241" s="231"/>
      <c r="J241" s="43"/>
      <c r="K241" s="43"/>
      <c r="L241" s="47"/>
      <c r="M241" s="232"/>
      <c r="N241" s="233"/>
      <c r="O241" s="88"/>
      <c r="P241" s="88"/>
      <c r="Q241" s="88"/>
      <c r="R241" s="88"/>
      <c r="S241" s="88"/>
      <c r="T241" s="89"/>
      <c r="U241" s="41"/>
      <c r="V241" s="41"/>
      <c r="W241" s="41"/>
      <c r="X241" s="41"/>
      <c r="Y241" s="41"/>
      <c r="Z241" s="41"/>
      <c r="AA241" s="41"/>
      <c r="AB241" s="41"/>
      <c r="AC241" s="41"/>
      <c r="AD241" s="41"/>
      <c r="AE241" s="41"/>
      <c r="AT241" s="19" t="s">
        <v>343</v>
      </c>
      <c r="AU241" s="19" t="s">
        <v>86</v>
      </c>
    </row>
    <row r="242" spans="1:51" s="13" customFormat="1" ht="12">
      <c r="A242" s="13"/>
      <c r="B242" s="234"/>
      <c r="C242" s="235"/>
      <c r="D242" s="229" t="s">
        <v>182</v>
      </c>
      <c r="E242" s="236" t="s">
        <v>35</v>
      </c>
      <c r="F242" s="237" t="s">
        <v>385</v>
      </c>
      <c r="G242" s="235"/>
      <c r="H242" s="236" t="s">
        <v>35</v>
      </c>
      <c r="I242" s="238"/>
      <c r="J242" s="235"/>
      <c r="K242" s="235"/>
      <c r="L242" s="239"/>
      <c r="M242" s="240"/>
      <c r="N242" s="241"/>
      <c r="O242" s="241"/>
      <c r="P242" s="241"/>
      <c r="Q242" s="241"/>
      <c r="R242" s="241"/>
      <c r="S242" s="241"/>
      <c r="T242" s="242"/>
      <c r="U242" s="13"/>
      <c r="V242" s="13"/>
      <c r="W242" s="13"/>
      <c r="X242" s="13"/>
      <c r="Y242" s="13"/>
      <c r="Z242" s="13"/>
      <c r="AA242" s="13"/>
      <c r="AB242" s="13"/>
      <c r="AC242" s="13"/>
      <c r="AD242" s="13"/>
      <c r="AE242" s="13"/>
      <c r="AT242" s="243" t="s">
        <v>182</v>
      </c>
      <c r="AU242" s="243" t="s">
        <v>86</v>
      </c>
      <c r="AV242" s="13" t="s">
        <v>86</v>
      </c>
      <c r="AW242" s="13" t="s">
        <v>40</v>
      </c>
      <c r="AX242" s="13" t="s">
        <v>79</v>
      </c>
      <c r="AY242" s="243" t="s">
        <v>170</v>
      </c>
    </row>
    <row r="243" spans="1:51" s="14" customFormat="1" ht="12">
      <c r="A243" s="14"/>
      <c r="B243" s="244"/>
      <c r="C243" s="245"/>
      <c r="D243" s="229" t="s">
        <v>182</v>
      </c>
      <c r="E243" s="246" t="s">
        <v>35</v>
      </c>
      <c r="F243" s="247" t="s">
        <v>982</v>
      </c>
      <c r="G243" s="245"/>
      <c r="H243" s="248">
        <v>20.485</v>
      </c>
      <c r="I243" s="249"/>
      <c r="J243" s="245"/>
      <c r="K243" s="245"/>
      <c r="L243" s="250"/>
      <c r="M243" s="251"/>
      <c r="N243" s="252"/>
      <c r="O243" s="252"/>
      <c r="P243" s="252"/>
      <c r="Q243" s="252"/>
      <c r="R243" s="252"/>
      <c r="S243" s="252"/>
      <c r="T243" s="253"/>
      <c r="U243" s="14"/>
      <c r="V243" s="14"/>
      <c r="W243" s="14"/>
      <c r="X243" s="14"/>
      <c r="Y243" s="14"/>
      <c r="Z243" s="14"/>
      <c r="AA243" s="14"/>
      <c r="AB243" s="14"/>
      <c r="AC243" s="14"/>
      <c r="AD243" s="14"/>
      <c r="AE243" s="14"/>
      <c r="AT243" s="254" t="s">
        <v>182</v>
      </c>
      <c r="AU243" s="254" t="s">
        <v>86</v>
      </c>
      <c r="AV243" s="14" t="s">
        <v>88</v>
      </c>
      <c r="AW243" s="14" t="s">
        <v>40</v>
      </c>
      <c r="AX243" s="14" t="s">
        <v>79</v>
      </c>
      <c r="AY243" s="254" t="s">
        <v>170</v>
      </c>
    </row>
    <row r="244" spans="1:51" s="15" customFormat="1" ht="12">
      <c r="A244" s="15"/>
      <c r="B244" s="255"/>
      <c r="C244" s="256"/>
      <c r="D244" s="229" t="s">
        <v>182</v>
      </c>
      <c r="E244" s="257" t="s">
        <v>35</v>
      </c>
      <c r="F244" s="258" t="s">
        <v>185</v>
      </c>
      <c r="G244" s="256"/>
      <c r="H244" s="259">
        <v>20.485</v>
      </c>
      <c r="I244" s="260"/>
      <c r="J244" s="256"/>
      <c r="K244" s="256"/>
      <c r="L244" s="261"/>
      <c r="M244" s="280"/>
      <c r="N244" s="281"/>
      <c r="O244" s="281"/>
      <c r="P244" s="281"/>
      <c r="Q244" s="281"/>
      <c r="R244" s="281"/>
      <c r="S244" s="281"/>
      <c r="T244" s="282"/>
      <c r="U244" s="15"/>
      <c r="V244" s="15"/>
      <c r="W244" s="15"/>
      <c r="X244" s="15"/>
      <c r="Y244" s="15"/>
      <c r="Z244" s="15"/>
      <c r="AA244" s="15"/>
      <c r="AB244" s="15"/>
      <c r="AC244" s="15"/>
      <c r="AD244" s="15"/>
      <c r="AE244" s="15"/>
      <c r="AT244" s="265" t="s">
        <v>182</v>
      </c>
      <c r="AU244" s="265" t="s">
        <v>86</v>
      </c>
      <c r="AV244" s="15" t="s">
        <v>178</v>
      </c>
      <c r="AW244" s="15" t="s">
        <v>40</v>
      </c>
      <c r="AX244" s="15" t="s">
        <v>86</v>
      </c>
      <c r="AY244" s="265" t="s">
        <v>170</v>
      </c>
    </row>
    <row r="245" spans="1:31" s="2" customFormat="1" ht="6.95" customHeight="1">
      <c r="A245" s="41"/>
      <c r="B245" s="63"/>
      <c r="C245" s="64"/>
      <c r="D245" s="64"/>
      <c r="E245" s="64"/>
      <c r="F245" s="64"/>
      <c r="G245" s="64"/>
      <c r="H245" s="64"/>
      <c r="I245" s="64"/>
      <c r="J245" s="64"/>
      <c r="K245" s="64"/>
      <c r="L245" s="47"/>
      <c r="M245" s="41"/>
      <c r="O245" s="41"/>
      <c r="P245" s="41"/>
      <c r="Q245" s="41"/>
      <c r="R245" s="41"/>
      <c r="S245" s="41"/>
      <c r="T245" s="41"/>
      <c r="U245" s="41"/>
      <c r="V245" s="41"/>
      <c r="W245" s="41"/>
      <c r="X245" s="41"/>
      <c r="Y245" s="41"/>
      <c r="Z245" s="41"/>
      <c r="AA245" s="41"/>
      <c r="AB245" s="41"/>
      <c r="AC245" s="41"/>
      <c r="AD245" s="41"/>
      <c r="AE245" s="41"/>
    </row>
  </sheetData>
  <sheetProtection password="CC35" sheet="1" objects="1" scenarios="1" formatColumns="0" formatRows="0" autoFilter="0"/>
  <autoFilter ref="C87:K244"/>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111</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144</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983</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147</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ROUND(J86,2)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ROUND((SUM(BE86:BE91)),2)</f>
        <v>0</v>
      </c>
      <c r="G35" s="41"/>
      <c r="H35" s="41"/>
      <c r="I35" s="161">
        <v>0.21</v>
      </c>
      <c r="J35" s="160">
        <f>ROUND(((SUM(BE86:BE91))*I35),2)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ROUND((SUM(BF86:BF91)),2)</f>
        <v>0</v>
      </c>
      <c r="G36" s="41"/>
      <c r="H36" s="41"/>
      <c r="I36" s="161">
        <v>0.15</v>
      </c>
      <c r="J36" s="160">
        <f>ROUND(((SUM(BF86:BF91))*I36),2)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ROUND((SUM(BG86:BG91)),2)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ROUND((SUM(BH86:BH91)),2)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ROUND((SUM(BI86:BI91)),2)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144</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SO 107 - Práce na zařízení SEE</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Ing. Střítezský P.</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J86</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154</v>
      </c>
      <c r="E64" s="181"/>
      <c r="F64" s="181"/>
      <c r="G64" s="181"/>
      <c r="H64" s="181"/>
      <c r="I64" s="181"/>
      <c r="J64" s="182">
        <f>J87</f>
        <v>0</v>
      </c>
      <c r="K64" s="179"/>
      <c r="L64" s="183"/>
      <c r="S64" s="9"/>
      <c r="T64" s="9"/>
      <c r="U64" s="9"/>
      <c r="V64" s="9"/>
      <c r="W64" s="9"/>
      <c r="X64" s="9"/>
      <c r="Y64" s="9"/>
      <c r="Z64" s="9"/>
      <c r="AA64" s="9"/>
      <c r="AB64" s="9"/>
      <c r="AC64" s="9"/>
      <c r="AD64" s="9"/>
      <c r="AE64" s="9"/>
    </row>
    <row r="65" spans="1:31" s="2" customFormat="1" ht="21.8" customHeight="1">
      <c r="A65" s="41"/>
      <c r="B65" s="42"/>
      <c r="C65" s="43"/>
      <c r="D65" s="43"/>
      <c r="E65" s="43"/>
      <c r="F65" s="43"/>
      <c r="G65" s="43"/>
      <c r="H65" s="43"/>
      <c r="I65" s="43"/>
      <c r="J65" s="43"/>
      <c r="K65" s="43"/>
      <c r="L65" s="148"/>
      <c r="S65" s="41"/>
      <c r="T65" s="41"/>
      <c r="U65" s="41"/>
      <c r="V65" s="41"/>
      <c r="W65" s="41"/>
      <c r="X65" s="41"/>
      <c r="Y65" s="41"/>
      <c r="Z65" s="41"/>
      <c r="AA65" s="41"/>
      <c r="AB65" s="41"/>
      <c r="AC65" s="41"/>
      <c r="AD65" s="41"/>
      <c r="AE65" s="41"/>
    </row>
    <row r="66" spans="1:31" s="2" customFormat="1" ht="6.95" customHeight="1">
      <c r="A66" s="41"/>
      <c r="B66" s="63"/>
      <c r="C66" s="64"/>
      <c r="D66" s="64"/>
      <c r="E66" s="64"/>
      <c r="F66" s="64"/>
      <c r="G66" s="64"/>
      <c r="H66" s="64"/>
      <c r="I66" s="64"/>
      <c r="J66" s="64"/>
      <c r="K66" s="64"/>
      <c r="L66" s="148"/>
      <c r="S66" s="41"/>
      <c r="T66" s="41"/>
      <c r="U66" s="41"/>
      <c r="V66" s="41"/>
      <c r="W66" s="41"/>
      <c r="X66" s="41"/>
      <c r="Y66" s="41"/>
      <c r="Z66" s="41"/>
      <c r="AA66" s="41"/>
      <c r="AB66" s="41"/>
      <c r="AC66" s="41"/>
      <c r="AD66" s="41"/>
      <c r="AE66" s="41"/>
    </row>
    <row r="70" spans="1:31" s="2" customFormat="1" ht="6.95" customHeight="1">
      <c r="A70" s="41"/>
      <c r="B70" s="65"/>
      <c r="C70" s="66"/>
      <c r="D70" s="66"/>
      <c r="E70" s="66"/>
      <c r="F70" s="66"/>
      <c r="G70" s="66"/>
      <c r="H70" s="66"/>
      <c r="I70" s="66"/>
      <c r="J70" s="66"/>
      <c r="K70" s="66"/>
      <c r="L70" s="148"/>
      <c r="S70" s="41"/>
      <c r="T70" s="41"/>
      <c r="U70" s="41"/>
      <c r="V70" s="41"/>
      <c r="W70" s="41"/>
      <c r="X70" s="41"/>
      <c r="Y70" s="41"/>
      <c r="Z70" s="41"/>
      <c r="AA70" s="41"/>
      <c r="AB70" s="41"/>
      <c r="AC70" s="41"/>
      <c r="AD70" s="41"/>
      <c r="AE70" s="41"/>
    </row>
    <row r="71" spans="1:31" s="2" customFormat="1" ht="24.95" customHeight="1">
      <c r="A71" s="41"/>
      <c r="B71" s="42"/>
      <c r="C71" s="25" t="s">
        <v>155</v>
      </c>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12" customHeight="1">
      <c r="A73" s="41"/>
      <c r="B73" s="42"/>
      <c r="C73" s="34" t="s">
        <v>16</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16.5" customHeight="1">
      <c r="A74" s="41"/>
      <c r="B74" s="42"/>
      <c r="C74" s="43"/>
      <c r="D74" s="43"/>
      <c r="E74" s="173" t="str">
        <f>E7</f>
        <v>Oprava staničních kolejí v žst. Bílina_ZMĚNA Č. 1</v>
      </c>
      <c r="F74" s="34"/>
      <c r="G74" s="34"/>
      <c r="H74" s="34"/>
      <c r="I74" s="43"/>
      <c r="J74" s="43"/>
      <c r="K74" s="43"/>
      <c r="L74" s="148"/>
      <c r="S74" s="41"/>
      <c r="T74" s="41"/>
      <c r="U74" s="41"/>
      <c r="V74" s="41"/>
      <c r="W74" s="41"/>
      <c r="X74" s="41"/>
      <c r="Y74" s="41"/>
      <c r="Z74" s="41"/>
      <c r="AA74" s="41"/>
      <c r="AB74" s="41"/>
      <c r="AC74" s="41"/>
      <c r="AD74" s="41"/>
      <c r="AE74" s="41"/>
    </row>
    <row r="75" spans="2:12" s="1" customFormat="1" ht="12" customHeight="1">
      <c r="B75" s="23"/>
      <c r="C75" s="34" t="s">
        <v>143</v>
      </c>
      <c r="D75" s="24"/>
      <c r="E75" s="24"/>
      <c r="F75" s="24"/>
      <c r="G75" s="24"/>
      <c r="H75" s="24"/>
      <c r="I75" s="24"/>
      <c r="J75" s="24"/>
      <c r="K75" s="24"/>
      <c r="L75" s="22"/>
    </row>
    <row r="76" spans="1:31" s="2" customFormat="1" ht="16.5" customHeight="1">
      <c r="A76" s="41"/>
      <c r="B76" s="42"/>
      <c r="C76" s="43"/>
      <c r="D76" s="43"/>
      <c r="E76" s="173" t="s">
        <v>144</v>
      </c>
      <c r="F76" s="43"/>
      <c r="G76" s="43"/>
      <c r="H76" s="43"/>
      <c r="I76" s="43"/>
      <c r="J76" s="43"/>
      <c r="K76" s="43"/>
      <c r="L76" s="148"/>
      <c r="S76" s="41"/>
      <c r="T76" s="41"/>
      <c r="U76" s="41"/>
      <c r="V76" s="41"/>
      <c r="W76" s="41"/>
      <c r="X76" s="41"/>
      <c r="Y76" s="41"/>
      <c r="Z76" s="41"/>
      <c r="AA76" s="41"/>
      <c r="AB76" s="41"/>
      <c r="AC76" s="41"/>
      <c r="AD76" s="41"/>
      <c r="AE76" s="41"/>
    </row>
    <row r="77" spans="1:31" s="2" customFormat="1" ht="12" customHeight="1">
      <c r="A77" s="41"/>
      <c r="B77" s="42"/>
      <c r="C77" s="34" t="s">
        <v>145</v>
      </c>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16.5" customHeight="1">
      <c r="A78" s="41"/>
      <c r="B78" s="42"/>
      <c r="C78" s="43"/>
      <c r="D78" s="43"/>
      <c r="E78" s="73" t="str">
        <f>E11</f>
        <v>SO 107 - Práce na zařízení SEE</v>
      </c>
      <c r="F78" s="43"/>
      <c r="G78" s="43"/>
      <c r="H78" s="43"/>
      <c r="I78" s="43"/>
      <c r="J78" s="43"/>
      <c r="K78" s="43"/>
      <c r="L78" s="148"/>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2" customHeight="1">
      <c r="A80" s="41"/>
      <c r="B80" s="42"/>
      <c r="C80" s="34" t="s">
        <v>22</v>
      </c>
      <c r="D80" s="43"/>
      <c r="E80" s="43"/>
      <c r="F80" s="29" t="str">
        <f>F14</f>
        <v>žst. Bílina</v>
      </c>
      <c r="G80" s="43"/>
      <c r="H80" s="43"/>
      <c r="I80" s="34" t="s">
        <v>24</v>
      </c>
      <c r="J80" s="76" t="str">
        <f>IF(J14="","",J14)</f>
        <v>19. 3. 2021</v>
      </c>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5.15" customHeight="1">
      <c r="A82" s="41"/>
      <c r="B82" s="42"/>
      <c r="C82" s="34" t="s">
        <v>30</v>
      </c>
      <c r="D82" s="43"/>
      <c r="E82" s="43"/>
      <c r="F82" s="29" t="str">
        <f>E17</f>
        <v>SŽ s.o., OŘ UNL, ST Most</v>
      </c>
      <c r="G82" s="43"/>
      <c r="H82" s="43"/>
      <c r="I82" s="34" t="s">
        <v>38</v>
      </c>
      <c r="J82" s="39" t="str">
        <f>E23</f>
        <v xml:space="preserve"> </v>
      </c>
      <c r="K82" s="43"/>
      <c r="L82" s="148"/>
      <c r="S82" s="41"/>
      <c r="T82" s="41"/>
      <c r="U82" s="41"/>
      <c r="V82" s="41"/>
      <c r="W82" s="41"/>
      <c r="X82" s="41"/>
      <c r="Y82" s="41"/>
      <c r="Z82" s="41"/>
      <c r="AA82" s="41"/>
      <c r="AB82" s="41"/>
      <c r="AC82" s="41"/>
      <c r="AD82" s="41"/>
      <c r="AE82" s="41"/>
    </row>
    <row r="83" spans="1:31" s="2" customFormat="1" ht="15.15" customHeight="1">
      <c r="A83" s="41"/>
      <c r="B83" s="42"/>
      <c r="C83" s="34" t="s">
        <v>36</v>
      </c>
      <c r="D83" s="43"/>
      <c r="E83" s="43"/>
      <c r="F83" s="29" t="str">
        <f>IF(E20="","",E20)</f>
        <v>Vyplň údaj</v>
      </c>
      <c r="G83" s="43"/>
      <c r="H83" s="43"/>
      <c r="I83" s="34" t="s">
        <v>41</v>
      </c>
      <c r="J83" s="39" t="str">
        <f>E26</f>
        <v>Ing. Střítezský P.</v>
      </c>
      <c r="K83" s="43"/>
      <c r="L83" s="148"/>
      <c r="S83" s="41"/>
      <c r="T83" s="41"/>
      <c r="U83" s="41"/>
      <c r="V83" s="41"/>
      <c r="W83" s="41"/>
      <c r="X83" s="41"/>
      <c r="Y83" s="41"/>
      <c r="Z83" s="41"/>
      <c r="AA83" s="41"/>
      <c r="AB83" s="41"/>
      <c r="AC83" s="41"/>
      <c r="AD83" s="41"/>
      <c r="AE83" s="41"/>
    </row>
    <row r="84" spans="1:31" s="2" customFormat="1" ht="10.3" customHeight="1">
      <c r="A84" s="41"/>
      <c r="B84" s="42"/>
      <c r="C84" s="43"/>
      <c r="D84" s="43"/>
      <c r="E84" s="43"/>
      <c r="F84" s="43"/>
      <c r="G84" s="43"/>
      <c r="H84" s="43"/>
      <c r="I84" s="43"/>
      <c r="J84" s="43"/>
      <c r="K84" s="43"/>
      <c r="L84" s="148"/>
      <c r="S84" s="41"/>
      <c r="T84" s="41"/>
      <c r="U84" s="41"/>
      <c r="V84" s="41"/>
      <c r="W84" s="41"/>
      <c r="X84" s="41"/>
      <c r="Y84" s="41"/>
      <c r="Z84" s="41"/>
      <c r="AA84" s="41"/>
      <c r="AB84" s="41"/>
      <c r="AC84" s="41"/>
      <c r="AD84" s="41"/>
      <c r="AE84" s="41"/>
    </row>
    <row r="85" spans="1:31" s="11" customFormat="1" ht="29.25" customHeight="1">
      <c r="A85" s="189"/>
      <c r="B85" s="190"/>
      <c r="C85" s="191" t="s">
        <v>156</v>
      </c>
      <c r="D85" s="192" t="s">
        <v>64</v>
      </c>
      <c r="E85" s="192" t="s">
        <v>60</v>
      </c>
      <c r="F85" s="192" t="s">
        <v>61</v>
      </c>
      <c r="G85" s="192" t="s">
        <v>157</v>
      </c>
      <c r="H85" s="192" t="s">
        <v>158</v>
      </c>
      <c r="I85" s="192" t="s">
        <v>159</v>
      </c>
      <c r="J85" s="192" t="s">
        <v>150</v>
      </c>
      <c r="K85" s="193" t="s">
        <v>160</v>
      </c>
      <c r="L85" s="194"/>
      <c r="M85" s="96" t="s">
        <v>35</v>
      </c>
      <c r="N85" s="97" t="s">
        <v>49</v>
      </c>
      <c r="O85" s="97" t="s">
        <v>161</v>
      </c>
      <c r="P85" s="97" t="s">
        <v>162</v>
      </c>
      <c r="Q85" s="97" t="s">
        <v>163</v>
      </c>
      <c r="R85" s="97" t="s">
        <v>164</v>
      </c>
      <c r="S85" s="97" t="s">
        <v>165</v>
      </c>
      <c r="T85" s="98" t="s">
        <v>166</v>
      </c>
      <c r="U85" s="189"/>
      <c r="V85" s="189"/>
      <c r="W85" s="189"/>
      <c r="X85" s="189"/>
      <c r="Y85" s="189"/>
      <c r="Z85" s="189"/>
      <c r="AA85" s="189"/>
      <c r="AB85" s="189"/>
      <c r="AC85" s="189"/>
      <c r="AD85" s="189"/>
      <c r="AE85" s="189"/>
    </row>
    <row r="86" spans="1:63" s="2" customFormat="1" ht="22.8" customHeight="1">
      <c r="A86" s="41"/>
      <c r="B86" s="42"/>
      <c r="C86" s="103" t="s">
        <v>167</v>
      </c>
      <c r="D86" s="43"/>
      <c r="E86" s="43"/>
      <c r="F86" s="43"/>
      <c r="G86" s="43"/>
      <c r="H86" s="43"/>
      <c r="I86" s="43"/>
      <c r="J86" s="195">
        <f>BK86</f>
        <v>0</v>
      </c>
      <c r="K86" s="43"/>
      <c r="L86" s="47"/>
      <c r="M86" s="99"/>
      <c r="N86" s="196"/>
      <c r="O86" s="100"/>
      <c r="P86" s="197">
        <f>P87</f>
        <v>0</v>
      </c>
      <c r="Q86" s="100"/>
      <c r="R86" s="197">
        <f>R87</f>
        <v>0</v>
      </c>
      <c r="S86" s="100"/>
      <c r="T86" s="198">
        <f>T87</f>
        <v>0</v>
      </c>
      <c r="U86" s="41"/>
      <c r="V86" s="41"/>
      <c r="W86" s="41"/>
      <c r="X86" s="41"/>
      <c r="Y86" s="41"/>
      <c r="Z86" s="41"/>
      <c r="AA86" s="41"/>
      <c r="AB86" s="41"/>
      <c r="AC86" s="41"/>
      <c r="AD86" s="41"/>
      <c r="AE86" s="41"/>
      <c r="AT86" s="19" t="s">
        <v>78</v>
      </c>
      <c r="AU86" s="19" t="s">
        <v>151</v>
      </c>
      <c r="BK86" s="199">
        <f>BK87</f>
        <v>0</v>
      </c>
    </row>
    <row r="87" spans="1:63" s="12" customFormat="1" ht="25.9" customHeight="1">
      <c r="A87" s="12"/>
      <c r="B87" s="200"/>
      <c r="C87" s="201"/>
      <c r="D87" s="202" t="s">
        <v>78</v>
      </c>
      <c r="E87" s="203" t="s">
        <v>367</v>
      </c>
      <c r="F87" s="203" t="s">
        <v>368</v>
      </c>
      <c r="G87" s="201"/>
      <c r="H87" s="201"/>
      <c r="I87" s="204"/>
      <c r="J87" s="205">
        <f>BK87</f>
        <v>0</v>
      </c>
      <c r="K87" s="201"/>
      <c r="L87" s="206"/>
      <c r="M87" s="207"/>
      <c r="N87" s="208"/>
      <c r="O87" s="208"/>
      <c r="P87" s="209">
        <f>SUM(P88:P91)</f>
        <v>0</v>
      </c>
      <c r="Q87" s="208"/>
      <c r="R87" s="209">
        <f>SUM(R88:R91)</f>
        <v>0</v>
      </c>
      <c r="S87" s="208"/>
      <c r="T87" s="210">
        <f>SUM(T88:T91)</f>
        <v>0</v>
      </c>
      <c r="U87" s="12"/>
      <c r="V87" s="12"/>
      <c r="W87" s="12"/>
      <c r="X87" s="12"/>
      <c r="Y87" s="12"/>
      <c r="Z87" s="12"/>
      <c r="AA87" s="12"/>
      <c r="AB87" s="12"/>
      <c r="AC87" s="12"/>
      <c r="AD87" s="12"/>
      <c r="AE87" s="12"/>
      <c r="AR87" s="211" t="s">
        <v>178</v>
      </c>
      <c r="AT87" s="212" t="s">
        <v>78</v>
      </c>
      <c r="AU87" s="212" t="s">
        <v>79</v>
      </c>
      <c r="AY87" s="211" t="s">
        <v>170</v>
      </c>
      <c r="BK87" s="213">
        <f>SUM(BK88:BK91)</f>
        <v>0</v>
      </c>
    </row>
    <row r="88" spans="1:65" s="2" customFormat="1" ht="16.5" customHeight="1">
      <c r="A88" s="41"/>
      <c r="B88" s="42"/>
      <c r="C88" s="216" t="s">
        <v>86</v>
      </c>
      <c r="D88" s="216" t="s">
        <v>173</v>
      </c>
      <c r="E88" s="217" t="s">
        <v>515</v>
      </c>
      <c r="F88" s="218" t="s">
        <v>516</v>
      </c>
      <c r="G88" s="219" t="s">
        <v>216</v>
      </c>
      <c r="H88" s="220">
        <v>22</v>
      </c>
      <c r="I88" s="221"/>
      <c r="J88" s="222">
        <f>ROUND(I88*H88,2)</f>
        <v>0</v>
      </c>
      <c r="K88" s="218" t="s">
        <v>177</v>
      </c>
      <c r="L88" s="47"/>
      <c r="M88" s="223" t="s">
        <v>35</v>
      </c>
      <c r="N88" s="224" t="s">
        <v>52</v>
      </c>
      <c r="O88" s="88"/>
      <c r="P88" s="225">
        <f>O88*H88</f>
        <v>0</v>
      </c>
      <c r="Q88" s="225">
        <v>0</v>
      </c>
      <c r="R88" s="225">
        <f>Q88*H88</f>
        <v>0</v>
      </c>
      <c r="S88" s="225">
        <v>0</v>
      </c>
      <c r="T88" s="226">
        <f>S88*H88</f>
        <v>0</v>
      </c>
      <c r="U88" s="41"/>
      <c r="V88" s="41"/>
      <c r="W88" s="41"/>
      <c r="X88" s="41"/>
      <c r="Y88" s="41"/>
      <c r="Z88" s="41"/>
      <c r="AA88" s="41"/>
      <c r="AB88" s="41"/>
      <c r="AC88" s="41"/>
      <c r="AD88" s="41"/>
      <c r="AE88" s="41"/>
      <c r="AR88" s="227" t="s">
        <v>372</v>
      </c>
      <c r="AT88" s="227" t="s">
        <v>173</v>
      </c>
      <c r="AU88" s="227" t="s">
        <v>86</v>
      </c>
      <c r="AY88" s="19" t="s">
        <v>170</v>
      </c>
      <c r="BE88" s="228">
        <f>IF(N88="základní",J88,0)</f>
        <v>0</v>
      </c>
      <c r="BF88" s="228">
        <f>IF(N88="snížená",J88,0)</f>
        <v>0</v>
      </c>
      <c r="BG88" s="228">
        <f>IF(N88="zákl. přenesená",J88,0)</f>
        <v>0</v>
      </c>
      <c r="BH88" s="228">
        <f>IF(N88="sníž. přenesená",J88,0)</f>
        <v>0</v>
      </c>
      <c r="BI88" s="228">
        <f>IF(N88="nulová",J88,0)</f>
        <v>0</v>
      </c>
      <c r="BJ88" s="19" t="s">
        <v>178</v>
      </c>
      <c r="BK88" s="228">
        <f>ROUND(I88*H88,2)</f>
        <v>0</v>
      </c>
      <c r="BL88" s="19" t="s">
        <v>372</v>
      </c>
      <c r="BM88" s="227" t="s">
        <v>984</v>
      </c>
    </row>
    <row r="89" spans="1:47" s="2" customFormat="1" ht="12">
      <c r="A89" s="41"/>
      <c r="B89" s="42"/>
      <c r="C89" s="43"/>
      <c r="D89" s="229" t="s">
        <v>343</v>
      </c>
      <c r="E89" s="43"/>
      <c r="F89" s="230" t="s">
        <v>985</v>
      </c>
      <c r="G89" s="43"/>
      <c r="H89" s="43"/>
      <c r="I89" s="231"/>
      <c r="J89" s="43"/>
      <c r="K89" s="43"/>
      <c r="L89" s="47"/>
      <c r="M89" s="232"/>
      <c r="N89" s="233"/>
      <c r="O89" s="88"/>
      <c r="P89" s="88"/>
      <c r="Q89" s="88"/>
      <c r="R89" s="88"/>
      <c r="S89" s="88"/>
      <c r="T89" s="89"/>
      <c r="U89" s="41"/>
      <c r="V89" s="41"/>
      <c r="W89" s="41"/>
      <c r="X89" s="41"/>
      <c r="Y89" s="41"/>
      <c r="Z89" s="41"/>
      <c r="AA89" s="41"/>
      <c r="AB89" s="41"/>
      <c r="AC89" s="41"/>
      <c r="AD89" s="41"/>
      <c r="AE89" s="41"/>
      <c r="AT89" s="19" t="s">
        <v>343</v>
      </c>
      <c r="AU89" s="19" t="s">
        <v>86</v>
      </c>
    </row>
    <row r="90" spans="1:65" s="2" customFormat="1" ht="33" customHeight="1">
      <c r="A90" s="41"/>
      <c r="B90" s="42"/>
      <c r="C90" s="216" t="s">
        <v>88</v>
      </c>
      <c r="D90" s="216" t="s">
        <v>173</v>
      </c>
      <c r="E90" s="217" t="s">
        <v>520</v>
      </c>
      <c r="F90" s="218" t="s">
        <v>521</v>
      </c>
      <c r="G90" s="219" t="s">
        <v>216</v>
      </c>
      <c r="H90" s="220">
        <v>22</v>
      </c>
      <c r="I90" s="221"/>
      <c r="J90" s="222">
        <f>ROUND(I90*H90,2)</f>
        <v>0</v>
      </c>
      <c r="K90" s="218" t="s">
        <v>177</v>
      </c>
      <c r="L90" s="47"/>
      <c r="M90" s="223" t="s">
        <v>35</v>
      </c>
      <c r="N90" s="224" t="s">
        <v>52</v>
      </c>
      <c r="O90" s="88"/>
      <c r="P90" s="225">
        <f>O90*H90</f>
        <v>0</v>
      </c>
      <c r="Q90" s="225">
        <v>0</v>
      </c>
      <c r="R90" s="225">
        <f>Q90*H90</f>
        <v>0</v>
      </c>
      <c r="S90" s="225">
        <v>0</v>
      </c>
      <c r="T90" s="226">
        <f>S90*H90</f>
        <v>0</v>
      </c>
      <c r="U90" s="41"/>
      <c r="V90" s="41"/>
      <c r="W90" s="41"/>
      <c r="X90" s="41"/>
      <c r="Y90" s="41"/>
      <c r="Z90" s="41"/>
      <c r="AA90" s="41"/>
      <c r="AB90" s="41"/>
      <c r="AC90" s="41"/>
      <c r="AD90" s="41"/>
      <c r="AE90" s="41"/>
      <c r="AR90" s="227" t="s">
        <v>372</v>
      </c>
      <c r="AT90" s="227" t="s">
        <v>173</v>
      </c>
      <c r="AU90" s="227" t="s">
        <v>86</v>
      </c>
      <c r="AY90" s="19" t="s">
        <v>170</v>
      </c>
      <c r="BE90" s="228">
        <f>IF(N90="základní",J90,0)</f>
        <v>0</v>
      </c>
      <c r="BF90" s="228">
        <f>IF(N90="snížená",J90,0)</f>
        <v>0</v>
      </c>
      <c r="BG90" s="228">
        <f>IF(N90="zákl. přenesená",J90,0)</f>
        <v>0</v>
      </c>
      <c r="BH90" s="228">
        <f>IF(N90="sníž. přenesená",J90,0)</f>
        <v>0</v>
      </c>
      <c r="BI90" s="228">
        <f>IF(N90="nulová",J90,0)</f>
        <v>0</v>
      </c>
      <c r="BJ90" s="19" t="s">
        <v>178</v>
      </c>
      <c r="BK90" s="228">
        <f>ROUND(I90*H90,2)</f>
        <v>0</v>
      </c>
      <c r="BL90" s="19" t="s">
        <v>372</v>
      </c>
      <c r="BM90" s="227" t="s">
        <v>986</v>
      </c>
    </row>
    <row r="91" spans="1:47" s="2" customFormat="1" ht="12">
      <c r="A91" s="41"/>
      <c r="B91" s="42"/>
      <c r="C91" s="43"/>
      <c r="D91" s="229" t="s">
        <v>343</v>
      </c>
      <c r="E91" s="43"/>
      <c r="F91" s="230" t="s">
        <v>985</v>
      </c>
      <c r="G91" s="43"/>
      <c r="H91" s="43"/>
      <c r="I91" s="231"/>
      <c r="J91" s="43"/>
      <c r="K91" s="43"/>
      <c r="L91" s="47"/>
      <c r="M91" s="276"/>
      <c r="N91" s="277"/>
      <c r="O91" s="278"/>
      <c r="P91" s="278"/>
      <c r="Q91" s="278"/>
      <c r="R91" s="278"/>
      <c r="S91" s="278"/>
      <c r="T91" s="279"/>
      <c r="U91" s="41"/>
      <c r="V91" s="41"/>
      <c r="W91" s="41"/>
      <c r="X91" s="41"/>
      <c r="Y91" s="41"/>
      <c r="Z91" s="41"/>
      <c r="AA91" s="41"/>
      <c r="AB91" s="41"/>
      <c r="AC91" s="41"/>
      <c r="AD91" s="41"/>
      <c r="AE91" s="41"/>
      <c r="AT91" s="19" t="s">
        <v>343</v>
      </c>
      <c r="AU91" s="19" t="s">
        <v>86</v>
      </c>
    </row>
    <row r="92" spans="1:31" s="2" customFormat="1" ht="6.95" customHeight="1">
      <c r="A92" s="41"/>
      <c r="B92" s="63"/>
      <c r="C92" s="64"/>
      <c r="D92" s="64"/>
      <c r="E92" s="64"/>
      <c r="F92" s="64"/>
      <c r="G92" s="64"/>
      <c r="H92" s="64"/>
      <c r="I92" s="64"/>
      <c r="J92" s="64"/>
      <c r="K92" s="64"/>
      <c r="L92" s="47"/>
      <c r="M92" s="41"/>
      <c r="O92" s="41"/>
      <c r="P92" s="41"/>
      <c r="Q92" s="41"/>
      <c r="R92" s="41"/>
      <c r="S92" s="41"/>
      <c r="T92" s="41"/>
      <c r="U92" s="41"/>
      <c r="V92" s="41"/>
      <c r="W92" s="41"/>
      <c r="X92" s="41"/>
      <c r="Y92" s="41"/>
      <c r="Z92" s="41"/>
      <c r="AA92" s="41"/>
      <c r="AB92" s="41"/>
      <c r="AC92" s="41"/>
      <c r="AD92" s="41"/>
      <c r="AE92" s="41"/>
    </row>
  </sheetData>
  <sheetProtection password="CC35" sheet="1" objects="1" scenarios="1" formatColumns="0" formatRows="0" autoFilter="0"/>
  <autoFilter ref="C85:K9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114</v>
      </c>
    </row>
    <row r="3" spans="2:46" s="1" customFormat="1" ht="6.95" customHeight="1">
      <c r="B3" s="142"/>
      <c r="C3" s="143"/>
      <c r="D3" s="143"/>
      <c r="E3" s="143"/>
      <c r="F3" s="143"/>
      <c r="G3" s="143"/>
      <c r="H3" s="143"/>
      <c r="I3" s="143"/>
      <c r="J3" s="143"/>
      <c r="K3" s="143"/>
      <c r="L3" s="22"/>
      <c r="AT3" s="19" t="s">
        <v>88</v>
      </c>
    </row>
    <row r="4" spans="2:46" s="1" customFormat="1" ht="24.95" customHeight="1">
      <c r="B4" s="22"/>
      <c r="D4" s="144" t="s">
        <v>142</v>
      </c>
      <c r="L4" s="22"/>
      <c r="M4" s="145" t="s">
        <v>10</v>
      </c>
      <c r="AT4" s="19" t="s">
        <v>40</v>
      </c>
    </row>
    <row r="5" spans="2:12" s="1" customFormat="1" ht="6.95" customHeight="1">
      <c r="B5" s="22"/>
      <c r="L5" s="22"/>
    </row>
    <row r="6" spans="2:12" s="1" customFormat="1" ht="12" customHeight="1">
      <c r="B6" s="22"/>
      <c r="D6" s="146" t="s">
        <v>16</v>
      </c>
      <c r="L6" s="22"/>
    </row>
    <row r="7" spans="2:12" s="1" customFormat="1" ht="16.5" customHeight="1">
      <c r="B7" s="22"/>
      <c r="E7" s="147" t="str">
        <f>'Rekapitulace stavby'!K6</f>
        <v>Oprava staničních kolejí v žst. Bílina_ZMĚNA Č. 1</v>
      </c>
      <c r="F7" s="146"/>
      <c r="G7" s="146"/>
      <c r="H7" s="146"/>
      <c r="L7" s="22"/>
    </row>
    <row r="8" spans="2:12" s="1" customFormat="1" ht="12" customHeight="1">
      <c r="B8" s="22"/>
      <c r="D8" s="146" t="s">
        <v>143</v>
      </c>
      <c r="L8" s="22"/>
    </row>
    <row r="9" spans="1:31" s="2" customFormat="1" ht="16.5" customHeight="1">
      <c r="A9" s="41"/>
      <c r="B9" s="47"/>
      <c r="C9" s="41"/>
      <c r="D9" s="41"/>
      <c r="E9" s="147" t="s">
        <v>144</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145</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987</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7" t="s">
        <v>35</v>
      </c>
      <c r="G13" s="41"/>
      <c r="H13" s="41"/>
      <c r="I13" s="146" t="s">
        <v>20</v>
      </c>
      <c r="J13" s="137" t="s">
        <v>35</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22</v>
      </c>
      <c r="E14" s="41"/>
      <c r="F14" s="137" t="s">
        <v>23</v>
      </c>
      <c r="G14" s="41"/>
      <c r="H14" s="41"/>
      <c r="I14" s="146" t="s">
        <v>24</v>
      </c>
      <c r="J14" s="150" t="str">
        <f>'Rekapitulace stavby'!AN8</f>
        <v>19. 3. 2021</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30</v>
      </c>
      <c r="E16" s="41"/>
      <c r="F16" s="41"/>
      <c r="G16" s="41"/>
      <c r="H16" s="41"/>
      <c r="I16" s="146" t="s">
        <v>31</v>
      </c>
      <c r="J16" s="137" t="s">
        <v>32</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7" t="s">
        <v>33</v>
      </c>
      <c r="F17" s="41"/>
      <c r="G17" s="41"/>
      <c r="H17" s="41"/>
      <c r="I17" s="146" t="s">
        <v>34</v>
      </c>
      <c r="J17" s="137" t="s">
        <v>35</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36</v>
      </c>
      <c r="E19" s="41"/>
      <c r="F19" s="41"/>
      <c r="G19" s="41"/>
      <c r="H19" s="41"/>
      <c r="I19" s="146" t="s">
        <v>31</v>
      </c>
      <c r="J19" s="35"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7"/>
      <c r="G20" s="137"/>
      <c r="H20" s="137"/>
      <c r="I20" s="146" t="s">
        <v>34</v>
      </c>
      <c r="J20" s="35"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38</v>
      </c>
      <c r="E22" s="41"/>
      <c r="F22" s="41"/>
      <c r="G22" s="41"/>
      <c r="H22" s="41"/>
      <c r="I22" s="146" t="s">
        <v>31</v>
      </c>
      <c r="J22" s="137" t="str">
        <f>IF('Rekapitulace stavby'!AN16="","",'Rekapitulace stavby'!AN16)</f>
        <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7" t="str">
        <f>IF('Rekapitulace stavby'!E17="","",'Rekapitulace stavby'!E17)</f>
        <v xml:space="preserve"> </v>
      </c>
      <c r="F23" s="41"/>
      <c r="G23" s="41"/>
      <c r="H23" s="41"/>
      <c r="I23" s="146" t="s">
        <v>34</v>
      </c>
      <c r="J23" s="137" t="str">
        <f>IF('Rekapitulace stavby'!AN17="","",'Rekapitulace stavby'!AN17)</f>
        <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41</v>
      </c>
      <c r="E25" s="41"/>
      <c r="F25" s="41"/>
      <c r="G25" s="41"/>
      <c r="H25" s="41"/>
      <c r="I25" s="146" t="s">
        <v>31</v>
      </c>
      <c r="J25" s="137" t="s">
        <v>35</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7" t="s">
        <v>988</v>
      </c>
      <c r="F26" s="41"/>
      <c r="G26" s="41"/>
      <c r="H26" s="41"/>
      <c r="I26" s="146" t="s">
        <v>34</v>
      </c>
      <c r="J26" s="137" t="s">
        <v>35</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43</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47.25" customHeight="1">
      <c r="A29" s="151"/>
      <c r="B29" s="152"/>
      <c r="C29" s="151"/>
      <c r="D29" s="151"/>
      <c r="E29" s="153" t="s">
        <v>44</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5"/>
      <c r="E31" s="155"/>
      <c r="F31" s="155"/>
      <c r="G31" s="155"/>
      <c r="H31" s="155"/>
      <c r="I31" s="155"/>
      <c r="J31" s="155"/>
      <c r="K31" s="155"/>
      <c r="L31" s="148"/>
      <c r="S31" s="41"/>
      <c r="T31" s="41"/>
      <c r="U31" s="41"/>
      <c r="V31" s="41"/>
      <c r="W31" s="41"/>
      <c r="X31" s="41"/>
      <c r="Y31" s="41"/>
      <c r="Z31" s="41"/>
      <c r="AA31" s="41"/>
      <c r="AB31" s="41"/>
      <c r="AC31" s="41"/>
      <c r="AD31" s="41"/>
      <c r="AE31" s="41"/>
    </row>
    <row r="32" spans="1:31" s="2" customFormat="1" ht="25.4" customHeight="1">
      <c r="A32" s="41"/>
      <c r="B32" s="47"/>
      <c r="C32" s="41"/>
      <c r="D32" s="156" t="s">
        <v>45</v>
      </c>
      <c r="E32" s="41"/>
      <c r="F32" s="41"/>
      <c r="G32" s="41"/>
      <c r="H32" s="41"/>
      <c r="I32" s="41"/>
      <c r="J32" s="157">
        <f>ROUND(J86,2)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5"/>
      <c r="E33" s="155"/>
      <c r="F33" s="155"/>
      <c r="G33" s="155"/>
      <c r="H33" s="155"/>
      <c r="I33" s="155"/>
      <c r="J33" s="155"/>
      <c r="K33" s="155"/>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8" t="s">
        <v>47</v>
      </c>
      <c r="G34" s="41"/>
      <c r="H34" s="41"/>
      <c r="I34" s="158" t="s">
        <v>46</v>
      </c>
      <c r="J34" s="158" t="s">
        <v>48</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159" t="s">
        <v>49</v>
      </c>
      <c r="E35" s="146" t="s">
        <v>50</v>
      </c>
      <c r="F35" s="160">
        <f>ROUND((SUM(BE86:BE105)),2)</f>
        <v>0</v>
      </c>
      <c r="G35" s="41"/>
      <c r="H35" s="41"/>
      <c r="I35" s="161">
        <v>0.21</v>
      </c>
      <c r="J35" s="160">
        <f>ROUND(((SUM(BE86:BE105))*I35),2)</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51</v>
      </c>
      <c r="F36" s="160">
        <f>ROUND((SUM(BF86:BF105)),2)</f>
        <v>0</v>
      </c>
      <c r="G36" s="41"/>
      <c r="H36" s="41"/>
      <c r="I36" s="161">
        <v>0.15</v>
      </c>
      <c r="J36" s="160">
        <f>ROUND(((SUM(BF86:BF105))*I36),2)</f>
        <v>0</v>
      </c>
      <c r="K36" s="41"/>
      <c r="L36" s="148"/>
      <c r="S36" s="41"/>
      <c r="T36" s="41"/>
      <c r="U36" s="41"/>
      <c r="V36" s="41"/>
      <c r="W36" s="41"/>
      <c r="X36" s="41"/>
      <c r="Y36" s="41"/>
      <c r="Z36" s="41"/>
      <c r="AA36" s="41"/>
      <c r="AB36" s="41"/>
      <c r="AC36" s="41"/>
      <c r="AD36" s="41"/>
      <c r="AE36" s="41"/>
    </row>
    <row r="37" spans="1:31" s="2" customFormat="1" ht="14.4" customHeight="1">
      <c r="A37" s="41"/>
      <c r="B37" s="47"/>
      <c r="C37" s="41"/>
      <c r="D37" s="146" t="s">
        <v>49</v>
      </c>
      <c r="E37" s="146" t="s">
        <v>52</v>
      </c>
      <c r="F37" s="160">
        <f>ROUND((SUM(BG86:BG105)),2)</f>
        <v>0</v>
      </c>
      <c r="G37" s="41"/>
      <c r="H37" s="41"/>
      <c r="I37" s="161">
        <v>0.21</v>
      </c>
      <c r="J37" s="160">
        <f>0</f>
        <v>0</v>
      </c>
      <c r="K37" s="41"/>
      <c r="L37" s="148"/>
      <c r="S37" s="41"/>
      <c r="T37" s="41"/>
      <c r="U37" s="41"/>
      <c r="V37" s="41"/>
      <c r="W37" s="41"/>
      <c r="X37" s="41"/>
      <c r="Y37" s="41"/>
      <c r="Z37" s="41"/>
      <c r="AA37" s="41"/>
      <c r="AB37" s="41"/>
      <c r="AC37" s="41"/>
      <c r="AD37" s="41"/>
      <c r="AE37" s="41"/>
    </row>
    <row r="38" spans="1:31" s="2" customFormat="1" ht="14.4" customHeight="1">
      <c r="A38" s="41"/>
      <c r="B38" s="47"/>
      <c r="C38" s="41"/>
      <c r="D38" s="41"/>
      <c r="E38" s="146" t="s">
        <v>53</v>
      </c>
      <c r="F38" s="160">
        <f>ROUND((SUM(BH86:BH105)),2)</f>
        <v>0</v>
      </c>
      <c r="G38" s="41"/>
      <c r="H38" s="41"/>
      <c r="I38" s="161">
        <v>0.15</v>
      </c>
      <c r="J38" s="160">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54</v>
      </c>
      <c r="F39" s="160">
        <f>ROUND((SUM(BI86:BI105)),2)</f>
        <v>0</v>
      </c>
      <c r="G39" s="41"/>
      <c r="H39" s="41"/>
      <c r="I39" s="161">
        <v>0</v>
      </c>
      <c r="J39" s="160">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2"/>
      <c r="D41" s="163" t="s">
        <v>55</v>
      </c>
      <c r="E41" s="164"/>
      <c r="F41" s="164"/>
      <c r="G41" s="165" t="s">
        <v>56</v>
      </c>
      <c r="H41" s="166" t="s">
        <v>57</v>
      </c>
      <c r="I41" s="164"/>
      <c r="J41" s="167">
        <f>SUM(J32:J39)</f>
        <v>0</v>
      </c>
      <c r="K41" s="168"/>
      <c r="L41" s="148"/>
      <c r="S41" s="41"/>
      <c r="T41" s="41"/>
      <c r="U41" s="41"/>
      <c r="V41" s="41"/>
      <c r="W41" s="41"/>
      <c r="X41" s="41"/>
      <c r="Y41" s="41"/>
      <c r="Z41" s="41"/>
      <c r="AA41" s="41"/>
      <c r="AB41" s="41"/>
      <c r="AC41" s="41"/>
      <c r="AD41" s="41"/>
      <c r="AE41" s="41"/>
    </row>
    <row r="42" spans="1:31" s="2" customFormat="1" ht="14.4" customHeight="1">
      <c r="A42" s="41"/>
      <c r="B42" s="169"/>
      <c r="C42" s="170"/>
      <c r="D42" s="170"/>
      <c r="E42" s="170"/>
      <c r="F42" s="170"/>
      <c r="G42" s="170"/>
      <c r="H42" s="170"/>
      <c r="I42" s="170"/>
      <c r="J42" s="170"/>
      <c r="K42" s="170"/>
      <c r="L42" s="148"/>
      <c r="S42" s="41"/>
      <c r="T42" s="41"/>
      <c r="U42" s="41"/>
      <c r="V42" s="41"/>
      <c r="W42" s="41"/>
      <c r="X42" s="41"/>
      <c r="Y42" s="41"/>
      <c r="Z42" s="41"/>
      <c r="AA42" s="41"/>
      <c r="AB42" s="41"/>
      <c r="AC42" s="41"/>
      <c r="AD42" s="41"/>
      <c r="AE42" s="41"/>
    </row>
    <row r="46" spans="1:31" s="2" customFormat="1" ht="6.95" customHeight="1">
      <c r="A46" s="41"/>
      <c r="B46" s="171"/>
      <c r="C46" s="172"/>
      <c r="D46" s="172"/>
      <c r="E46" s="172"/>
      <c r="F46" s="172"/>
      <c r="G46" s="172"/>
      <c r="H46" s="172"/>
      <c r="I46" s="172"/>
      <c r="J46" s="172"/>
      <c r="K46" s="172"/>
      <c r="L46" s="148"/>
      <c r="S46" s="41"/>
      <c r="T46" s="41"/>
      <c r="U46" s="41"/>
      <c r="V46" s="41"/>
      <c r="W46" s="41"/>
      <c r="X46" s="41"/>
      <c r="Y46" s="41"/>
      <c r="Z46" s="41"/>
      <c r="AA46" s="41"/>
      <c r="AB46" s="41"/>
      <c r="AC46" s="41"/>
      <c r="AD46" s="41"/>
      <c r="AE46" s="41"/>
    </row>
    <row r="47" spans="1:31" s="2" customFormat="1" ht="24.95" customHeight="1">
      <c r="A47" s="41"/>
      <c r="B47" s="42"/>
      <c r="C47" s="25" t="s">
        <v>148</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173" t="str">
        <f>E7</f>
        <v>Oprava staničních kolejí v žst. Bílina_ZMĚNA Č. 1</v>
      </c>
      <c r="F50" s="34"/>
      <c r="G50" s="34"/>
      <c r="H50" s="34"/>
      <c r="I50" s="43"/>
      <c r="J50" s="43"/>
      <c r="K50" s="43"/>
      <c r="L50" s="148"/>
      <c r="S50" s="41"/>
      <c r="T50" s="41"/>
      <c r="U50" s="41"/>
      <c r="V50" s="41"/>
      <c r="W50" s="41"/>
      <c r="X50" s="41"/>
      <c r="Y50" s="41"/>
      <c r="Z50" s="41"/>
      <c r="AA50" s="41"/>
      <c r="AB50" s="41"/>
      <c r="AC50" s="41"/>
      <c r="AD50" s="41"/>
      <c r="AE50" s="41"/>
    </row>
    <row r="51" spans="2:12" s="1" customFormat="1" ht="12" customHeight="1">
      <c r="B51" s="23"/>
      <c r="C51" s="34" t="s">
        <v>143</v>
      </c>
      <c r="D51" s="24"/>
      <c r="E51" s="24"/>
      <c r="F51" s="24"/>
      <c r="G51" s="24"/>
      <c r="H51" s="24"/>
      <c r="I51" s="24"/>
      <c r="J51" s="24"/>
      <c r="K51" s="24"/>
      <c r="L51" s="22"/>
    </row>
    <row r="52" spans="1:31" s="2" customFormat="1" ht="16.5" customHeight="1">
      <c r="A52" s="41"/>
      <c r="B52" s="42"/>
      <c r="C52" s="43"/>
      <c r="D52" s="43"/>
      <c r="E52" s="173" t="s">
        <v>144</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4" t="s">
        <v>145</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3" t="str">
        <f>E11</f>
        <v>SO 108 - Práce na zařízení SSZT</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žst. Bílina</v>
      </c>
      <c r="G56" s="43"/>
      <c r="H56" s="43"/>
      <c r="I56" s="34" t="s">
        <v>24</v>
      </c>
      <c r="J56" s="76" t="str">
        <f>IF(J14="","",J14)</f>
        <v>19. 3. 2021</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15.15" customHeight="1">
      <c r="A58" s="41"/>
      <c r="B58" s="42"/>
      <c r="C58" s="34" t="s">
        <v>30</v>
      </c>
      <c r="D58" s="43"/>
      <c r="E58" s="43"/>
      <c r="F58" s="29" t="str">
        <f>E17</f>
        <v>SŽ s.o., OŘ UNL, ST Most</v>
      </c>
      <c r="G58" s="43"/>
      <c r="H58" s="43"/>
      <c r="I58" s="34" t="s">
        <v>38</v>
      </c>
      <c r="J58" s="39" t="str">
        <f>E23</f>
        <v xml:space="preserve"> </v>
      </c>
      <c r="K58" s="43"/>
      <c r="L58" s="148"/>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41</v>
      </c>
      <c r="J59" s="39" t="str">
        <f>E26</f>
        <v>Šitanc Michal</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4" t="s">
        <v>149</v>
      </c>
      <c r="D61" s="175"/>
      <c r="E61" s="175"/>
      <c r="F61" s="175"/>
      <c r="G61" s="175"/>
      <c r="H61" s="175"/>
      <c r="I61" s="175"/>
      <c r="J61" s="176" t="s">
        <v>150</v>
      </c>
      <c r="K61" s="175"/>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7" t="s">
        <v>77</v>
      </c>
      <c r="D63" s="43"/>
      <c r="E63" s="43"/>
      <c r="F63" s="43"/>
      <c r="G63" s="43"/>
      <c r="H63" s="43"/>
      <c r="I63" s="43"/>
      <c r="J63" s="106">
        <f>J86</f>
        <v>0</v>
      </c>
      <c r="K63" s="43"/>
      <c r="L63" s="148"/>
      <c r="S63" s="41"/>
      <c r="T63" s="41"/>
      <c r="U63" s="41"/>
      <c r="V63" s="41"/>
      <c r="W63" s="41"/>
      <c r="X63" s="41"/>
      <c r="Y63" s="41"/>
      <c r="Z63" s="41"/>
      <c r="AA63" s="41"/>
      <c r="AB63" s="41"/>
      <c r="AC63" s="41"/>
      <c r="AD63" s="41"/>
      <c r="AE63" s="41"/>
      <c r="AU63" s="19" t="s">
        <v>151</v>
      </c>
    </row>
    <row r="64" spans="1:31" s="9" customFormat="1" ht="24.95" customHeight="1">
      <c r="A64" s="9"/>
      <c r="B64" s="178"/>
      <c r="C64" s="179"/>
      <c r="D64" s="180" t="s">
        <v>154</v>
      </c>
      <c r="E64" s="181"/>
      <c r="F64" s="181"/>
      <c r="G64" s="181"/>
      <c r="H64" s="181"/>
      <c r="I64" s="181"/>
      <c r="J64" s="182">
        <f>J87</f>
        <v>0</v>
      </c>
      <c r="K64" s="179"/>
      <c r="L64" s="183"/>
      <c r="S64" s="9"/>
      <c r="T64" s="9"/>
      <c r="U64" s="9"/>
      <c r="V64" s="9"/>
      <c r="W64" s="9"/>
      <c r="X64" s="9"/>
      <c r="Y64" s="9"/>
      <c r="Z64" s="9"/>
      <c r="AA64" s="9"/>
      <c r="AB64" s="9"/>
      <c r="AC64" s="9"/>
      <c r="AD64" s="9"/>
      <c r="AE64" s="9"/>
    </row>
    <row r="65" spans="1:31" s="2" customFormat="1" ht="21.8" customHeight="1">
      <c r="A65" s="41"/>
      <c r="B65" s="42"/>
      <c r="C65" s="43"/>
      <c r="D65" s="43"/>
      <c r="E65" s="43"/>
      <c r="F65" s="43"/>
      <c r="G65" s="43"/>
      <c r="H65" s="43"/>
      <c r="I65" s="43"/>
      <c r="J65" s="43"/>
      <c r="K65" s="43"/>
      <c r="L65" s="148"/>
      <c r="S65" s="41"/>
      <c r="T65" s="41"/>
      <c r="U65" s="41"/>
      <c r="V65" s="41"/>
      <c r="W65" s="41"/>
      <c r="X65" s="41"/>
      <c r="Y65" s="41"/>
      <c r="Z65" s="41"/>
      <c r="AA65" s="41"/>
      <c r="AB65" s="41"/>
      <c r="AC65" s="41"/>
      <c r="AD65" s="41"/>
      <c r="AE65" s="41"/>
    </row>
    <row r="66" spans="1:31" s="2" customFormat="1" ht="6.95" customHeight="1">
      <c r="A66" s="41"/>
      <c r="B66" s="63"/>
      <c r="C66" s="64"/>
      <c r="D66" s="64"/>
      <c r="E66" s="64"/>
      <c r="F66" s="64"/>
      <c r="G66" s="64"/>
      <c r="H66" s="64"/>
      <c r="I66" s="64"/>
      <c r="J66" s="64"/>
      <c r="K66" s="64"/>
      <c r="L66" s="148"/>
      <c r="S66" s="41"/>
      <c r="T66" s="41"/>
      <c r="U66" s="41"/>
      <c r="V66" s="41"/>
      <c r="W66" s="41"/>
      <c r="X66" s="41"/>
      <c r="Y66" s="41"/>
      <c r="Z66" s="41"/>
      <c r="AA66" s="41"/>
      <c r="AB66" s="41"/>
      <c r="AC66" s="41"/>
      <c r="AD66" s="41"/>
      <c r="AE66" s="41"/>
    </row>
    <row r="70" spans="1:31" s="2" customFormat="1" ht="6.95" customHeight="1">
      <c r="A70" s="41"/>
      <c r="B70" s="65"/>
      <c r="C70" s="66"/>
      <c r="D70" s="66"/>
      <c r="E70" s="66"/>
      <c r="F70" s="66"/>
      <c r="G70" s="66"/>
      <c r="H70" s="66"/>
      <c r="I70" s="66"/>
      <c r="J70" s="66"/>
      <c r="K70" s="66"/>
      <c r="L70" s="148"/>
      <c r="S70" s="41"/>
      <c r="T70" s="41"/>
      <c r="U70" s="41"/>
      <c r="V70" s="41"/>
      <c r="W70" s="41"/>
      <c r="X70" s="41"/>
      <c r="Y70" s="41"/>
      <c r="Z70" s="41"/>
      <c r="AA70" s="41"/>
      <c r="AB70" s="41"/>
      <c r="AC70" s="41"/>
      <c r="AD70" s="41"/>
      <c r="AE70" s="41"/>
    </row>
    <row r="71" spans="1:31" s="2" customFormat="1" ht="24.95" customHeight="1">
      <c r="A71" s="41"/>
      <c r="B71" s="42"/>
      <c r="C71" s="25" t="s">
        <v>155</v>
      </c>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12" customHeight="1">
      <c r="A73" s="41"/>
      <c r="B73" s="42"/>
      <c r="C73" s="34" t="s">
        <v>16</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16.5" customHeight="1">
      <c r="A74" s="41"/>
      <c r="B74" s="42"/>
      <c r="C74" s="43"/>
      <c r="D74" s="43"/>
      <c r="E74" s="173" t="str">
        <f>E7</f>
        <v>Oprava staničních kolejí v žst. Bílina_ZMĚNA Č. 1</v>
      </c>
      <c r="F74" s="34"/>
      <c r="G74" s="34"/>
      <c r="H74" s="34"/>
      <c r="I74" s="43"/>
      <c r="J74" s="43"/>
      <c r="K74" s="43"/>
      <c r="L74" s="148"/>
      <c r="S74" s="41"/>
      <c r="T74" s="41"/>
      <c r="U74" s="41"/>
      <c r="V74" s="41"/>
      <c r="W74" s="41"/>
      <c r="X74" s="41"/>
      <c r="Y74" s="41"/>
      <c r="Z74" s="41"/>
      <c r="AA74" s="41"/>
      <c r="AB74" s="41"/>
      <c r="AC74" s="41"/>
      <c r="AD74" s="41"/>
      <c r="AE74" s="41"/>
    </row>
    <row r="75" spans="2:12" s="1" customFormat="1" ht="12" customHeight="1">
      <c r="B75" s="23"/>
      <c r="C75" s="34" t="s">
        <v>143</v>
      </c>
      <c r="D75" s="24"/>
      <c r="E75" s="24"/>
      <c r="F75" s="24"/>
      <c r="G75" s="24"/>
      <c r="H75" s="24"/>
      <c r="I75" s="24"/>
      <c r="J75" s="24"/>
      <c r="K75" s="24"/>
      <c r="L75" s="22"/>
    </row>
    <row r="76" spans="1:31" s="2" customFormat="1" ht="16.5" customHeight="1">
      <c r="A76" s="41"/>
      <c r="B76" s="42"/>
      <c r="C76" s="43"/>
      <c r="D76" s="43"/>
      <c r="E76" s="173" t="s">
        <v>144</v>
      </c>
      <c r="F76" s="43"/>
      <c r="G76" s="43"/>
      <c r="H76" s="43"/>
      <c r="I76" s="43"/>
      <c r="J76" s="43"/>
      <c r="K76" s="43"/>
      <c r="L76" s="148"/>
      <c r="S76" s="41"/>
      <c r="T76" s="41"/>
      <c r="U76" s="41"/>
      <c r="V76" s="41"/>
      <c r="W76" s="41"/>
      <c r="X76" s="41"/>
      <c r="Y76" s="41"/>
      <c r="Z76" s="41"/>
      <c r="AA76" s="41"/>
      <c r="AB76" s="41"/>
      <c r="AC76" s="41"/>
      <c r="AD76" s="41"/>
      <c r="AE76" s="41"/>
    </row>
    <row r="77" spans="1:31" s="2" customFormat="1" ht="12" customHeight="1">
      <c r="A77" s="41"/>
      <c r="B77" s="42"/>
      <c r="C77" s="34" t="s">
        <v>145</v>
      </c>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16.5" customHeight="1">
      <c r="A78" s="41"/>
      <c r="B78" s="42"/>
      <c r="C78" s="43"/>
      <c r="D78" s="43"/>
      <c r="E78" s="73" t="str">
        <f>E11</f>
        <v>SO 108 - Práce na zařízení SSZT</v>
      </c>
      <c r="F78" s="43"/>
      <c r="G78" s="43"/>
      <c r="H78" s="43"/>
      <c r="I78" s="43"/>
      <c r="J78" s="43"/>
      <c r="K78" s="43"/>
      <c r="L78" s="148"/>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2" customHeight="1">
      <c r="A80" s="41"/>
      <c r="B80" s="42"/>
      <c r="C80" s="34" t="s">
        <v>22</v>
      </c>
      <c r="D80" s="43"/>
      <c r="E80" s="43"/>
      <c r="F80" s="29" t="str">
        <f>F14</f>
        <v>žst. Bílina</v>
      </c>
      <c r="G80" s="43"/>
      <c r="H80" s="43"/>
      <c r="I80" s="34" t="s">
        <v>24</v>
      </c>
      <c r="J80" s="76" t="str">
        <f>IF(J14="","",J14)</f>
        <v>19. 3. 2021</v>
      </c>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5.15" customHeight="1">
      <c r="A82" s="41"/>
      <c r="B82" s="42"/>
      <c r="C82" s="34" t="s">
        <v>30</v>
      </c>
      <c r="D82" s="43"/>
      <c r="E82" s="43"/>
      <c r="F82" s="29" t="str">
        <f>E17</f>
        <v>SŽ s.o., OŘ UNL, ST Most</v>
      </c>
      <c r="G82" s="43"/>
      <c r="H82" s="43"/>
      <c r="I82" s="34" t="s">
        <v>38</v>
      </c>
      <c r="J82" s="39" t="str">
        <f>E23</f>
        <v xml:space="preserve"> </v>
      </c>
      <c r="K82" s="43"/>
      <c r="L82" s="148"/>
      <c r="S82" s="41"/>
      <c r="T82" s="41"/>
      <c r="U82" s="41"/>
      <c r="V82" s="41"/>
      <c r="W82" s="41"/>
      <c r="X82" s="41"/>
      <c r="Y82" s="41"/>
      <c r="Z82" s="41"/>
      <c r="AA82" s="41"/>
      <c r="AB82" s="41"/>
      <c r="AC82" s="41"/>
      <c r="AD82" s="41"/>
      <c r="AE82" s="41"/>
    </row>
    <row r="83" spans="1:31" s="2" customFormat="1" ht="15.15" customHeight="1">
      <c r="A83" s="41"/>
      <c r="B83" s="42"/>
      <c r="C83" s="34" t="s">
        <v>36</v>
      </c>
      <c r="D83" s="43"/>
      <c r="E83" s="43"/>
      <c r="F83" s="29" t="str">
        <f>IF(E20="","",E20)</f>
        <v>Vyplň údaj</v>
      </c>
      <c r="G83" s="43"/>
      <c r="H83" s="43"/>
      <c r="I83" s="34" t="s">
        <v>41</v>
      </c>
      <c r="J83" s="39" t="str">
        <f>E26</f>
        <v>Šitanc Michal</v>
      </c>
      <c r="K83" s="43"/>
      <c r="L83" s="148"/>
      <c r="S83" s="41"/>
      <c r="T83" s="41"/>
      <c r="U83" s="41"/>
      <c r="V83" s="41"/>
      <c r="W83" s="41"/>
      <c r="X83" s="41"/>
      <c r="Y83" s="41"/>
      <c r="Z83" s="41"/>
      <c r="AA83" s="41"/>
      <c r="AB83" s="41"/>
      <c r="AC83" s="41"/>
      <c r="AD83" s="41"/>
      <c r="AE83" s="41"/>
    </row>
    <row r="84" spans="1:31" s="2" customFormat="1" ht="10.3" customHeight="1">
      <c r="A84" s="41"/>
      <c r="B84" s="42"/>
      <c r="C84" s="43"/>
      <c r="D84" s="43"/>
      <c r="E84" s="43"/>
      <c r="F84" s="43"/>
      <c r="G84" s="43"/>
      <c r="H84" s="43"/>
      <c r="I84" s="43"/>
      <c r="J84" s="43"/>
      <c r="K84" s="43"/>
      <c r="L84" s="148"/>
      <c r="S84" s="41"/>
      <c r="T84" s="41"/>
      <c r="U84" s="41"/>
      <c r="V84" s="41"/>
      <c r="W84" s="41"/>
      <c r="X84" s="41"/>
      <c r="Y84" s="41"/>
      <c r="Z84" s="41"/>
      <c r="AA84" s="41"/>
      <c r="AB84" s="41"/>
      <c r="AC84" s="41"/>
      <c r="AD84" s="41"/>
      <c r="AE84" s="41"/>
    </row>
    <row r="85" spans="1:31" s="11" customFormat="1" ht="29.25" customHeight="1">
      <c r="A85" s="189"/>
      <c r="B85" s="190"/>
      <c r="C85" s="191" t="s">
        <v>156</v>
      </c>
      <c r="D85" s="192" t="s">
        <v>64</v>
      </c>
      <c r="E85" s="192" t="s">
        <v>60</v>
      </c>
      <c r="F85" s="192" t="s">
        <v>61</v>
      </c>
      <c r="G85" s="192" t="s">
        <v>157</v>
      </c>
      <c r="H85" s="192" t="s">
        <v>158</v>
      </c>
      <c r="I85" s="192" t="s">
        <v>159</v>
      </c>
      <c r="J85" s="192" t="s">
        <v>150</v>
      </c>
      <c r="K85" s="193" t="s">
        <v>160</v>
      </c>
      <c r="L85" s="194"/>
      <c r="M85" s="96" t="s">
        <v>35</v>
      </c>
      <c r="N85" s="97" t="s">
        <v>49</v>
      </c>
      <c r="O85" s="97" t="s">
        <v>161</v>
      </c>
      <c r="P85" s="97" t="s">
        <v>162</v>
      </c>
      <c r="Q85" s="97" t="s">
        <v>163</v>
      </c>
      <c r="R85" s="97" t="s">
        <v>164</v>
      </c>
      <c r="S85" s="97" t="s">
        <v>165</v>
      </c>
      <c r="T85" s="98" t="s">
        <v>166</v>
      </c>
      <c r="U85" s="189"/>
      <c r="V85" s="189"/>
      <c r="W85" s="189"/>
      <c r="X85" s="189"/>
      <c r="Y85" s="189"/>
      <c r="Z85" s="189"/>
      <c r="AA85" s="189"/>
      <c r="AB85" s="189"/>
      <c r="AC85" s="189"/>
      <c r="AD85" s="189"/>
      <c r="AE85" s="189"/>
    </row>
    <row r="86" spans="1:63" s="2" customFormat="1" ht="22.8" customHeight="1">
      <c r="A86" s="41"/>
      <c r="B86" s="42"/>
      <c r="C86" s="103" t="s">
        <v>167</v>
      </c>
      <c r="D86" s="43"/>
      <c r="E86" s="43"/>
      <c r="F86" s="43"/>
      <c r="G86" s="43"/>
      <c r="H86" s="43"/>
      <c r="I86" s="43"/>
      <c r="J86" s="195">
        <f>BK86</f>
        <v>0</v>
      </c>
      <c r="K86" s="43"/>
      <c r="L86" s="47"/>
      <c r="M86" s="99"/>
      <c r="N86" s="196"/>
      <c r="O86" s="100"/>
      <c r="P86" s="197">
        <f>P87</f>
        <v>0</v>
      </c>
      <c r="Q86" s="100"/>
      <c r="R86" s="197">
        <f>R87</f>
        <v>0</v>
      </c>
      <c r="S86" s="100"/>
      <c r="T86" s="198">
        <f>T87</f>
        <v>0</v>
      </c>
      <c r="U86" s="41"/>
      <c r="V86" s="41"/>
      <c r="W86" s="41"/>
      <c r="X86" s="41"/>
      <c r="Y86" s="41"/>
      <c r="Z86" s="41"/>
      <c r="AA86" s="41"/>
      <c r="AB86" s="41"/>
      <c r="AC86" s="41"/>
      <c r="AD86" s="41"/>
      <c r="AE86" s="41"/>
      <c r="AT86" s="19" t="s">
        <v>78</v>
      </c>
      <c r="AU86" s="19" t="s">
        <v>151</v>
      </c>
      <c r="BK86" s="199">
        <f>BK87</f>
        <v>0</v>
      </c>
    </row>
    <row r="87" spans="1:63" s="12" customFormat="1" ht="25.9" customHeight="1">
      <c r="A87" s="12"/>
      <c r="B87" s="200"/>
      <c r="C87" s="201"/>
      <c r="D87" s="202" t="s">
        <v>78</v>
      </c>
      <c r="E87" s="203" t="s">
        <v>367</v>
      </c>
      <c r="F87" s="203" t="s">
        <v>368</v>
      </c>
      <c r="G87" s="201"/>
      <c r="H87" s="201"/>
      <c r="I87" s="204"/>
      <c r="J87" s="205">
        <f>BK87</f>
        <v>0</v>
      </c>
      <c r="K87" s="201"/>
      <c r="L87" s="206"/>
      <c r="M87" s="207"/>
      <c r="N87" s="208"/>
      <c r="O87" s="208"/>
      <c r="P87" s="209">
        <f>SUM(P88:P105)</f>
        <v>0</v>
      </c>
      <c r="Q87" s="208"/>
      <c r="R87" s="209">
        <f>SUM(R88:R105)</f>
        <v>0</v>
      </c>
      <c r="S87" s="208"/>
      <c r="T87" s="210">
        <f>SUM(T88:T105)</f>
        <v>0</v>
      </c>
      <c r="U87" s="12"/>
      <c r="V87" s="12"/>
      <c r="W87" s="12"/>
      <c r="X87" s="12"/>
      <c r="Y87" s="12"/>
      <c r="Z87" s="12"/>
      <c r="AA87" s="12"/>
      <c r="AB87" s="12"/>
      <c r="AC87" s="12"/>
      <c r="AD87" s="12"/>
      <c r="AE87" s="12"/>
      <c r="AR87" s="211" t="s">
        <v>178</v>
      </c>
      <c r="AT87" s="212" t="s">
        <v>78</v>
      </c>
      <c r="AU87" s="212" t="s">
        <v>79</v>
      </c>
      <c r="AY87" s="211" t="s">
        <v>170</v>
      </c>
      <c r="BK87" s="213">
        <f>SUM(BK88:BK105)</f>
        <v>0</v>
      </c>
    </row>
    <row r="88" spans="1:65" s="2" customFormat="1" ht="16.5" customHeight="1">
      <c r="A88" s="41"/>
      <c r="B88" s="42"/>
      <c r="C88" s="216" t="s">
        <v>86</v>
      </c>
      <c r="D88" s="216" t="s">
        <v>173</v>
      </c>
      <c r="E88" s="217" t="s">
        <v>515</v>
      </c>
      <c r="F88" s="218" t="s">
        <v>516</v>
      </c>
      <c r="G88" s="219" t="s">
        <v>216</v>
      </c>
      <c r="H88" s="220">
        <v>7</v>
      </c>
      <c r="I88" s="221"/>
      <c r="J88" s="222">
        <f>ROUND(I88*H88,2)</f>
        <v>0</v>
      </c>
      <c r="K88" s="218" t="s">
        <v>177</v>
      </c>
      <c r="L88" s="47"/>
      <c r="M88" s="223" t="s">
        <v>35</v>
      </c>
      <c r="N88" s="224" t="s">
        <v>52</v>
      </c>
      <c r="O88" s="88"/>
      <c r="P88" s="225">
        <f>O88*H88</f>
        <v>0</v>
      </c>
      <c r="Q88" s="225">
        <v>0</v>
      </c>
      <c r="R88" s="225">
        <f>Q88*H88</f>
        <v>0</v>
      </c>
      <c r="S88" s="225">
        <v>0</v>
      </c>
      <c r="T88" s="226">
        <f>S88*H88</f>
        <v>0</v>
      </c>
      <c r="U88" s="41"/>
      <c r="V88" s="41"/>
      <c r="W88" s="41"/>
      <c r="X88" s="41"/>
      <c r="Y88" s="41"/>
      <c r="Z88" s="41"/>
      <c r="AA88" s="41"/>
      <c r="AB88" s="41"/>
      <c r="AC88" s="41"/>
      <c r="AD88" s="41"/>
      <c r="AE88" s="41"/>
      <c r="AR88" s="227" t="s">
        <v>372</v>
      </c>
      <c r="AT88" s="227" t="s">
        <v>173</v>
      </c>
      <c r="AU88" s="227" t="s">
        <v>86</v>
      </c>
      <c r="AY88" s="19" t="s">
        <v>170</v>
      </c>
      <c r="BE88" s="228">
        <f>IF(N88="základní",J88,0)</f>
        <v>0</v>
      </c>
      <c r="BF88" s="228">
        <f>IF(N88="snížená",J88,0)</f>
        <v>0</v>
      </c>
      <c r="BG88" s="228">
        <f>IF(N88="zákl. přenesená",J88,0)</f>
        <v>0</v>
      </c>
      <c r="BH88" s="228">
        <f>IF(N88="sníž. přenesená",J88,0)</f>
        <v>0</v>
      </c>
      <c r="BI88" s="228">
        <f>IF(N88="nulová",J88,0)</f>
        <v>0</v>
      </c>
      <c r="BJ88" s="19" t="s">
        <v>178</v>
      </c>
      <c r="BK88" s="228">
        <f>ROUND(I88*H88,2)</f>
        <v>0</v>
      </c>
      <c r="BL88" s="19" t="s">
        <v>372</v>
      </c>
      <c r="BM88" s="227" t="s">
        <v>989</v>
      </c>
    </row>
    <row r="89" spans="1:47" s="2" customFormat="1" ht="12">
      <c r="A89" s="41"/>
      <c r="B89" s="42"/>
      <c r="C89" s="43"/>
      <c r="D89" s="229" t="s">
        <v>343</v>
      </c>
      <c r="E89" s="43"/>
      <c r="F89" s="230" t="s">
        <v>990</v>
      </c>
      <c r="G89" s="43"/>
      <c r="H89" s="43"/>
      <c r="I89" s="231"/>
      <c r="J89" s="43"/>
      <c r="K89" s="43"/>
      <c r="L89" s="47"/>
      <c r="M89" s="232"/>
      <c r="N89" s="233"/>
      <c r="O89" s="88"/>
      <c r="P89" s="88"/>
      <c r="Q89" s="88"/>
      <c r="R89" s="88"/>
      <c r="S89" s="88"/>
      <c r="T89" s="89"/>
      <c r="U89" s="41"/>
      <c r="V89" s="41"/>
      <c r="W89" s="41"/>
      <c r="X89" s="41"/>
      <c r="Y89" s="41"/>
      <c r="Z89" s="41"/>
      <c r="AA89" s="41"/>
      <c r="AB89" s="41"/>
      <c r="AC89" s="41"/>
      <c r="AD89" s="41"/>
      <c r="AE89" s="41"/>
      <c r="AT89" s="19" t="s">
        <v>343</v>
      </c>
      <c r="AU89" s="19" t="s">
        <v>86</v>
      </c>
    </row>
    <row r="90" spans="1:65" s="2" customFormat="1" ht="33" customHeight="1">
      <c r="A90" s="41"/>
      <c r="B90" s="42"/>
      <c r="C90" s="216" t="s">
        <v>88</v>
      </c>
      <c r="D90" s="216" t="s">
        <v>173</v>
      </c>
      <c r="E90" s="217" t="s">
        <v>520</v>
      </c>
      <c r="F90" s="218" t="s">
        <v>521</v>
      </c>
      <c r="G90" s="219" t="s">
        <v>216</v>
      </c>
      <c r="H90" s="220">
        <v>7</v>
      </c>
      <c r="I90" s="221"/>
      <c r="J90" s="222">
        <f>ROUND(I90*H90,2)</f>
        <v>0</v>
      </c>
      <c r="K90" s="218" t="s">
        <v>177</v>
      </c>
      <c r="L90" s="47"/>
      <c r="M90" s="223" t="s">
        <v>35</v>
      </c>
      <c r="N90" s="224" t="s">
        <v>52</v>
      </c>
      <c r="O90" s="88"/>
      <c r="P90" s="225">
        <f>O90*H90</f>
        <v>0</v>
      </c>
      <c r="Q90" s="225">
        <v>0</v>
      </c>
      <c r="R90" s="225">
        <f>Q90*H90</f>
        <v>0</v>
      </c>
      <c r="S90" s="225">
        <v>0</v>
      </c>
      <c r="T90" s="226">
        <f>S90*H90</f>
        <v>0</v>
      </c>
      <c r="U90" s="41"/>
      <c r="V90" s="41"/>
      <c r="W90" s="41"/>
      <c r="X90" s="41"/>
      <c r="Y90" s="41"/>
      <c r="Z90" s="41"/>
      <c r="AA90" s="41"/>
      <c r="AB90" s="41"/>
      <c r="AC90" s="41"/>
      <c r="AD90" s="41"/>
      <c r="AE90" s="41"/>
      <c r="AR90" s="227" t="s">
        <v>372</v>
      </c>
      <c r="AT90" s="227" t="s">
        <v>173</v>
      </c>
      <c r="AU90" s="227" t="s">
        <v>86</v>
      </c>
      <c r="AY90" s="19" t="s">
        <v>170</v>
      </c>
      <c r="BE90" s="228">
        <f>IF(N90="základní",J90,0)</f>
        <v>0</v>
      </c>
      <c r="BF90" s="228">
        <f>IF(N90="snížená",J90,0)</f>
        <v>0</v>
      </c>
      <c r="BG90" s="228">
        <f>IF(N90="zákl. přenesená",J90,0)</f>
        <v>0</v>
      </c>
      <c r="BH90" s="228">
        <f>IF(N90="sníž. přenesená",J90,0)</f>
        <v>0</v>
      </c>
      <c r="BI90" s="228">
        <f>IF(N90="nulová",J90,0)</f>
        <v>0</v>
      </c>
      <c r="BJ90" s="19" t="s">
        <v>178</v>
      </c>
      <c r="BK90" s="228">
        <f>ROUND(I90*H90,2)</f>
        <v>0</v>
      </c>
      <c r="BL90" s="19" t="s">
        <v>372</v>
      </c>
      <c r="BM90" s="227" t="s">
        <v>991</v>
      </c>
    </row>
    <row r="91" spans="1:47" s="2" customFormat="1" ht="12">
      <c r="A91" s="41"/>
      <c r="B91" s="42"/>
      <c r="C91" s="43"/>
      <c r="D91" s="229" t="s">
        <v>343</v>
      </c>
      <c r="E91" s="43"/>
      <c r="F91" s="230" t="s">
        <v>990</v>
      </c>
      <c r="G91" s="43"/>
      <c r="H91" s="43"/>
      <c r="I91" s="231"/>
      <c r="J91" s="43"/>
      <c r="K91" s="43"/>
      <c r="L91" s="47"/>
      <c r="M91" s="232"/>
      <c r="N91" s="233"/>
      <c r="O91" s="88"/>
      <c r="P91" s="88"/>
      <c r="Q91" s="88"/>
      <c r="R91" s="88"/>
      <c r="S91" s="88"/>
      <c r="T91" s="89"/>
      <c r="U91" s="41"/>
      <c r="V91" s="41"/>
      <c r="W91" s="41"/>
      <c r="X91" s="41"/>
      <c r="Y91" s="41"/>
      <c r="Z91" s="41"/>
      <c r="AA91" s="41"/>
      <c r="AB91" s="41"/>
      <c r="AC91" s="41"/>
      <c r="AD91" s="41"/>
      <c r="AE91" s="41"/>
      <c r="AT91" s="19" t="s">
        <v>343</v>
      </c>
      <c r="AU91" s="19" t="s">
        <v>86</v>
      </c>
    </row>
    <row r="92" spans="1:65" s="2" customFormat="1" ht="55.5" customHeight="1">
      <c r="A92" s="41"/>
      <c r="B92" s="42"/>
      <c r="C92" s="216" t="s">
        <v>192</v>
      </c>
      <c r="D92" s="216" t="s">
        <v>173</v>
      </c>
      <c r="E92" s="217" t="s">
        <v>992</v>
      </c>
      <c r="F92" s="218" t="s">
        <v>993</v>
      </c>
      <c r="G92" s="219" t="s">
        <v>216</v>
      </c>
      <c r="H92" s="220">
        <v>2</v>
      </c>
      <c r="I92" s="221"/>
      <c r="J92" s="222">
        <f>ROUND(I92*H92,2)</f>
        <v>0</v>
      </c>
      <c r="K92" s="218" t="s">
        <v>177</v>
      </c>
      <c r="L92" s="47"/>
      <c r="M92" s="223" t="s">
        <v>35</v>
      </c>
      <c r="N92" s="224" t="s">
        <v>52</v>
      </c>
      <c r="O92" s="88"/>
      <c r="P92" s="225">
        <f>O92*H92</f>
        <v>0</v>
      </c>
      <c r="Q92" s="225">
        <v>0</v>
      </c>
      <c r="R92" s="225">
        <f>Q92*H92</f>
        <v>0</v>
      </c>
      <c r="S92" s="225">
        <v>0</v>
      </c>
      <c r="T92" s="226">
        <f>S92*H92</f>
        <v>0</v>
      </c>
      <c r="U92" s="41"/>
      <c r="V92" s="41"/>
      <c r="W92" s="41"/>
      <c r="X92" s="41"/>
      <c r="Y92" s="41"/>
      <c r="Z92" s="41"/>
      <c r="AA92" s="41"/>
      <c r="AB92" s="41"/>
      <c r="AC92" s="41"/>
      <c r="AD92" s="41"/>
      <c r="AE92" s="41"/>
      <c r="AR92" s="227" t="s">
        <v>372</v>
      </c>
      <c r="AT92" s="227" t="s">
        <v>173</v>
      </c>
      <c r="AU92" s="227" t="s">
        <v>86</v>
      </c>
      <c r="AY92" s="19" t="s">
        <v>170</v>
      </c>
      <c r="BE92" s="228">
        <f>IF(N92="základní",J92,0)</f>
        <v>0</v>
      </c>
      <c r="BF92" s="228">
        <f>IF(N92="snížená",J92,0)</f>
        <v>0</v>
      </c>
      <c r="BG92" s="228">
        <f>IF(N92="zákl. přenesená",J92,0)</f>
        <v>0</v>
      </c>
      <c r="BH92" s="228">
        <f>IF(N92="sníž. přenesená",J92,0)</f>
        <v>0</v>
      </c>
      <c r="BI92" s="228">
        <f>IF(N92="nulová",J92,0)</f>
        <v>0</v>
      </c>
      <c r="BJ92" s="19" t="s">
        <v>178</v>
      </c>
      <c r="BK92" s="228">
        <f>ROUND(I92*H92,2)</f>
        <v>0</v>
      </c>
      <c r="BL92" s="19" t="s">
        <v>372</v>
      </c>
      <c r="BM92" s="227" t="s">
        <v>994</v>
      </c>
    </row>
    <row r="93" spans="1:47" s="2" customFormat="1" ht="12">
      <c r="A93" s="41"/>
      <c r="B93" s="42"/>
      <c r="C93" s="43"/>
      <c r="D93" s="229" t="s">
        <v>343</v>
      </c>
      <c r="E93" s="43"/>
      <c r="F93" s="230" t="s">
        <v>995</v>
      </c>
      <c r="G93" s="43"/>
      <c r="H93" s="43"/>
      <c r="I93" s="231"/>
      <c r="J93" s="43"/>
      <c r="K93" s="43"/>
      <c r="L93" s="47"/>
      <c r="M93" s="232"/>
      <c r="N93" s="233"/>
      <c r="O93" s="88"/>
      <c r="P93" s="88"/>
      <c r="Q93" s="88"/>
      <c r="R93" s="88"/>
      <c r="S93" s="88"/>
      <c r="T93" s="89"/>
      <c r="U93" s="41"/>
      <c r="V93" s="41"/>
      <c r="W93" s="41"/>
      <c r="X93" s="41"/>
      <c r="Y93" s="41"/>
      <c r="Z93" s="41"/>
      <c r="AA93" s="41"/>
      <c r="AB93" s="41"/>
      <c r="AC93" s="41"/>
      <c r="AD93" s="41"/>
      <c r="AE93" s="41"/>
      <c r="AT93" s="19" t="s">
        <v>343</v>
      </c>
      <c r="AU93" s="19" t="s">
        <v>86</v>
      </c>
    </row>
    <row r="94" spans="1:65" s="2" customFormat="1" ht="16.5" customHeight="1">
      <c r="A94" s="41"/>
      <c r="B94" s="42"/>
      <c r="C94" s="216" t="s">
        <v>178</v>
      </c>
      <c r="D94" s="216" t="s">
        <v>173</v>
      </c>
      <c r="E94" s="217" t="s">
        <v>996</v>
      </c>
      <c r="F94" s="218" t="s">
        <v>997</v>
      </c>
      <c r="G94" s="219" t="s">
        <v>216</v>
      </c>
      <c r="H94" s="220">
        <v>2</v>
      </c>
      <c r="I94" s="221"/>
      <c r="J94" s="222">
        <f>ROUND(I94*H94,2)</f>
        <v>0</v>
      </c>
      <c r="K94" s="218" t="s">
        <v>177</v>
      </c>
      <c r="L94" s="47"/>
      <c r="M94" s="223" t="s">
        <v>35</v>
      </c>
      <c r="N94" s="224" t="s">
        <v>52</v>
      </c>
      <c r="O94" s="88"/>
      <c r="P94" s="225">
        <f>O94*H94</f>
        <v>0</v>
      </c>
      <c r="Q94" s="225">
        <v>0</v>
      </c>
      <c r="R94" s="225">
        <f>Q94*H94</f>
        <v>0</v>
      </c>
      <c r="S94" s="225">
        <v>0</v>
      </c>
      <c r="T94" s="226">
        <f>S94*H94</f>
        <v>0</v>
      </c>
      <c r="U94" s="41"/>
      <c r="V94" s="41"/>
      <c r="W94" s="41"/>
      <c r="X94" s="41"/>
      <c r="Y94" s="41"/>
      <c r="Z94" s="41"/>
      <c r="AA94" s="41"/>
      <c r="AB94" s="41"/>
      <c r="AC94" s="41"/>
      <c r="AD94" s="41"/>
      <c r="AE94" s="41"/>
      <c r="AR94" s="227" t="s">
        <v>372</v>
      </c>
      <c r="AT94" s="227" t="s">
        <v>173</v>
      </c>
      <c r="AU94" s="227" t="s">
        <v>86</v>
      </c>
      <c r="AY94" s="19" t="s">
        <v>170</v>
      </c>
      <c r="BE94" s="228">
        <f>IF(N94="základní",J94,0)</f>
        <v>0</v>
      </c>
      <c r="BF94" s="228">
        <f>IF(N94="snížená",J94,0)</f>
        <v>0</v>
      </c>
      <c r="BG94" s="228">
        <f>IF(N94="zákl. přenesená",J94,0)</f>
        <v>0</v>
      </c>
      <c r="BH94" s="228">
        <f>IF(N94="sníž. přenesená",J94,0)</f>
        <v>0</v>
      </c>
      <c r="BI94" s="228">
        <f>IF(N94="nulová",J94,0)</f>
        <v>0</v>
      </c>
      <c r="BJ94" s="19" t="s">
        <v>178</v>
      </c>
      <c r="BK94" s="228">
        <f>ROUND(I94*H94,2)</f>
        <v>0</v>
      </c>
      <c r="BL94" s="19" t="s">
        <v>372</v>
      </c>
      <c r="BM94" s="227" t="s">
        <v>998</v>
      </c>
    </row>
    <row r="95" spans="1:47" s="2" customFormat="1" ht="12">
      <c r="A95" s="41"/>
      <c r="B95" s="42"/>
      <c r="C95" s="43"/>
      <c r="D95" s="229" t="s">
        <v>343</v>
      </c>
      <c r="E95" s="43"/>
      <c r="F95" s="230" t="s">
        <v>995</v>
      </c>
      <c r="G95" s="43"/>
      <c r="H95" s="43"/>
      <c r="I95" s="231"/>
      <c r="J95" s="43"/>
      <c r="K95" s="43"/>
      <c r="L95" s="47"/>
      <c r="M95" s="232"/>
      <c r="N95" s="233"/>
      <c r="O95" s="88"/>
      <c r="P95" s="88"/>
      <c r="Q95" s="88"/>
      <c r="R95" s="88"/>
      <c r="S95" s="88"/>
      <c r="T95" s="89"/>
      <c r="U95" s="41"/>
      <c r="V95" s="41"/>
      <c r="W95" s="41"/>
      <c r="X95" s="41"/>
      <c r="Y95" s="41"/>
      <c r="Z95" s="41"/>
      <c r="AA95" s="41"/>
      <c r="AB95" s="41"/>
      <c r="AC95" s="41"/>
      <c r="AD95" s="41"/>
      <c r="AE95" s="41"/>
      <c r="AT95" s="19" t="s">
        <v>343</v>
      </c>
      <c r="AU95" s="19" t="s">
        <v>86</v>
      </c>
    </row>
    <row r="96" spans="1:65" s="2" customFormat="1" ht="44.25" customHeight="1">
      <c r="A96" s="41"/>
      <c r="B96" s="42"/>
      <c r="C96" s="216" t="s">
        <v>171</v>
      </c>
      <c r="D96" s="216" t="s">
        <v>173</v>
      </c>
      <c r="E96" s="217" t="s">
        <v>999</v>
      </c>
      <c r="F96" s="218" t="s">
        <v>1000</v>
      </c>
      <c r="G96" s="219" t="s">
        <v>216</v>
      </c>
      <c r="H96" s="220">
        <v>9</v>
      </c>
      <c r="I96" s="221"/>
      <c r="J96" s="222">
        <f>ROUND(I96*H96,2)</f>
        <v>0</v>
      </c>
      <c r="K96" s="218" t="s">
        <v>177</v>
      </c>
      <c r="L96" s="47"/>
      <c r="M96" s="223" t="s">
        <v>35</v>
      </c>
      <c r="N96" s="224" t="s">
        <v>52</v>
      </c>
      <c r="O96" s="88"/>
      <c r="P96" s="225">
        <f>O96*H96</f>
        <v>0</v>
      </c>
      <c r="Q96" s="225">
        <v>0</v>
      </c>
      <c r="R96" s="225">
        <f>Q96*H96</f>
        <v>0</v>
      </c>
      <c r="S96" s="225">
        <v>0</v>
      </c>
      <c r="T96" s="226">
        <f>S96*H96</f>
        <v>0</v>
      </c>
      <c r="U96" s="41"/>
      <c r="V96" s="41"/>
      <c r="W96" s="41"/>
      <c r="X96" s="41"/>
      <c r="Y96" s="41"/>
      <c r="Z96" s="41"/>
      <c r="AA96" s="41"/>
      <c r="AB96" s="41"/>
      <c r="AC96" s="41"/>
      <c r="AD96" s="41"/>
      <c r="AE96" s="41"/>
      <c r="AR96" s="227" t="s">
        <v>372</v>
      </c>
      <c r="AT96" s="227" t="s">
        <v>173</v>
      </c>
      <c r="AU96" s="227" t="s">
        <v>86</v>
      </c>
      <c r="AY96" s="19" t="s">
        <v>170</v>
      </c>
      <c r="BE96" s="228">
        <f>IF(N96="základní",J96,0)</f>
        <v>0</v>
      </c>
      <c r="BF96" s="228">
        <f>IF(N96="snížená",J96,0)</f>
        <v>0</v>
      </c>
      <c r="BG96" s="228">
        <f>IF(N96="zákl. přenesená",J96,0)</f>
        <v>0</v>
      </c>
      <c r="BH96" s="228">
        <f>IF(N96="sníž. přenesená",J96,0)</f>
        <v>0</v>
      </c>
      <c r="BI96" s="228">
        <f>IF(N96="nulová",J96,0)</f>
        <v>0</v>
      </c>
      <c r="BJ96" s="19" t="s">
        <v>178</v>
      </c>
      <c r="BK96" s="228">
        <f>ROUND(I96*H96,2)</f>
        <v>0</v>
      </c>
      <c r="BL96" s="19" t="s">
        <v>372</v>
      </c>
      <c r="BM96" s="227" t="s">
        <v>1001</v>
      </c>
    </row>
    <row r="97" spans="1:65" s="2" customFormat="1" ht="44.25" customHeight="1">
      <c r="A97" s="41"/>
      <c r="B97" s="42"/>
      <c r="C97" s="216" t="s">
        <v>213</v>
      </c>
      <c r="D97" s="216" t="s">
        <v>173</v>
      </c>
      <c r="E97" s="217" t="s">
        <v>1002</v>
      </c>
      <c r="F97" s="218" t="s">
        <v>1003</v>
      </c>
      <c r="G97" s="219" t="s">
        <v>216</v>
      </c>
      <c r="H97" s="220">
        <v>9</v>
      </c>
      <c r="I97" s="221"/>
      <c r="J97" s="222">
        <f>ROUND(I97*H97,2)</f>
        <v>0</v>
      </c>
      <c r="K97" s="218" t="s">
        <v>177</v>
      </c>
      <c r="L97" s="47"/>
      <c r="M97" s="223" t="s">
        <v>35</v>
      </c>
      <c r="N97" s="224" t="s">
        <v>52</v>
      </c>
      <c r="O97" s="88"/>
      <c r="P97" s="225">
        <f>O97*H97</f>
        <v>0</v>
      </c>
      <c r="Q97" s="225">
        <v>0</v>
      </c>
      <c r="R97" s="225">
        <f>Q97*H97</f>
        <v>0</v>
      </c>
      <c r="S97" s="225">
        <v>0</v>
      </c>
      <c r="T97" s="226">
        <f>S97*H97</f>
        <v>0</v>
      </c>
      <c r="U97" s="41"/>
      <c r="V97" s="41"/>
      <c r="W97" s="41"/>
      <c r="X97" s="41"/>
      <c r="Y97" s="41"/>
      <c r="Z97" s="41"/>
      <c r="AA97" s="41"/>
      <c r="AB97" s="41"/>
      <c r="AC97" s="41"/>
      <c r="AD97" s="41"/>
      <c r="AE97" s="41"/>
      <c r="AR97" s="227" t="s">
        <v>372</v>
      </c>
      <c r="AT97" s="227" t="s">
        <v>173</v>
      </c>
      <c r="AU97" s="227" t="s">
        <v>86</v>
      </c>
      <c r="AY97" s="19" t="s">
        <v>170</v>
      </c>
      <c r="BE97" s="228">
        <f>IF(N97="základní",J97,0)</f>
        <v>0</v>
      </c>
      <c r="BF97" s="228">
        <f>IF(N97="snížená",J97,0)</f>
        <v>0</v>
      </c>
      <c r="BG97" s="228">
        <f>IF(N97="zákl. přenesená",J97,0)</f>
        <v>0</v>
      </c>
      <c r="BH97" s="228">
        <f>IF(N97="sníž. přenesená",J97,0)</f>
        <v>0</v>
      </c>
      <c r="BI97" s="228">
        <f>IF(N97="nulová",J97,0)</f>
        <v>0</v>
      </c>
      <c r="BJ97" s="19" t="s">
        <v>178</v>
      </c>
      <c r="BK97" s="228">
        <f>ROUND(I97*H97,2)</f>
        <v>0</v>
      </c>
      <c r="BL97" s="19" t="s">
        <v>372</v>
      </c>
      <c r="BM97" s="227" t="s">
        <v>1004</v>
      </c>
    </row>
    <row r="98" spans="1:65" s="2" customFormat="1" ht="44.25" customHeight="1">
      <c r="A98" s="41"/>
      <c r="B98" s="42"/>
      <c r="C98" s="216" t="s">
        <v>220</v>
      </c>
      <c r="D98" s="216" t="s">
        <v>173</v>
      </c>
      <c r="E98" s="217" t="s">
        <v>1005</v>
      </c>
      <c r="F98" s="218" t="s">
        <v>1006</v>
      </c>
      <c r="G98" s="219" t="s">
        <v>216</v>
      </c>
      <c r="H98" s="220">
        <v>4</v>
      </c>
      <c r="I98" s="221"/>
      <c r="J98" s="222">
        <f>ROUND(I98*H98,2)</f>
        <v>0</v>
      </c>
      <c r="K98" s="218" t="s">
        <v>177</v>
      </c>
      <c r="L98" s="47"/>
      <c r="M98" s="223" t="s">
        <v>35</v>
      </c>
      <c r="N98" s="224" t="s">
        <v>52</v>
      </c>
      <c r="O98" s="88"/>
      <c r="P98" s="225">
        <f>O98*H98</f>
        <v>0</v>
      </c>
      <c r="Q98" s="225">
        <v>0</v>
      </c>
      <c r="R98" s="225">
        <f>Q98*H98</f>
        <v>0</v>
      </c>
      <c r="S98" s="225">
        <v>0</v>
      </c>
      <c r="T98" s="226">
        <f>S98*H98</f>
        <v>0</v>
      </c>
      <c r="U98" s="41"/>
      <c r="V98" s="41"/>
      <c r="W98" s="41"/>
      <c r="X98" s="41"/>
      <c r="Y98" s="41"/>
      <c r="Z98" s="41"/>
      <c r="AA98" s="41"/>
      <c r="AB98" s="41"/>
      <c r="AC98" s="41"/>
      <c r="AD98" s="41"/>
      <c r="AE98" s="41"/>
      <c r="AR98" s="227" t="s">
        <v>372</v>
      </c>
      <c r="AT98" s="227" t="s">
        <v>173</v>
      </c>
      <c r="AU98" s="227" t="s">
        <v>86</v>
      </c>
      <c r="AY98" s="19" t="s">
        <v>170</v>
      </c>
      <c r="BE98" s="228">
        <f>IF(N98="základní",J98,0)</f>
        <v>0</v>
      </c>
      <c r="BF98" s="228">
        <f>IF(N98="snížená",J98,0)</f>
        <v>0</v>
      </c>
      <c r="BG98" s="228">
        <f>IF(N98="zákl. přenesená",J98,0)</f>
        <v>0</v>
      </c>
      <c r="BH98" s="228">
        <f>IF(N98="sníž. přenesená",J98,0)</f>
        <v>0</v>
      </c>
      <c r="BI98" s="228">
        <f>IF(N98="nulová",J98,0)</f>
        <v>0</v>
      </c>
      <c r="BJ98" s="19" t="s">
        <v>178</v>
      </c>
      <c r="BK98" s="228">
        <f>ROUND(I98*H98,2)</f>
        <v>0</v>
      </c>
      <c r="BL98" s="19" t="s">
        <v>372</v>
      </c>
      <c r="BM98" s="227" t="s">
        <v>1007</v>
      </c>
    </row>
    <row r="99" spans="1:47" s="2" customFormat="1" ht="12">
      <c r="A99" s="41"/>
      <c r="B99" s="42"/>
      <c r="C99" s="43"/>
      <c r="D99" s="229" t="s">
        <v>343</v>
      </c>
      <c r="E99" s="43"/>
      <c r="F99" s="230" t="s">
        <v>1008</v>
      </c>
      <c r="G99" s="43"/>
      <c r="H99" s="43"/>
      <c r="I99" s="231"/>
      <c r="J99" s="43"/>
      <c r="K99" s="43"/>
      <c r="L99" s="47"/>
      <c r="M99" s="232"/>
      <c r="N99" s="233"/>
      <c r="O99" s="88"/>
      <c r="P99" s="88"/>
      <c r="Q99" s="88"/>
      <c r="R99" s="88"/>
      <c r="S99" s="88"/>
      <c r="T99" s="89"/>
      <c r="U99" s="41"/>
      <c r="V99" s="41"/>
      <c r="W99" s="41"/>
      <c r="X99" s="41"/>
      <c r="Y99" s="41"/>
      <c r="Z99" s="41"/>
      <c r="AA99" s="41"/>
      <c r="AB99" s="41"/>
      <c r="AC99" s="41"/>
      <c r="AD99" s="41"/>
      <c r="AE99" s="41"/>
      <c r="AT99" s="19" t="s">
        <v>343</v>
      </c>
      <c r="AU99" s="19" t="s">
        <v>86</v>
      </c>
    </row>
    <row r="100" spans="1:51" s="14" customFormat="1" ht="12">
      <c r="A100" s="14"/>
      <c r="B100" s="244"/>
      <c r="C100" s="245"/>
      <c r="D100" s="229" t="s">
        <v>182</v>
      </c>
      <c r="E100" s="245"/>
      <c r="F100" s="247" t="s">
        <v>1009</v>
      </c>
      <c r="G100" s="245"/>
      <c r="H100" s="248">
        <v>4</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182</v>
      </c>
      <c r="AU100" s="254" t="s">
        <v>86</v>
      </c>
      <c r="AV100" s="14" t="s">
        <v>88</v>
      </c>
      <c r="AW100" s="14" t="s">
        <v>4</v>
      </c>
      <c r="AX100" s="14" t="s">
        <v>86</v>
      </c>
      <c r="AY100" s="254" t="s">
        <v>170</v>
      </c>
    </row>
    <row r="101" spans="1:65" s="2" customFormat="1" ht="12">
      <c r="A101" s="41"/>
      <c r="B101" s="42"/>
      <c r="C101" s="216" t="s">
        <v>226</v>
      </c>
      <c r="D101" s="216" t="s">
        <v>173</v>
      </c>
      <c r="E101" s="217" t="s">
        <v>1010</v>
      </c>
      <c r="F101" s="218" t="s">
        <v>1011</v>
      </c>
      <c r="G101" s="219" t="s">
        <v>216</v>
      </c>
      <c r="H101" s="220">
        <v>1</v>
      </c>
      <c r="I101" s="221"/>
      <c r="J101" s="222">
        <f>ROUND(I101*H101,2)</f>
        <v>0</v>
      </c>
      <c r="K101" s="218" t="s">
        <v>177</v>
      </c>
      <c r="L101" s="47"/>
      <c r="M101" s="223" t="s">
        <v>35</v>
      </c>
      <c r="N101" s="224" t="s">
        <v>52</v>
      </c>
      <c r="O101" s="88"/>
      <c r="P101" s="225">
        <f>O101*H101</f>
        <v>0</v>
      </c>
      <c r="Q101" s="225">
        <v>0</v>
      </c>
      <c r="R101" s="225">
        <f>Q101*H101</f>
        <v>0</v>
      </c>
      <c r="S101" s="225">
        <v>0</v>
      </c>
      <c r="T101" s="226">
        <f>S101*H101</f>
        <v>0</v>
      </c>
      <c r="U101" s="41"/>
      <c r="V101" s="41"/>
      <c r="W101" s="41"/>
      <c r="X101" s="41"/>
      <c r="Y101" s="41"/>
      <c r="Z101" s="41"/>
      <c r="AA101" s="41"/>
      <c r="AB101" s="41"/>
      <c r="AC101" s="41"/>
      <c r="AD101" s="41"/>
      <c r="AE101" s="41"/>
      <c r="AR101" s="227" t="s">
        <v>372</v>
      </c>
      <c r="AT101" s="227" t="s">
        <v>173</v>
      </c>
      <c r="AU101" s="227" t="s">
        <v>86</v>
      </c>
      <c r="AY101" s="19" t="s">
        <v>170</v>
      </c>
      <c r="BE101" s="228">
        <f>IF(N101="základní",J101,0)</f>
        <v>0</v>
      </c>
      <c r="BF101" s="228">
        <f>IF(N101="snížená",J101,0)</f>
        <v>0</v>
      </c>
      <c r="BG101" s="228">
        <f>IF(N101="zákl. přenesená",J101,0)</f>
        <v>0</v>
      </c>
      <c r="BH101" s="228">
        <f>IF(N101="sníž. přenesená",J101,0)</f>
        <v>0</v>
      </c>
      <c r="BI101" s="228">
        <f>IF(N101="nulová",J101,0)</f>
        <v>0</v>
      </c>
      <c r="BJ101" s="19" t="s">
        <v>178</v>
      </c>
      <c r="BK101" s="228">
        <f>ROUND(I101*H101,2)</f>
        <v>0</v>
      </c>
      <c r="BL101" s="19" t="s">
        <v>372</v>
      </c>
      <c r="BM101" s="227" t="s">
        <v>1012</v>
      </c>
    </row>
    <row r="102" spans="1:47" s="2" customFormat="1" ht="12">
      <c r="A102" s="41"/>
      <c r="B102" s="42"/>
      <c r="C102" s="43"/>
      <c r="D102" s="229" t="s">
        <v>343</v>
      </c>
      <c r="E102" s="43"/>
      <c r="F102" s="230" t="s">
        <v>1013</v>
      </c>
      <c r="G102" s="43"/>
      <c r="H102" s="43"/>
      <c r="I102" s="231"/>
      <c r="J102" s="43"/>
      <c r="K102" s="43"/>
      <c r="L102" s="47"/>
      <c r="M102" s="232"/>
      <c r="N102" s="233"/>
      <c r="O102" s="88"/>
      <c r="P102" s="88"/>
      <c r="Q102" s="88"/>
      <c r="R102" s="88"/>
      <c r="S102" s="88"/>
      <c r="T102" s="89"/>
      <c r="U102" s="41"/>
      <c r="V102" s="41"/>
      <c r="W102" s="41"/>
      <c r="X102" s="41"/>
      <c r="Y102" s="41"/>
      <c r="Z102" s="41"/>
      <c r="AA102" s="41"/>
      <c r="AB102" s="41"/>
      <c r="AC102" s="41"/>
      <c r="AD102" s="41"/>
      <c r="AE102" s="41"/>
      <c r="AT102" s="19" t="s">
        <v>343</v>
      </c>
      <c r="AU102" s="19" t="s">
        <v>86</v>
      </c>
    </row>
    <row r="103" spans="1:65" s="2" customFormat="1" ht="16.5" customHeight="1">
      <c r="A103" s="41"/>
      <c r="B103" s="42"/>
      <c r="C103" s="216" t="s">
        <v>232</v>
      </c>
      <c r="D103" s="216" t="s">
        <v>173</v>
      </c>
      <c r="E103" s="217" t="s">
        <v>1014</v>
      </c>
      <c r="F103" s="218" t="s">
        <v>1015</v>
      </c>
      <c r="G103" s="219" t="s">
        <v>216</v>
      </c>
      <c r="H103" s="220">
        <v>18</v>
      </c>
      <c r="I103" s="221"/>
      <c r="J103" s="222">
        <f>ROUND(I103*H103,2)</f>
        <v>0</v>
      </c>
      <c r="K103" s="218" t="s">
        <v>177</v>
      </c>
      <c r="L103" s="47"/>
      <c r="M103" s="223" t="s">
        <v>35</v>
      </c>
      <c r="N103" s="224" t="s">
        <v>52</v>
      </c>
      <c r="O103" s="88"/>
      <c r="P103" s="225">
        <f>O103*H103</f>
        <v>0</v>
      </c>
      <c r="Q103" s="225">
        <v>0</v>
      </c>
      <c r="R103" s="225">
        <f>Q103*H103</f>
        <v>0</v>
      </c>
      <c r="S103" s="225">
        <v>0</v>
      </c>
      <c r="T103" s="226">
        <f>S103*H103</f>
        <v>0</v>
      </c>
      <c r="U103" s="41"/>
      <c r="V103" s="41"/>
      <c r="W103" s="41"/>
      <c r="X103" s="41"/>
      <c r="Y103" s="41"/>
      <c r="Z103" s="41"/>
      <c r="AA103" s="41"/>
      <c r="AB103" s="41"/>
      <c r="AC103" s="41"/>
      <c r="AD103" s="41"/>
      <c r="AE103" s="41"/>
      <c r="AR103" s="227" t="s">
        <v>372</v>
      </c>
      <c r="AT103" s="227" t="s">
        <v>173</v>
      </c>
      <c r="AU103" s="227" t="s">
        <v>86</v>
      </c>
      <c r="AY103" s="19" t="s">
        <v>170</v>
      </c>
      <c r="BE103" s="228">
        <f>IF(N103="základní",J103,0)</f>
        <v>0</v>
      </c>
      <c r="BF103" s="228">
        <f>IF(N103="snížená",J103,0)</f>
        <v>0</v>
      </c>
      <c r="BG103" s="228">
        <f>IF(N103="zákl. přenesená",J103,0)</f>
        <v>0</v>
      </c>
      <c r="BH103" s="228">
        <f>IF(N103="sníž. přenesená",J103,0)</f>
        <v>0</v>
      </c>
      <c r="BI103" s="228">
        <f>IF(N103="nulová",J103,0)</f>
        <v>0</v>
      </c>
      <c r="BJ103" s="19" t="s">
        <v>178</v>
      </c>
      <c r="BK103" s="228">
        <f>ROUND(I103*H103,2)</f>
        <v>0</v>
      </c>
      <c r="BL103" s="19" t="s">
        <v>372</v>
      </c>
      <c r="BM103" s="227" t="s">
        <v>1016</v>
      </c>
    </row>
    <row r="104" spans="1:65" s="2" customFormat="1" ht="16.5" customHeight="1">
      <c r="A104" s="41"/>
      <c r="B104" s="42"/>
      <c r="C104" s="216" t="s">
        <v>237</v>
      </c>
      <c r="D104" s="216" t="s">
        <v>173</v>
      </c>
      <c r="E104" s="217" t="s">
        <v>1017</v>
      </c>
      <c r="F104" s="218" t="s">
        <v>1018</v>
      </c>
      <c r="G104" s="219" t="s">
        <v>216</v>
      </c>
      <c r="H104" s="220">
        <v>4</v>
      </c>
      <c r="I104" s="221"/>
      <c r="J104" s="222">
        <f>ROUND(I104*H104,2)</f>
        <v>0</v>
      </c>
      <c r="K104" s="218" t="s">
        <v>177</v>
      </c>
      <c r="L104" s="47"/>
      <c r="M104" s="223" t="s">
        <v>35</v>
      </c>
      <c r="N104" s="224" t="s">
        <v>52</v>
      </c>
      <c r="O104" s="88"/>
      <c r="P104" s="225">
        <f>O104*H104</f>
        <v>0</v>
      </c>
      <c r="Q104" s="225">
        <v>0</v>
      </c>
      <c r="R104" s="225">
        <f>Q104*H104</f>
        <v>0</v>
      </c>
      <c r="S104" s="225">
        <v>0</v>
      </c>
      <c r="T104" s="226">
        <f>S104*H104</f>
        <v>0</v>
      </c>
      <c r="U104" s="41"/>
      <c r="V104" s="41"/>
      <c r="W104" s="41"/>
      <c r="X104" s="41"/>
      <c r="Y104" s="41"/>
      <c r="Z104" s="41"/>
      <c r="AA104" s="41"/>
      <c r="AB104" s="41"/>
      <c r="AC104" s="41"/>
      <c r="AD104" s="41"/>
      <c r="AE104" s="41"/>
      <c r="AR104" s="227" t="s">
        <v>372</v>
      </c>
      <c r="AT104" s="227" t="s">
        <v>173</v>
      </c>
      <c r="AU104" s="227" t="s">
        <v>86</v>
      </c>
      <c r="AY104" s="19" t="s">
        <v>170</v>
      </c>
      <c r="BE104" s="228">
        <f>IF(N104="základní",J104,0)</f>
        <v>0</v>
      </c>
      <c r="BF104" s="228">
        <f>IF(N104="snížená",J104,0)</f>
        <v>0</v>
      </c>
      <c r="BG104" s="228">
        <f>IF(N104="zákl. přenesená",J104,0)</f>
        <v>0</v>
      </c>
      <c r="BH104" s="228">
        <f>IF(N104="sníž. přenesená",J104,0)</f>
        <v>0</v>
      </c>
      <c r="BI104" s="228">
        <f>IF(N104="nulová",J104,0)</f>
        <v>0</v>
      </c>
      <c r="BJ104" s="19" t="s">
        <v>178</v>
      </c>
      <c r="BK104" s="228">
        <f>ROUND(I104*H104,2)</f>
        <v>0</v>
      </c>
      <c r="BL104" s="19" t="s">
        <v>372</v>
      </c>
      <c r="BM104" s="227" t="s">
        <v>1019</v>
      </c>
    </row>
    <row r="105" spans="1:47" s="2" customFormat="1" ht="12">
      <c r="A105" s="41"/>
      <c r="B105" s="42"/>
      <c r="C105" s="43"/>
      <c r="D105" s="229" t="s">
        <v>343</v>
      </c>
      <c r="E105" s="43"/>
      <c r="F105" s="230" t="s">
        <v>1020</v>
      </c>
      <c r="G105" s="43"/>
      <c r="H105" s="43"/>
      <c r="I105" s="231"/>
      <c r="J105" s="43"/>
      <c r="K105" s="43"/>
      <c r="L105" s="47"/>
      <c r="M105" s="276"/>
      <c r="N105" s="277"/>
      <c r="O105" s="278"/>
      <c r="P105" s="278"/>
      <c r="Q105" s="278"/>
      <c r="R105" s="278"/>
      <c r="S105" s="278"/>
      <c r="T105" s="279"/>
      <c r="U105" s="41"/>
      <c r="V105" s="41"/>
      <c r="W105" s="41"/>
      <c r="X105" s="41"/>
      <c r="Y105" s="41"/>
      <c r="Z105" s="41"/>
      <c r="AA105" s="41"/>
      <c r="AB105" s="41"/>
      <c r="AC105" s="41"/>
      <c r="AD105" s="41"/>
      <c r="AE105" s="41"/>
      <c r="AT105" s="19" t="s">
        <v>343</v>
      </c>
      <c r="AU105" s="19" t="s">
        <v>86</v>
      </c>
    </row>
    <row r="106" spans="1:31" s="2" customFormat="1" ht="6.95" customHeight="1">
      <c r="A106" s="41"/>
      <c r="B106" s="63"/>
      <c r="C106" s="64"/>
      <c r="D106" s="64"/>
      <c r="E106" s="64"/>
      <c r="F106" s="64"/>
      <c r="G106" s="64"/>
      <c r="H106" s="64"/>
      <c r="I106" s="64"/>
      <c r="J106" s="64"/>
      <c r="K106" s="64"/>
      <c r="L106" s="47"/>
      <c r="M106" s="41"/>
      <c r="O106" s="41"/>
      <c r="P106" s="41"/>
      <c r="Q106" s="41"/>
      <c r="R106" s="41"/>
      <c r="S106" s="41"/>
      <c r="T106" s="41"/>
      <c r="U106" s="41"/>
      <c r="V106" s="41"/>
      <c r="W106" s="41"/>
      <c r="X106" s="41"/>
      <c r="Y106" s="41"/>
      <c r="Z106" s="41"/>
      <c r="AA106" s="41"/>
      <c r="AB106" s="41"/>
      <c r="AC106" s="41"/>
      <c r="AD106" s="41"/>
      <c r="AE106" s="41"/>
    </row>
  </sheetData>
  <sheetProtection password="CC35" sheet="1" objects="1" scenarios="1" formatColumns="0" formatRows="0" autoFilter="0"/>
  <autoFilter ref="C85:K105"/>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Helcl Tomáš, DiS.</dc:creator>
  <cp:keywords/>
  <dc:description/>
  <cp:lastModifiedBy>Helcl Tomáš, DiS.</cp:lastModifiedBy>
  <dcterms:created xsi:type="dcterms:W3CDTF">2021-03-19T13:38:22Z</dcterms:created>
  <dcterms:modified xsi:type="dcterms:W3CDTF">2021-03-19T13:38:46Z</dcterms:modified>
  <cp:category/>
  <cp:version/>
  <cp:contentType/>
  <cp:contentStatus/>
</cp:coreProperties>
</file>