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701" sheetId="2" r:id="rId2"/>
    <sheet name="PS 501" sheetId="3" r:id="rId3"/>
    <sheet name="SO 98-98" sheetId="4" r:id="rId4"/>
    <sheet name="SO 101" sheetId="5" r:id="rId5"/>
    <sheet name="SO 301" sheetId="6" r:id="rId6"/>
    <sheet name="SO 601" sheetId="7" r:id="rId7"/>
    <sheet name="SO 602" sheetId="8" r:id="rId8"/>
    <sheet name="SO 603" sheetId="9" r:id="rId9"/>
    <sheet name="SO 201" sheetId="10" r:id="rId10"/>
    <sheet name="SO 202" sheetId="11" r:id="rId11"/>
    <sheet name="SO 401" sheetId="12" r:id="rId12"/>
  </sheets>
  <definedNames/>
  <calcPr/>
  <webPublishing/>
</workbook>
</file>

<file path=xl/sharedStrings.xml><?xml version="1.0" encoding="utf-8"?>
<sst xmlns="http://schemas.openxmlformats.org/spreadsheetml/2006/main" count="4536" uniqueCount="1100">
  <si>
    <t>Aspe</t>
  </si>
  <si>
    <t>Rekapitulace ceny</t>
  </si>
  <si>
    <t>zm01-5213510034</t>
  </si>
  <si>
    <t>Prodloužení podchodu v ŽST Benešov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</si>
  <si>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</si>
  <si>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</si>
  <si>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</si>
  <si>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</si>
  <si>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</si>
  <si>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</si>
  <si>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</si>
  <si>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</si>
  <si>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</si>
  <si>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</si>
  <si>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</si>
  <si>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</si>
  <si>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701</t>
  </si>
  <si>
    <t>Informační systém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</si>
  <si>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</si>
  <si>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</si>
  <si>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</si>
  <si>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</si>
  <si>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</si>
  <si>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</si>
  <si>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</si>
  <si>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</si>
  <si>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</si>
  <si>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</si>
  <si>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</si>
  <si>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</si>
  <si>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</si>
  <si>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</si>
  <si>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</si>
  <si>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</si>
  <si>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</si>
  <si>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</si>
  <si>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</si>
  <si>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</si>
  <si>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</si>
  <si>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</si>
  <si>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</si>
  <si>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</si>
  <si>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</si>
  <si>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</si>
  <si>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</si>
  <si>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701</t>
  </si>
  <si>
    <t>SD</t>
  </si>
  <si>
    <t>1</t>
  </si>
  <si>
    <t>P</t>
  </si>
  <si>
    <t>75L311</t>
  </si>
  <si>
    <t>ODJEZDOVÁ NEBO PŘÍJEZDOVÁ TABULE IS JEDNOSTRANNÁ DO 6-TI ŘÁDKŮ</t>
  </si>
  <si>
    <t>KUS</t>
  </si>
  <si>
    <t>2019_OTSKP</t>
  </si>
  <si>
    <t>PP</t>
  </si>
  <si>
    <t>VV</t>
  </si>
  <si>
    <t>Množství dle přílohy č. 2 - Situace</t>
  </si>
  <si>
    <t>TS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</si>
  <si>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</si>
  <si>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75L32Y</t>
  </si>
  <si>
    <t>ODJEZDOVÁ NEBO PŘÍJEZDOVÁ TABULE IS - DEMONTÁŽ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</si>
  <si>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</si>
  <si>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75L371</t>
  </si>
  <si>
    <t>PODCHODOVÁ TABULE IS JEDNOSTRANNÁ, DVOU NEBO TŘÍŘÁDKOVÁ</t>
  </si>
  <si>
    <t>4</t>
  </si>
  <si>
    <t>75L373</t>
  </si>
  <si>
    <t>PODCHODOVÁ TABULE IS OBOUSTRANNÁ, DVOU NEBO TŘÍŘÁDKOVÁ</t>
  </si>
  <si>
    <t>5</t>
  </si>
  <si>
    <t>75L32X</t>
  </si>
  <si>
    <t>ODJEZDOVÁ NEBO PŘÍJEZDOVÁ TABULE IS - MONTÁŽ</t>
  </si>
  <si>
    <t>1. Položka obsahuje: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</si>
  <si>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6</t>
  </si>
  <si>
    <t>75L37X</t>
  </si>
  <si>
    <t>PODCHODOVÁ TABULE IS - MONTÁŽ</t>
  </si>
  <si>
    <t>7</t>
  </si>
  <si>
    <t>75L361</t>
  </si>
  <si>
    <t>NÁSTUPIŠTNÍ TABULE IS OBOUSTRANNÁ BEZ ČÍSLA KOLEJE</t>
  </si>
  <si>
    <t>8</t>
  </si>
  <si>
    <t>75L36X</t>
  </si>
  <si>
    <t>NÁSTUPIŠTNÍ TABULE IS - MONTÁŽ</t>
  </si>
  <si>
    <t>9</t>
  </si>
  <si>
    <t>75L341</t>
  </si>
  <si>
    <t>ODJEZDOVÁ NEBO PŘÍJEZDOVÁ TABULE S OMEZENÝM POČTEM INFORMACÍ IS OBOUSTRANNÁ DO 6-TI ŘÁDKŮ</t>
  </si>
  <si>
    <t>10</t>
  </si>
  <si>
    <t>75L34X</t>
  </si>
  <si>
    <t>ODJEZDOVÁ NEBO PŘÍJEZDOVÁ TABULE S OMEZENÝM POČTEM INFORMACÍ IS - MONTÁŽ</t>
  </si>
  <si>
    <t>11</t>
  </si>
  <si>
    <t>75L3A4</t>
  </si>
  <si>
    <t>INFORMAČNÍ PRVEK, ZÁVĚS PRO INFORMAČNÍ TABULE</t>
  </si>
  <si>
    <t>12</t>
  </si>
  <si>
    <t>75L3AX</t>
  </si>
  <si>
    <t>INFORMAČNÍ PRVEK, - MONTÁŽ</t>
  </si>
  <si>
    <t>13</t>
  </si>
  <si>
    <t>75L3A7</t>
  </si>
  <si>
    <t>INFORMAČNÍ PRVEK, SLOUP PRO JEDNU INFORMAČNÍ TABULI SE ZASTŘEŠENÍM</t>
  </si>
  <si>
    <t>Množství dle přílohy č. 2 - Situace a přílohy 4.1 a 4.2</t>
  </si>
  <si>
    <t>14</t>
  </si>
  <si>
    <t>75L3A8</t>
  </si>
  <si>
    <t>INFORMAČNÍ PRVEK, SLOUP PRO DVĚ INFORMAČNÍ TABULE SE ZASTŘEŠENÍM</t>
  </si>
  <si>
    <t>15</t>
  </si>
  <si>
    <t>75L3A1</t>
  </si>
  <si>
    <t>INFORMAČNÍ PRVEK, HLASOVÝ MODUL PRO NEVIDOMÉ</t>
  </si>
  <si>
    <t>dle technické zprávy</t>
  </si>
  <si>
    <t>17</t>
  </si>
  <si>
    <t>R75L3B2</t>
  </si>
  <si>
    <t>Přestupní monitor LED</t>
  </si>
  <si>
    <t>R-položka</t>
  </si>
  <si>
    <t>Množství dle přílohy č. 2 - Situace a technické zprávy</t>
  </si>
  <si>
    <t>18</t>
  </si>
  <si>
    <t>R75L3BX</t>
  </si>
  <si>
    <t>Montáž přestupního monitoru</t>
  </si>
  <si>
    <t>19</t>
  </si>
  <si>
    <t>R75L391</t>
  </si>
  <si>
    <t>Elektronický informační panel OOSPO</t>
  </si>
  <si>
    <t>Dle technické zprávy</t>
  </si>
  <si>
    <t>20</t>
  </si>
  <si>
    <t>R75L39X</t>
  </si>
  <si>
    <t>Montáž OOSPO</t>
  </si>
  <si>
    <t>21</t>
  </si>
  <si>
    <t>75L243</t>
  </si>
  <si>
    <t>HODINY PODRUŽNÉ NEBO AUTONOMNÍ VENKOVNÍ RUČIČKOVÉ OBOUSTRANNÉ DO 50 CM</t>
  </si>
  <si>
    <t>Poznámky: S průběžnou vteřinou dle nové grafiky SŽ, kulaté  
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</si>
  <si>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22</t>
  </si>
  <si>
    <t>75L24X</t>
  </si>
  <si>
    <t>HODINY PODRUŽNÉ NEBO AUTONOMNÍ VENKOVNÍ - MONTÁŽ</t>
  </si>
  <si>
    <t>23</t>
  </si>
  <si>
    <t>75L253</t>
  </si>
  <si>
    <t>ZÁVĚS PRO PODRUŽNÉ HODINY RUČIČKOVÉ OBOUSTRANNÉ DO 50 CM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</si>
  <si>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</si>
  <si>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24</t>
  </si>
  <si>
    <t>75L25X</t>
  </si>
  <si>
    <t>ZÁVĚS PRO PODRUŽNÉ HODINY - MONTÁŽ</t>
  </si>
  <si>
    <t>26</t>
  </si>
  <si>
    <t>742L11</t>
  </si>
  <si>
    <t>UKONČENÍ DVOU AŽ PĚTIŽÍLOVÉHO KABELU V ROZVADĚČI NEBO NA PŘÍSTROJI DO 2,5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</si>
  <si>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</si>
  <si>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27</t>
  </si>
  <si>
    <t>747702</t>
  </si>
  <si>
    <t>ÚPRAVA ZAPOJENÍ STÁVAJÍCÍCH KABELOVÝCH SKŘÍNÍ/ROZVADĚČŮ</t>
  </si>
  <si>
    <t>HOD</t>
  </si>
  <si>
    <t>Předpoklad 3 lidé práce 12 hodin nutných úprav, zkoušení, správce</t>
  </si>
  <si>
    <t>1. Položka obsahuje:    
 – cenu za veškeré náklady na provedení provizorních úprav zapojení stávajících kabelových skříní / rozvaděčů v průběhu výstavy ( pro montáž nových i provizorních kabelů, drobné úpravy výstroje apod. )    
2. Položka neobsahuje:    
 X    
3. Způsob měření:    
Udává se čas v hodinách.</t>
  </si>
  <si>
    <t>28</t>
  </si>
  <si>
    <t>703422</t>
  </si>
  <si>
    <t>ELEKTROINSTALAČNÍ TRUBKA PLASTOVÁ UV STABILNÍ VČETNĚ UPEVNĚNÍ A PŘÍSLUŠENSTVÍ DN PRŮMĚRU PŘES 25 DO 40 MM</t>
  </si>
  <si>
    <t>M</t>
  </si>
  <si>
    <t>Množství dle přílohy č. 2 - Situace - dle původní dokumentace a rezerva</t>
  </si>
  <si>
    <t>1. Položka obsahuje:    
 – přípravu podkladu pro osazení    
2. Položka neobsahuje:    
 X    
3. Způsob měření:    
Měří se metr délkový.</t>
  </si>
  <si>
    <t>29</t>
  </si>
  <si>
    <t>75I831</t>
  </si>
  <si>
    <t>KABEL OPTICKÝ MIKROKABEL DO 12 VLÁKEN</t>
  </si>
  <si>
    <t>KMVLÁKNO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</si>
  <si>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zafouknutí, zafouknutí do obsazené trubky,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kmvláknech.</t>
  </si>
  <si>
    <t>30</t>
  </si>
  <si>
    <t>75I83X</t>
  </si>
  <si>
    <t>KABEL OPTICKÝ MIKROKABEL - MONTÁŽ</t>
  </si>
  <si>
    <t>1. Položka obsahuje:    
 – práce spojené s montáží specifikované kabelizace specifikovaným způsobem (uložení na konstrukci, zafouknutí,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</si>
  <si>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31</t>
  </si>
  <si>
    <t>75IB11</t>
  </si>
  <si>
    <t>MIKROTRUBIČKA DO 10/8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</si>
  <si>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zafouknutí,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</si>
  <si>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32</t>
  </si>
  <si>
    <t>75IB1X</t>
  </si>
  <si>
    <t>MIKROTRUBIČKA DO 10/8 MM - MONTÁŽ</t>
  </si>
  <si>
    <t>1. Položka obsahuje:    
 – práce spojené s montáží specifikované kabelizace specifikovaným způsobem (uložení na konstrukci, uložení, zafouknutí,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</si>
  <si>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33</t>
  </si>
  <si>
    <t>75IE81</t>
  </si>
  <si>
    <t>SKŘÍŇ TEMPEROVANÁ JEDNODUCHÁ DO 25 U</t>
  </si>
  <si>
    <t>Včetně výstroje dle PD.  
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</si>
  <si>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34</t>
  </si>
  <si>
    <t>75IE8X</t>
  </si>
  <si>
    <t>SKŘÍŇ TEMPEROVANÁ JEDNODUCHÁ DO 25 U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</si>
  <si>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</si>
  <si>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35</t>
  </si>
  <si>
    <t>75IH61</t>
  </si>
  <si>
    <t>UKONČENÍ KABELU OPTICKÉHO DO 12 VLÁKEN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</si>
  <si>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</si>
  <si>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36</t>
  </si>
  <si>
    <t>75IEE3</t>
  </si>
  <si>
    <t>OPTICKÝ ROZVADĚČ 19" PROVEDENÍ 36 VLÁKEN</t>
  </si>
  <si>
    <t>37</t>
  </si>
  <si>
    <t>75IEEX</t>
  </si>
  <si>
    <t>OPTICKÝ ROZVADĚČ 19" PROVEDENÍ - MONTÁŽ</t>
  </si>
  <si>
    <t>38</t>
  </si>
  <si>
    <t>75IK21</t>
  </si>
  <si>
    <t>MĚŘENÍ KOMPLEXNÍ OPTICKÉHO KABELU</t>
  </si>
  <si>
    <t>VLÁKNO</t>
  </si>
  <si>
    <t>Množství dle přílohy č. 2 - Situace a navrženého stavu</t>
  </si>
  <si>
    <t>1. Položka obsahuje: 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optických vláken.</t>
  </si>
  <si>
    <t>39</t>
  </si>
  <si>
    <t>75I421</t>
  </si>
  <si>
    <t>KABEL ZEMNÍ DATOVÝ PRŮMĚRU ŽÍLY 0,8 MM DO 4 PÁRŮ</t>
  </si>
  <si>
    <t>KMPÁR</t>
  </si>
  <si>
    <t>1. Položka obsahuje:    
 – dodávku specifikované kabelizace včetně potřebného drobného montážního materiálu    
 –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kmpárech.</t>
  </si>
  <si>
    <t>40</t>
  </si>
  <si>
    <t>75I42X</t>
  </si>
  <si>
    <t>KABEL ZEMNÍ DATOVÝ PRŮMĚRU ŽÍLY 0,8 MM - MONTÁŽ</t>
  </si>
  <si>
    <t>1. Položka obsahuje: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</si>
  <si>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41</t>
  </si>
  <si>
    <t>75L3E7</t>
  </si>
  <si>
    <t>SW PRO ŘÍZENÍ SYSTÉMU (TRAŤOVÉ NASAZENÍ) - SW MODUL ŘÍZENÍ TABULÍ - NAD 3 KS INF. TABULÍ / DISPLEJŮ VE STANICI</t>
  </si>
  <si>
    <t>42</t>
  </si>
  <si>
    <t>75L3EE</t>
  </si>
  <si>
    <t>SW MODUL PRO PODPORU HLASOVÉHO MODULU PRO NEVIDOMÉ PRO JEDNOTLIVOU STANICI NA TRATI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</si>
  <si>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</t>
  </si>
  <si>
    <t>43</t>
  </si>
  <si>
    <t>75L3J3</t>
  </si>
  <si>
    <t>ŠÉFMONTÁŽE, ZKOUŠENÍ, OŽIVENÍ, REVIZE INFORMAČNÍHO SYSTÉMU DO 50 PRVKŮ</t>
  </si>
  <si>
    <t>Dle navrženého stavu</t>
  </si>
  <si>
    <t>44</t>
  </si>
  <si>
    <t>75L3EW</t>
  </si>
  <si>
    <t>SW PRO ŘÍZENÍ SYSTÉMU (TRAŤOVÉ NASAZENÍ) - DOPLNĚNÍ</t>
  </si>
  <si>
    <t>45</t>
  </si>
  <si>
    <t>75L3D1</t>
  </si>
  <si>
    <t>HW PRO ŘÍZENÍ SYSTÉMU ŘÍDÍCÍ SERVER PRO ŘÍZENÍ INFORMAČNÍHO ZAŘÍZENÍ</t>
  </si>
  <si>
    <t>46</t>
  </si>
  <si>
    <t>75L3D3</t>
  </si>
  <si>
    <t>HW PRO ŘÍZENÍ SYSTÉMU OVLÁDACÍ PRACOVIŠTĚ PRO ŘÍZENÍ INFORMAČNÍHO ZAŘÍZENÍ</t>
  </si>
  <si>
    <t>47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</si>
  <si>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</si>
  <si>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</si>
  <si>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</si>
  <si>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48</t>
  </si>
  <si>
    <t>743F11</t>
  </si>
  <si>
    <t>SKŘÍŇ ELEKTROMĚROVÁ DO VÝKLENKU PRO PŘÍMÉ MĚŘENÍ DO 80 A JEDNOSAZBOVÉ VČETNĚ VÝSTROJE</t>
  </si>
  <si>
    <t>1. Položka obsahuje:    
 – instalaci vč. vybourání niky ve zdi pro skříň a kabely a zapravení zdiva, omítky a fasády po dokončené montáži    
 – technický popis viz. projektová dokumentace    
2. Položka neobsahuje:    
 X    
3. Způsob měření:    
Udává se počet kusů kompletní konstrukce nebo práce.</t>
  </si>
  <si>
    <t>49</t>
  </si>
  <si>
    <t>742G12</t>
  </si>
  <si>
    <t>KABEL NN DVOU- A TŘÍŽÍLOVÝ CU S PLASTOVOU IZOLACÍ OD 4 DO 16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</si>
  <si>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</si>
  <si>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50</t>
  </si>
  <si>
    <t>75L3DX</t>
  </si>
  <si>
    <t>HW PRO ŘÍZENÍ SYSTÉMU - MONTÁŽ</t>
  </si>
  <si>
    <t>51</t>
  </si>
  <si>
    <t>742G11</t>
  </si>
  <si>
    <t>KABEL NN DVOU- A TŘÍŽÍLOVÝ CU S PLASTOVOU IZOLACÍ DO 2,5 MM2</t>
  </si>
  <si>
    <t>52</t>
  </si>
  <si>
    <t>75K321</t>
  </si>
  <si>
    <t>ZÁLOŽNÍ ZDROJ UPS 230 V DO 1000 VA - DODÁVKA</t>
  </si>
  <si>
    <t>53</t>
  </si>
  <si>
    <t>75K32X</t>
  </si>
  <si>
    <t>ZÁLOŽNÍ ZDROJ UPS 230 V DO 1000 VA - MONTÁŽ</t>
  </si>
  <si>
    <t>54</t>
  </si>
  <si>
    <t>R001</t>
  </si>
  <si>
    <t>SW modul INISSbrowser - odjezdy/příjezdy vlaků na inf.monitoru</t>
  </si>
  <si>
    <t>55</t>
  </si>
  <si>
    <t>R002</t>
  </si>
  <si>
    <t>SW modul INISSbrowser pro Elektronický Informační Panel (EIP) jednostranný</t>
  </si>
  <si>
    <t>D.4</t>
  </si>
  <si>
    <t>Ostatní technologická zařízení</t>
  </si>
  <si>
    <t xml:space="preserve">  PS 501</t>
  </si>
  <si>
    <t>Samoobslužná zdvihací zařízení</t>
  </si>
  <si>
    <t>PS 501</t>
  </si>
  <si>
    <t>74</t>
  </si>
  <si>
    <t>Silnoproud</t>
  </si>
  <si>
    <t>741612</t>
  </si>
  <si>
    <t>PŘÍMOTOP S TERMOSTATEM PŘES 1000 DO 2000 W</t>
  </si>
  <si>
    <t>viz. popis v TZ</t>
  </si>
  <si>
    <t>1. Položka obsahuje:  
 – připojení k napájecí síti  
2. Položka neobsahuje:  
 X  
3. Způsob měření:  
Udává se počet kusů kompletní konstrukce nebo práce.</t>
  </si>
  <si>
    <t>744121</t>
  </si>
  <si>
    <t>ROZVODNICE NN MODULÁRNÍ, MIN. IP 55, TŘÍDA IZOLACE II, DO 24 MODULŮ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</si>
  <si>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</si>
  <si>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741321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</si>
  <si>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</si>
  <si>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</si>
  <si>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741512</t>
  </si>
  <si>
    <t>SVÍTIDLO INTERIÉROVÉ ŽÁROVKOVÉ (IP 20) VČETNĚ ZDROJE VE VYŠŠÍM KRYTÍ (MIN. IP 44) DO 200 W</t>
  </si>
  <si>
    <t>4 ks žárovek na osvětlení výtahu</t>
  </si>
  <si>
    <t>1. Položka obsahuje:  
 – kompletní svítidlo vč. zdroje a příslušenství  
2. Položka neobsahuje:  
 X  
3. Způsob měření:  
Udává se počet kusů kompletní konstrukce nebo práce.</t>
  </si>
  <si>
    <t>741212</t>
  </si>
  <si>
    <t>SPÍNAČ INSTALAČNÍ JEDNODUCHÝ KOMPLETNÍ NÁSTĚNNÝ - KRYTÍ MIN. IP 44</t>
  </si>
  <si>
    <t>1 ks kompletního nástěnného spínače na 1 ks výtahu</t>
  </si>
  <si>
    <t>744613</t>
  </si>
  <si>
    <t>JISTIČ JEDNOPÓLOVÝ (10 KA) OD 13 DO 20 A</t>
  </si>
  <si>
    <t>4 ks jističe na 1 ks výtahu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</si>
  <si>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</si>
  <si>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</si>
  <si>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</si>
  <si>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1 ks jističe</t>
  </si>
  <si>
    <t>744911</t>
  </si>
  <si>
    <t>PROUDOVÝ CHRÁNIČ ČTYŘPÓLOVÝ (10 KA) DO 30 MA, DO 25 A</t>
  </si>
  <si>
    <t>1 ks proudového chrániče na 1 ks výtahu</t>
  </si>
  <si>
    <t>viz. popis TZ, viz. navazující SO 401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</si>
  <si>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</si>
  <si>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79</t>
  </si>
  <si>
    <t>Provozní soubory</t>
  </si>
  <si>
    <t>R79711</t>
  </si>
  <si>
    <t>Výtah 1200x2100, průchozí, nosnost 1125kg, 2 stanice, dveře 1000x2100, šachta 1750x2500, provedení kabiny a dveří - nerez brus.</t>
  </si>
  <si>
    <t>[bez vazby na CS]</t>
  </si>
  <si>
    <t>1 ks výtahu na prodlouženou část podchodu</t>
  </si>
  <si>
    <t>1. Položka obsahuje:  
 – kompletní technologii výtahu  
 – instalaci výtahové technologi do šachty  
 – provedení zkoušek, revizí a zprovoznění  
2. Položka neobsahuje:  
 – stavební část  
 – vnější kabeláž  
3. Způsob měření:  
Udává se počet kusů kompletní konstrukce nebo práce.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</si>
  <si>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</si>
  <si>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</si>
  <si>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</si>
  <si>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</si>
  <si>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</si>
  <si>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</si>
  <si>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</si>
  <si>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</si>
  <si>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</si>
  <si>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</si>
  <si>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</si>
  <si>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</si>
  <si>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</si>
  <si>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</si>
  <si>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</si>
  <si>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</si>
  <si>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</si>
  <si>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</si>
  <si>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</si>
  <si>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</si>
  <si>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</si>
  <si>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</si>
  <si>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</si>
  <si>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</si>
  <si>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</si>
  <si>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</si>
  <si>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</si>
  <si>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</si>
  <si>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</si>
  <si>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</si>
  <si>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VSEOB007</t>
  </si>
  <si>
    <t>Nájmy hrazené zhotovitelem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</si>
  <si>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</si>
  <si>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</si>
  <si>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</si>
  <si>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</si>
  <si>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</si>
  <si>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VSEOB009</t>
  </si>
  <si>
    <t>Zajištění veřejných zájmu</t>
  </si>
  <si>
    <t>Zajištění prací spojených s alternativním místem pro nakládku v průběhu výstavby</t>
  </si>
  <si>
    <t>Položka zahrnuje činnosti dle ZTP. Jedná se o zajištění prostor pro alternativní zajištění nakládky. Položka obsahuje zajištění projednání nutnosti zajištění ploch pro nakládku, projednání technického řešení a jeho realizaci.</t>
  </si>
  <si>
    <t>E.1.1.1</t>
  </si>
  <si>
    <t>Železniční svršek</t>
  </si>
  <si>
    <t xml:space="preserve">  SO 101</t>
  </si>
  <si>
    <t>Železniční svršek a spodek, nástupiště</t>
  </si>
  <si>
    <t>SO 101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</si>
  <si>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</si>
  <si>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</si>
  <si>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</si>
  <si>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</si>
  <si>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538,799 m3 (odměřeno z řezů) * 1,5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</si>
  <si>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</si>
  <si>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</si>
  <si>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</si>
  <si>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228,104 * 2,1 t/m3</t>
  </si>
  <si>
    <t>015210</t>
  </si>
  <si>
    <t>POPLATKY ZA LIKVIDACŮ ODPADŮ NEKONTAMINOVANÝCH - 17 01 01 ŽELEZNIČNÍ PRAŽCE BETONOVÉ</t>
  </si>
  <si>
    <t>134,634/0,6 m * 272 km/1000</t>
  </si>
  <si>
    <t>015250</t>
  </si>
  <si>
    <t>POPLATKY ZA LIKVIDACŮ ODPADŮ NEKONTAMINOVANÝCH - 17 02 03 POLYETYLÉNOVÉ PODLOŽKY (ŽEL. SVRŠEK)</t>
  </si>
  <si>
    <t>134,634 m /0,6 m * 2 * 0,09/1000</t>
  </si>
  <si>
    <t>015260</t>
  </si>
  <si>
    <t>POPLATKY ZA LIKVIDACŮ ODPADŮ NEKONTAMINOVANÝCH - 07 02 99 PRYŽOVÉ PODLOŽKY (ŽEL. SVRŠEK)</t>
  </si>
  <si>
    <t>134,634 m /0,6 m * 2 * 0,182/1000</t>
  </si>
  <si>
    <t>015510</t>
  </si>
  <si>
    <t>POPLATKY ZA LIKVIDACŮ ODPADŮ NEBEZPEČNÝCH - 17 05 07* LOKÁLNĚ ZNEČIŠTĚNÝ ŠTĚRK A ZEMINA Z KOLEJIŠTĚ (VÝHYBKY)</t>
  </si>
  <si>
    <t>77,428 *  2,1 t/m3</t>
  </si>
  <si>
    <t>015520</t>
  </si>
  <si>
    <t>POPLATKY ZA LIKVIDACŮ ODPADŮ NEBEZPEČNÝCH - 17 02 04* ŽELEZNIČNÍ PRAŽCE DŘEVĚNÉ</t>
  </si>
  <si>
    <t>20 ks * 80 kg/1000,</t>
  </si>
  <si>
    <t>Zemní práce</t>
  </si>
  <si>
    <t>123738</t>
  </si>
  <si>
    <t>ODKOP PRO SPOD STAVBU SILNIC A ŽELEZNIC TŘ. I, ODVOZ DO 20KM</t>
  </si>
  <si>
    <t>M3</t>
  </si>
  <si>
    <t>538.799 m3 (odměřeno z řezů)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</si>
  <si>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</si>
  <si>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</si>
  <si>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</si>
  <si>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</si>
  <si>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(34,052-4,8422)*5+(38,872-4,813)*5+(39,405-4,825)*3,717+(44,27-4,8)*3,717+(33,8-4,8)*5,37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</si>
  <si>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</si>
  <si>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</si>
  <si>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</si>
  <si>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</si>
  <si>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25 m * 1,2516 (použito spodní vrstvu v KPP)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</si>
  <si>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</si>
  <si>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</si>
  <si>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</si>
  <si>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7,368m * 0.86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</si>
  <si>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</si>
  <si>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</si>
  <si>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</si>
  <si>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odměřeno ze situace dl. 7,368 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</si>
  <si>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</si>
  <si>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21461B</t>
  </si>
  <si>
    <t>SEPARAČNÍ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</si>
  <si>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</si>
  <si>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</si>
  <si>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501101</t>
  </si>
  <si>
    <t>ZŘÍZENÍ KONSTRUKČNÍ VRSTVY TĚLESA ŽELEZNIČNÍHO SPODKU ZE ŠTĚRKODRTI NOVÉ</t>
  </si>
  <si>
    <t>odměřeno z řezů pro každou kolej a vynásobeno délkou úpravy koleje (KPP+ZKPP) mimo mostní konstrukci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</si>
  <si>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</si>
  <si>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</si>
  <si>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</si>
  <si>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1,2516*(29,0522-4,8422)+1,2516*(28,8715-4,819)+1,8608*(39,266+1,836+17,921+8,379+13,132-4,825-4,8)+1,3422*24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</si>
  <si>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</si>
  <si>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</si>
  <si>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561462</t>
  </si>
  <si>
    <t>KAMENIVO ZPEVNĚNÉ CEMENTEM TŘ. II TL. DO 300MM</t>
  </si>
  <si>
    <t>24*5,3704+3,717*34,47+3,717*34,605+24*5+24*5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</si>
  <si>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</si>
  <si>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512550</t>
  </si>
  <si>
    <t>KOLEJOVÉ LOŽE - ZŘÍZENÍ Z KAMENIVA HRUBÉHO DRCENÉHO (ŠTĚRK)</t>
  </si>
  <si>
    <t>2,16*43.258+2,27*55.598+1,79*41.268+1,53*50+1,92*40+5,16*24 - délka kelejí * plocha z řezu + výplň nad mostním objektem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</si>
  <si>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</si>
  <si>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528111</t>
  </si>
  <si>
    <t>KOLEJ 49 E1, ROZD. "C", BEZSTYKOVÁ, PR. DŘ., UP. TUHÉ</t>
  </si>
  <si>
    <t>kolej včetně pražců pro kolej č. 13 a č. 11</t>
  </si>
  <si>
    <t>odměřeno ze situace resp. z kolejového plánu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</si>
  <si>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</si>
  <si>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528131</t>
  </si>
  <si>
    <t>KOLEJ 49 E1, ROZD. "C", BEZSTYKOVÁ, PR. BET. PODKLADNICOVÝ, UP. TUHÉ</t>
  </si>
  <si>
    <t>kolej včetně pražců pro kolej č. 9 a č. 7 mimo výhybku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</si>
  <si>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</si>
  <si>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528141</t>
  </si>
  <si>
    <t>KOLEJ 49 E1, ROZD. "C", BEZSTYKOVÁ, PR. BET. PODKLADNICOVÝ UŽITÝ, UP. TUHÉ</t>
  </si>
  <si>
    <t>užitá kolej a pražce z koleje č. 5c</t>
  </si>
  <si>
    <t>R534351</t>
  </si>
  <si>
    <t>REGENEROVANÁ VÝHYBKA J T6° TYP III</t>
  </si>
  <si>
    <t>Regenerace výhybky přímo na staveništi,vyjmutí výhybky včetně samotné regenerace, odvoz kontaminovaných mat. na skládku a zaplacení poplatku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</si>
  <si>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</si>
  <si>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542121</t>
  </si>
  <si>
    <t>SMĚROVÉ A VÝŠKOVÉ VYROVNÁNÍ KOLEJE NA PRAŽCÍCH BETONOVÝCH DO 0,05 M</t>
  </si>
  <si>
    <t>odměřeno z kolejového plánu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</si>
  <si>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</si>
  <si>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</si>
  <si>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</si>
  <si>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</si>
  <si>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</si>
  <si>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545230</t>
  </si>
  <si>
    <t>SVAR PŘECHODOVÝ (PŘECHODOVÁ KOLEJNICE) 49 E1/OSTATNÍ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</si>
  <si>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</si>
  <si>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Ostatní práce</t>
  </si>
  <si>
    <t>25</t>
  </si>
  <si>
    <t>922101</t>
  </si>
  <si>
    <t>ZARÁŽEDLO PRAŽCOVÉ</t>
  </si>
  <si>
    <t>5 ks provizorních pražcových zarážedel</t>
  </si>
  <si>
    <t>1. Položka obsahuje:  
 – dodávku a osazení pražce a upevňovacího materiálu  
 – veškeré práce v kolejovém loži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</si>
  <si>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</si>
  <si>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</si>
  <si>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1 ks provizorního koncovníku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</si>
  <si>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</si>
  <si>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R925110</t>
  </si>
  <si>
    <t>DRÁŽNÍ STEZKY Z DRTI TL. DO 50 MM</t>
  </si>
  <si>
    <t>výpočet z příčného řezu (délka srážních stezek x šířka) = (0.062+0.066+0.062+0.126+0.064) * 230,124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</si>
  <si>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</si>
  <si>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</si>
  <si>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</si>
  <si>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výpočet z příčného řezu a situace - 530,097m3 = objem kolejového lože za všechny koleje = (157,381+173,744+105,357+93,615+77,488)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</si>
  <si>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</si>
  <si>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</si>
  <si>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</si>
  <si>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</si>
  <si>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mimo výzisk do podkladních vrstev</t>
  </si>
  <si>
    <t>(530,097-224.566) * 17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</si>
  <si>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</si>
  <si>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ODSTRANĚNÍ KOLEJOVÉHO LOŽE A DRÁŽNÍCH STEZEK - ODVOZ NA DEPONII</t>
  </si>
  <si>
    <t>224,566 * 3 * 2 (tam a zpátky)</t>
  </si>
  <si>
    <t>965113</t>
  </si>
  <si>
    <t>DEMONTÁŽ KOLEJE NA BETONOVÝCH PRAŽCÍCH DO KOLEJOVÝCH POLÍ S ODVOZEM NA MONTÁŽNÍ ZÁKLADNU S NÁSLEDNÝM ROZEBRÁNÍM</t>
  </si>
  <si>
    <t>odměřeno ze zaměření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</si>
  <si>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</si>
  <si>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</si>
  <si>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</si>
  <si>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</si>
  <si>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190,124 (mimo kolej 5c)</t>
  </si>
  <si>
    <t>(190,124) m * 0,050 t * 2 + 61,034 + 1,6) * 17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</si>
  <si>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</si>
  <si>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ODVOZ POLYETYLENOVÝCH A PRYŽOVÝCH PODLOŽEK NA SKLÁDKU</t>
  </si>
  <si>
    <t>(0,057+0,116)*20</t>
  </si>
  <si>
    <t>ROZEBRÁNÍ SOUČASNÉHO NÁSTUPIŠTĚ, ODVOZ NA MEZIDEPONII A SMONTOVÁNÍ DO PŮVODNÍ POLOHY</t>
  </si>
  <si>
    <t>Položka obsahuje rozebrání stávajícího nástupiště a veškerých součástí s tím souvisejících (podsypový materiál apod.) z důvodou výkopu pro napojení nového tubusu mostního objektu v rámci SO 301 na stávající podchod, odvoz materiálu na meideponii a po dokončení prací smontování nástupiště do normové podoby.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</si>
  <si>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</si>
  <si>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</si>
  <si>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</si>
  <si>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E.1.4</t>
  </si>
  <si>
    <t>Mosty, propustky, zdi</t>
  </si>
  <si>
    <t xml:space="preserve">  SO 301</t>
  </si>
  <si>
    <t>Prodloužení podchodu v ev. km 134,533</t>
  </si>
  <si>
    <t>SO 301</t>
  </si>
  <si>
    <t>0</t>
  </si>
  <si>
    <t>položka "5" * 2,0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</si>
  <si>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</si>
  <si>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</si>
  <si>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</si>
  <si>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"rozměr desky 4,0*3,0*0,3m = 3,6m3*2,5=9t 
výkres č. 3"</t>
  </si>
  <si>
    <t>015750</t>
  </si>
  <si>
    <t>POPLATKY ZA LIKVIDACŮ ODPADŮ NEBEZPEČNÝCH - 17 06 01* IZOLAČNÍ MATERIÁLY S OBSAHEM AZBESTU</t>
  </si>
  <si>
    <t>izolace</t>
  </si>
  <si>
    <t>výkres č. 3</t>
  </si>
  <si>
    <t>R03720</t>
  </si>
  <si>
    <t>POMOCNÉ PRÁCE</t>
  </si>
  <si>
    <t>Provizorní stěna (oddělení stavby od podchodu během výstavby)</t>
  </si>
  <si>
    <t>zahrnuje objednatelem povolené náklady na požadovaná zařízení zhotovitele</t>
  </si>
  <si>
    <t>131738</t>
  </si>
  <si>
    <t>HLOUBENÍ JAM ZAPAŽ I NEPAŽ TŘ. I, ODVOZ DO 20KM</t>
  </si>
  <si>
    <t>"Průřez. plocha tubusu 53,1m2, délka 41,6m; příjezdová cesta 867m3, šachta výtahu 338m3 
výkres č. 4.1, č. 6"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</si>
  <si>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</si>
  <si>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</si>
  <si>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</si>
  <si>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</si>
  <si>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</si>
  <si>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</si>
  <si>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"Plocha 32,7m2, délka 25,5 = 833m3, příjezdová cesta 612m3, zásyp za schodištěm plocha 34,6m2 * 7=242m3 zásyp svahů podél schodiště plocha 44,5m2 * 11,9 = 528m3, před schodištěm plocha 17,7m2 * 10,4=184m3, zásyp okolo výtahové šachty 345m3. Celkem 2743 
výkres č. 4.1, č. 4.2, č. 6"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</si>
  <si>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</si>
  <si>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21461</t>
  </si>
  <si>
    <t>SEPARAČNÍ GEOTEXTILIE</t>
  </si>
  <si>
    <t>"boční stěny; výška 3,5m, délka podchodu 46m * 2 stěny    
3,5*46*2=322,000 [A] 
výkres č. 4.1, č. 4,2"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</si>
  <si>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</si>
  <si>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26172</t>
  </si>
  <si>
    <t>VRTY PRO KOTV, INJEKT, MIKROPIL NA POVR TŘ I A II D DO 100MM</t>
  </si>
  <si>
    <t>vrty pro tryskovou injektáž</t>
  </si>
  <si>
    <t>"výkres č. 6"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</si>
  <si>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</si>
  <si>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282611</t>
  </si>
  <si>
    <t>INJEKTOVÁNÍ VYSOKOTLAKÉ Z CEMENTOVÝCH POJIV NA POVRCHU</t>
  </si>
  <si>
    <t>trysková injektáž</t>
  </si>
  <si>
    <t>"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</si>
  <si>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</si>
  <si>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</si>
  <si>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</si>
  <si>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"obvod rámu (4+3)*2=24m x 2ks/m2 = 48 ks 
výkres č.8.1"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</si>
  <si>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</si>
  <si>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Svislé konstrukce</t>
  </si>
  <si>
    <t>389325</t>
  </si>
  <si>
    <t>MOSTNÍ RÁMOVÉ KONSTRUKCE ZE ŽELEZOBETONU C30/37</t>
  </si>
  <si>
    <t>"DC1 93,592 + DC2 93,592 + DC3 62,008 + DC4 45,225 = 294,417 [A] 
výkres č. 8.1, č. 8.2, č. 8.3 "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</si>
  <si>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</si>
  <si>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389365</t>
  </si>
  <si>
    <t>VÝZTUŽ MOSTNÍ RÁMOVÉ KONSTRUKCE Z OCELI 10505, B500B</t>
  </si>
  <si>
    <t>odhad 180kg/m3</t>
  </si>
  <si>
    <t>0,18*294,417=52,995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</si>
  <si>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</si>
  <si>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Vodorovné konstrukce</t>
  </si>
  <si>
    <t>43419</t>
  </si>
  <si>
    <t>SCHODIŠŤOVÉ STUPNĚ, Z DÍLCŮ KAMENNÝCH</t>
  </si>
  <si>
    <t>"stupně 0,05*0,3*26*4 + podstupnice 0,05*0,150*26*4   1,56+ 0,78 = 2,34m3 
výkre č. 4.2"</t>
  </si>
  <si>
    <t>Položka zahrnuje veškerý materiál, výrobky a polotovary, včetně mimostaveništní a vnitrostaveništní dopravy (rovněž přesuny), včetně naložení a složení, případně s uložením.</t>
  </si>
  <si>
    <t>451312</t>
  </si>
  <si>
    <t>PODKLADNÍ A VÝPLŇOVÉ VRSTVY Z PROSTÉHO BETONU C12/15</t>
  </si>
  <si>
    <t>PODKLADNÍ VYROVNÁVACÍ BETON</t>
  </si>
  <si>
    <t>"tubus: plocha v příčném řezu 3,256* 5,8 = 18,88 m3, šachta 1,0839*3,43 = 3,717….    22,5997 
výkres č. 4.2, 4.3 "</t>
  </si>
  <si>
    <t>451313</t>
  </si>
  <si>
    <t>PODKLADNÍ A VÝPLŇOVÉ VRSTVY Z PROSTÉHO BETONU C16/20</t>
  </si>
  <si>
    <t>"""nosná k-ce A = 0,74 m2, L = 36 m; A x L = 26,28 m3 x 2 = 52,56 m3  
schodiště A = 0,64 m2, L = 10 m; A x L = 6,4 m x 2 = 12,8 m3  
přitěžovací bloky celkem 52,56 + 12,8 = 65,36 m3"" 
výkres č.4.2, 4.3"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</si>
  <si>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</si>
  <si>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</si>
  <si>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</si>
  <si>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VÝPLŇOVÝ BETON</t>
  </si>
  <si>
    <t>"vyrovnávací beton tubusu 2*(4m*0,3m*36m + 2,8m2*0,3m)=88,080 [A] 
výkres č. 4.1, 4.2"</t>
  </si>
  <si>
    <t>451384</t>
  </si>
  <si>
    <t>PODKL VRSTVY ZE ŽELEZOBET DO C25/30 VČET VÝZTUŽE</t>
  </si>
  <si>
    <t>PODKLADNÍ BETON</t>
  </si>
  <si>
    <t>"schodiště 9,813, tubus +šachta 9,190,tubus 37,748 
výkres č. 8.1, č. 8.2, č. 8.3"</t>
  </si>
  <si>
    <t>- dodání  čerstvého  betonu  (betonové  směsi)  požadované  kvality,  jeho  uložení  do požadovaného tvaru při jakékoliv hustotě výztuže, konzistenci čerstvého betonu a způsobu hutnění, ošetření a ochranu betonu    
- zhotovení nepropustného, mrazuvzdorného betonu a betonu požadované trvanlivosti a vlastností    
- užití potřebných přísad a technologií výroby betonu    
- zřízení pracovních a dilatačních spar, včetně potřebných úprav, výplně, vložek, opracování, očištění a ošetření    
- bednění  požadovaných  konstr. (i ztracené) s úpravou  dle požadované  kvality povrchu betonu    
- vytvoření kotevních čel, kapes, nálitků, a sedel    
- zřízení  všech  požadovaných  otvorů, kapes, výklenků, prostupů, dutin, drážek a pod., vč. ztížení práce a úprav  kolem nich    
- úpravy pro osazení výztuže, doplňkových konstrukcí a vybavení    
- úpravy povrchu pro položení požadované izolace, povlaků a nátěrů, případně vyspravení    
- nátěry zabraňující soudržnost betonu a bednění    
- výplň, těsnění  a tmelení spar a spojů    
- opatření  povrchů  betonu  izolací  proti zemní vlhkosti v částech, kde přijdou do styku se zeminou nebo kamenivem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úpravy výztuže pro osazení doplňkových konstrukcí    
- veškerá opatření pro zajištění soudržnosti výztuže a betonu    
- povrchovou antikorozní úpravu výztuže    
- separaci výztuže</t>
  </si>
  <si>
    <t>TVRDÁ OCHRANA IZOLACE</t>
  </si>
  <si>
    <t>"Dolní deska , plocha 282m2, horní příčel plocha 179,4m2 (282+179,4)*0,05=23,05m3 
výkres č. 4.1, č. 4.2, č. 4.3"</t>
  </si>
  <si>
    <t>457314</t>
  </si>
  <si>
    <t>VYROVNÁVACÍ A SPÁDOVÝ PROSTÝ BETON C25/30</t>
  </si>
  <si>
    <t>"půdorysná plocha 282 m2 * 0,15 = 42,3 
výkres č. 4.1"</t>
  </si>
  <si>
    <t>Úpravy povrchů, podlahy, výplně otvorů</t>
  </si>
  <si>
    <t>62661</t>
  </si>
  <si>
    <t>INJEKTÁŽ TRHLIN UZAVÍRACÍ</t>
  </si>
  <si>
    <t>položka zahrnuje:    
- dodávku veškerého materiálu potřebného pro předepsanou úpravu v předepsané kvalitě    
- nutné vyspravení podkladu, případně zatření spar    
- položení vrstvy v předepsané tloušťce    
- potřebná lešení a podpěrné konstrukce</t>
  </si>
  <si>
    <t>63147</t>
  </si>
  <si>
    <t>POTĚR Z MALTY ZVLÁŠTNÍ</t>
  </si>
  <si>
    <t>pryskyřicový potěr - konstrukce podlahy</t>
  </si>
  <si>
    <t>"púdorysná plocha 184,825 m2 
výkres č. 4.1"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</si>
  <si>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</si>
  <si>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Přidružená stavební výroba</t>
  </si>
  <si>
    <t>711211</t>
  </si>
  <si>
    <t>IZOLACE ZVLÁŠT KONSTR PROTI ZEM VLHK ASFALT NÁTĚRY</t>
  </si>
  <si>
    <t>nátěr dolní desky půdor. plocha podchodu</t>
  </si>
  <si>
    <t>"výkres č. 4.1"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</si>
  <si>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</si>
  <si>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711322</t>
  </si>
  <si>
    <t>IZOLACE PODZEM OBJ PROTI TLAK VODĚ ASFALT PÁSY</t>
  </si>
  <si>
    <t>"pudor. plocha 282 +obvod stěn (40,5+46,5)*0,96= 365,5 m2 
výkres č. 4.1, č. 4.2, č. 4.3"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</si>
  <si>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geotextilii, cementový potěr, izolační přizdívku</t>
  </si>
  <si>
    <t>711332</t>
  </si>
  <si>
    <t>IZOLACE PODZEM OBJ PROTI VOL STÉK VODĚ ASFALT PÁSY</t>
  </si>
  <si>
    <t>"délka (45,0+54,5)*3,2 + horní příčel 180,5 m2 = 498,9 m2 
výkres č. 4.1, č. 4.2, č. 4.3"</t>
  </si>
  <si>
    <t>71151</t>
  </si>
  <si>
    <t>OCHRANA IZOLACE V PODZEMÍ</t>
  </si>
  <si>
    <t>MĚKKÁ OCHRANA IZOLACE EXTRUD. POLYSTYRÉN</t>
  </si>
  <si>
    <t>"délky zdí (45,5 + 54,5)m * 2,0m= 200m2 
výkres č. 4.1, č. 4.2, č. 4.3"</t>
  </si>
  <si>
    <t>položka zahrnuje:    
- dodání  předepsaného ochranného materiálu    
- zřízení ochrany izolace</t>
  </si>
  <si>
    <t>72410</t>
  </si>
  <si>
    <t>ČERPADLA</t>
  </si>
  <si>
    <t>kalové čerpadlo Q = 0,5 l/s, H = 6,0 m</t>
  </si>
  <si>
    <t>výkres č. 11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</si>
  <si>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</si>
  <si>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7838H</t>
  </si>
  <si>
    <t>NÁTĚRY BETON KONSTR ANTIGRAFITI</t>
  </si>
  <si>
    <t>"stěny podchodu + schodiště 2x119m2, bet. zídky na terńu vnější 2x1,1*8,8+5*1,1  
výkres č. 4.1, č. 4.2, č. 4.3"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</si>
  <si>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</si>
  <si>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</si>
  <si>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863332</t>
  </si>
  <si>
    <t>POTRUBÍ Z TRUB Z NEREZ OCELI DN DO 100MM</t>
  </si>
  <si>
    <t>odpadní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</si>
  <si>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tlakové zkoušky ani proplach a dezinfekci</t>
  </si>
  <si>
    <t>87433</t>
  </si>
  <si>
    <t>POTRUBÍ Z TRUB PLASTOVÝCH ODPADNÍCH DN DO 150MM</t>
  </si>
  <si>
    <t>gravitační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</si>
  <si>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</si>
  <si>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přerušovací šachta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</si>
  <si>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</si>
  <si>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</t>
  </si>
  <si>
    <t>93561</t>
  </si>
  <si>
    <t>ŽLABY OCELOLITINOVÉ SVĚTLÉ ŠÍŘKY DO 100MM VČET MŘÍŽÍ</t>
  </si>
  <si>
    <t>výkres č. 4.1, č. 11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</si>
  <si>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</si>
  <si>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</t>
  </si>
  <si>
    <t>DROBNÉ DOPLŇK KONSTR KOVOVÉ</t>
  </si>
  <si>
    <t>KG</t>
  </si>
  <si>
    <t>SCHODIŠŤOVÉ OCEL. MADLO KOTVENÉ NA TRNY</t>
  </si>
  <si>
    <t>"249+96 (viz. výkres) = 345 
výkres č.12"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</si>
  <si>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</si>
  <si>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96616</t>
  </si>
  <si>
    <t>BOURÁNÍ KONSTRUKCÍ ZE ŽELEZOBETONU</t>
  </si>
  <si>
    <t>Bourání betonového čela stávajícího podchodu</t>
  </si>
  <si>
    <t>"rozměr desky 4,0*3,0*0,3m = 3,6m3 
výkres č. 3"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</si>
  <si>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</si>
  <si>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</si>
  <si>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</si>
  <si>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</si>
  <si>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E.1.5</t>
  </si>
  <si>
    <t>Potrubní vedení</t>
  </si>
  <si>
    <t xml:space="preserve">  SO 601</t>
  </si>
  <si>
    <t>Přeložky sdělovacích vedení SŽDC</t>
  </si>
  <si>
    <t>SO 601</t>
  </si>
  <si>
    <t>13183</t>
  </si>
  <si>
    <t>HLOUBENÍ JAM ZAPAŽ I NEPAŽ TŘ II</t>
  </si>
  <si>
    <t>1,5 M3 pro každé spojkoviště.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</si>
  <si>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</si>
  <si>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12383A</t>
  </si>
  <si>
    <t>ODKOP PRO SPOD STAVBU SILNIC A ŽELEZNIC TŘ. II - BEZ DOPRAVY</t>
  </si>
  <si>
    <t>Výkop pro přeložky a pro demontáže je cca 150m. Výkop (0,8x0,35) x délka výkopu (150) = 42.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</si>
  <si>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</si>
  <si>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</si>
  <si>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</si>
  <si>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celého výkopu.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</si>
  <si>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</si>
  <si>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702212</t>
  </si>
  <si>
    <t>KABELOVÁ CHRÁNIČKA ZEMNÍ DN PŘES 100 DO 200 MM</t>
  </si>
  <si>
    <t>Pro trasu kabelů vedoucí mimo kabelovod.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</si>
  <si>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</si>
  <si>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</si>
  <si>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</si>
  <si>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</si>
  <si>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Sdělovací vedení</t>
  </si>
  <si>
    <t>75I11Y</t>
  </si>
  <si>
    <t>KABEL ZEMNÍ JEDNOPLÁŠŤOVÝ BEZ PANCÍŘE PRŮMĚRU ŽÍLY 0,6 MM - DEMONTÁŽ</t>
  </si>
  <si>
    <t>Demontáž kabelu v délce 50m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</si>
  <si>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</si>
  <si>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75I12Y</t>
  </si>
  <si>
    <t>KABEL ZEMNÍ JEDNOPLÁŠŤOVÝ BEZ PANCÍŘE PRŮMĚRU ŽÍLY 0,8 MM - DEMONTÁŽ</t>
  </si>
  <si>
    <t>Demontáž kabelu v délce 32m</t>
  </si>
  <si>
    <t>75I113</t>
  </si>
  <si>
    <t>KABEL ZEMNÍ JEDNOPLÁŠŤOVÝ BEZ PANCÍŘE PRŮMĚRU ŽÍLY 0,6 MM DO 50XN</t>
  </si>
  <si>
    <t>KMČTYŘKA</t>
  </si>
  <si>
    <t>Trasa kabelu je 110m. Délka kabelu v km (0,11) x XN (50) =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</si>
  <si>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</si>
  <si>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75I121</t>
  </si>
  <si>
    <t>KABEL ZEMNÍ JEDNOPLÁŠŤOVÝ BEZ PANCÍŘE PRŮMĚRU ŽÍLY 0,8 MM DO 5XN</t>
  </si>
  <si>
    <t>Trasa kabelu je 90m. Délka kabelu v km (0,09) x XN (3) = 0,27</t>
  </si>
  <si>
    <t>75II11</t>
  </si>
  <si>
    <t>SPOJKA PRO CELOPLASTOVÉ KABELY BEZ PANCÍŘE DO 100 ŽIL</t>
  </si>
  <si>
    <t>Jedna spojka na každou stranu přeložky kabelu.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</si>
  <si>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</si>
  <si>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75II12</t>
  </si>
  <si>
    <t>SPOJKA PRO CELOPLASTOVÉ KABELY BEZ PANCÍŘE PŘES 100 ŽIL</t>
  </si>
  <si>
    <t>701004</t>
  </si>
  <si>
    <t>VYHLEDÁVACÍ MARKER ZEMNÍ</t>
  </si>
  <si>
    <t>Jeden marker do každého spojkoviště.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</si>
  <si>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</si>
  <si>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75IJ12</t>
  </si>
  <si>
    <t>MĚŘENÍ JEDNOSMĚRNÉ NA SDĚLOVACÍM KABELU</t>
  </si>
  <si>
    <t>(50XN x 4) + (3XN x 4) = 212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</si>
  <si>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</si>
  <si>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 xml:space="preserve">  SO 602</t>
  </si>
  <si>
    <t>Přeložky silnoproudých rozvodů SŽDC</t>
  </si>
  <si>
    <t>SO 602</t>
  </si>
  <si>
    <t>015621</t>
  </si>
  <si>
    <t>POPLATKY ZA LIKVIDACŮ ODPADŮ NEBEZPEČNÝCH - KABELY S PLASTOVOU IZOLACÍ</t>
  </si>
  <si>
    <t>0,0002*45*2=0.018 [A]</t>
  </si>
  <si>
    <t>Výkop pro přeložky a pro demontáže je cca 68m. Výkop (0,8x0,35) x délka výkopu (68) = 19,04.</t>
  </si>
  <si>
    <t>702211</t>
  </si>
  <si>
    <t>KABELOVÁ CHRÁNIČKA ZEMNÍ DN DO 100 MM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</si>
  <si>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</si>
  <si>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</si>
  <si>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</si>
  <si>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Silnoproudé vedení</t>
  </si>
  <si>
    <t>742Z23</t>
  </si>
  <si>
    <t>DEMONTÁŽ KABELOVÉHO VEDENÍ NN</t>
  </si>
  <si>
    <t>Demontáž kabelu v délce 43m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</si>
  <si>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</si>
  <si>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742G24</t>
  </si>
  <si>
    <t>KABEL NN DVOU- A TŘÍŽÍLOVÝ AL S PLASTOVOU IZOLACÍ OD 70 DO 120 MM2</t>
  </si>
  <si>
    <t>742L24</t>
  </si>
  <si>
    <t>UKONČENÍ DVOU AŽ PĚTIŽÍLOVÉHO KABELU KABELOVOU SPOJKOU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</si>
  <si>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</si>
  <si>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747512</t>
  </si>
  <si>
    <t>ZKOUŠKY VODIČŮ A KABELŮ NN PRŮŘEZU ŽÍLY OD 4X35 DO 120 MM2</t>
  </si>
  <si>
    <t>Zkouška nového kabelu.</t>
  </si>
  <si>
    <t>1. Položka obsahuje:  
 – cenu za provedení měření kabelu/ vodiče vč. vyhotovení protokolu  
2. Položka neobsahuje:  
 X  
3. Způsob měření:  
Udává se počet kusů kompletní konstrukce nebo práce.</t>
  </si>
  <si>
    <t>741Z04</t>
  </si>
  <si>
    <t>DEMONTÁŽ VNITŘNÍHO UZEMNĚNÍ</t>
  </si>
  <si>
    <t>Demontáž stávajícího uzemnění.</t>
  </si>
  <si>
    <t>trasa NN kabelu</t>
  </si>
  <si>
    <t>741911</t>
  </si>
  <si>
    <t>UZEMŇOVACÍ VODIČ V ZEMI FEZN DO 120 MM2</t>
  </si>
  <si>
    <t>Nová trasa uzemnění.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</si>
  <si>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</si>
  <si>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741C05</t>
  </si>
  <si>
    <t>SPOJOVÁNÍ UZEMŇOVACÍCH VODIČŮ</t>
  </si>
  <si>
    <t>Jedna spojka na každou stranu nového uzemnění.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</si>
  <si>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</si>
  <si>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746Z92</t>
  </si>
  <si>
    <t>DEMONTÁŽ - ODVOZ (NA LIKVIDACI ODPADŮ NEBO JINÉ URČENÉ MÍSTO)</t>
  </si>
  <si>
    <t>odvoz demontovaných kabelů</t>
  </si>
  <si>
    <t>0,018*20=0.360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</si>
  <si>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</si>
  <si>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603</t>
  </si>
  <si>
    <t>Přeložka vodovodu</t>
  </si>
  <si>
    <t>SO 603</t>
  </si>
  <si>
    <t>15,6*1,7=26.520 [A]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</si>
  <si>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</si>
  <si>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</si>
  <si>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</si>
  <si>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</si>
  <si>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</si>
  <si>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</si>
  <si>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17561</t>
  </si>
  <si>
    <t>OBSYP POTRUBÍ A OBJEKTŮ Z HORNIN KAMENITÝCH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</si>
  <si>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</si>
  <si>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13173B</t>
  </si>
  <si>
    <t>HLOUBENÍ JAM ZAPAŽ I NEPAŽ TŘ. I - DOPRAVA</t>
  </si>
  <si>
    <t>15,6*20=312.000 [A]</t>
  </si>
  <si>
    <t>Položka zahrnuje samostatnou dopravu zeminy. Množství se určí jako součin kubatutry [m3] a požadované vzdálenosti [km].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</si>
  <si>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</si>
  <si>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</si>
  <si>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</si>
  <si>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Trubka PE100 SDR17 d.200</t>
  </si>
  <si>
    <t>R799901</t>
  </si>
  <si>
    <t>Segmentové těsnění prostupu d.200 / d.1100</t>
  </si>
  <si>
    <t>SADA</t>
  </si>
  <si>
    <t>Položka obsahuje: Dodávku a montáž těsnění vč. příslušenství a pomocného materiálu, vyhotovéní a dodání atestu. Dále obsahuje cenu za pom. mechanismy včetně všech ostatních vedlejších nákladů.</t>
  </si>
  <si>
    <t>87327</t>
  </si>
  <si>
    <t>POTRUBÍ Z TRUB PLASTOVÝCH TLAKOVÝCH SVAŘOVANÝCH DN DO 100MM</t>
  </si>
  <si>
    <t>Trubka PE100 SDR11 RC d.110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</si>
  <si>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</si>
  <si>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893113</t>
  </si>
  <si>
    <t>ŠACHTY ARMATUR Z BETON DÍLCŮ PŮDORYS PLOCHY DO 3,5M2</t>
  </si>
  <si>
    <t>Poklop litinový s betonovou výplní a s rámem D400 odvětraný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</si>
  <si>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</si>
  <si>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R899902</t>
  </si>
  <si>
    <t>K 110-90° - elektrotavné koleno DN100</t>
  </si>
  <si>
    <t>1. Položka obsahuje:  
 – všechny náklady na montáž a materiál dodaného zařízení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</si>
  <si>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R899903</t>
  </si>
  <si>
    <t>T 110x110 - elektrotavná odbočka PE100, DN100</t>
  </si>
  <si>
    <t>KS</t>
  </si>
  <si>
    <t>R899904</t>
  </si>
  <si>
    <t>T 110x63 - elektrotavná odbočka PE100, DN100</t>
  </si>
  <si>
    <t>R899905</t>
  </si>
  <si>
    <t>LNP 110 - elektrotavný lemový nákružek PE100 s volnou přírubou DN100</t>
  </si>
  <si>
    <t>R899906</t>
  </si>
  <si>
    <t>LNP 63 - elektrotavný lemový nákružek PE100 s volnou přírubou, DN50</t>
  </si>
  <si>
    <t>R899907</t>
  </si>
  <si>
    <t>RZ - příruba se závitem 2´´</t>
  </si>
  <si>
    <t>R899908</t>
  </si>
  <si>
    <t>AOV - automatický odvzdušňovací ventil se závitem 2´´, DN50</t>
  </si>
  <si>
    <t>R899909</t>
  </si>
  <si>
    <t>S50 RK - přírubové šoupátko s ručním kolem a koncovkou pro hadici 2´´, DN50</t>
  </si>
  <si>
    <t>R899910</t>
  </si>
  <si>
    <t>Kluzná objímka d.200 / d.110 / h.36, DN100</t>
  </si>
  <si>
    <t>R899911</t>
  </si>
  <si>
    <t>Objímka dvoušroubová 102-116 mm 4´´ M8/M10 + úderová</t>
  </si>
  <si>
    <t>E.2</t>
  </si>
  <si>
    <t>Pozemní stavební objekty</t>
  </si>
  <si>
    <t xml:space="preserve">  SO 201</t>
  </si>
  <si>
    <t>Zastřešení podchodu v ev. km 134,533</t>
  </si>
  <si>
    <t>SO 201</t>
  </si>
  <si>
    <t>R03</t>
  </si>
  <si>
    <t>PŘESUN HMOT</t>
  </si>
  <si>
    <t>Slouží pro nacenění veškerých přesunů staveništních hmot</t>
  </si>
  <si>
    <t>38,38+21,125+1,805+1,56+1,34+1,1+0,2+0,18+0,15+0,075+0,05+0,04+0,35+0,3+0</t>
  </si>
  <si>
    <t>122736</t>
  </si>
  <si>
    <t>ODKOPÁVKY A PROKOPÁVKY OBECNÉ TŘ. I, ODVOZ DO 12KM</t>
  </si>
  <si>
    <t>Viz PD - D.E.2.1-3</t>
  </si>
  <si>
    <t>0,5*0,5*0,5*4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</si>
  <si>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</si>
  <si>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27157</t>
  </si>
  <si>
    <t>POLŠTÁŘE POD ZÁKLADY Z KAMENIVA TĚŽENÉHO</t>
  </si>
  <si>
    <t>0,5*0,5*0,1*4</t>
  </si>
  <si>
    <t>položka zahrnuje dodávku předepsaného kameniva, mimostaveništní a vnitrostaveništní dopravu a jeho uložení    
není-li v zadávací dokumentaci uvedeno jinak, jedná se o nakupovaný materiál</t>
  </si>
  <si>
    <t>31817</t>
  </si>
  <si>
    <t>SLOUPKY ZDÍ ODDĚL A OHRAD Z DÍLCŮ KOVOVÝCH</t>
  </si>
  <si>
    <t>Viz PD - D.E.2.1-7 POLOŽKY Z1-5a</t>
  </si>
  <si>
    <t>3,855*2*0,01151+3,8*2*0,01151+3,68*2*0,01151+2,58*17*0,01151+3,47*2*0,01151+0,25*0,25*2*25*0,08=1,096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</si>
  <si>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</si>
  <si>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31896</t>
  </si>
  <si>
    <t>ZDI ODDĚLOVACÍ A OHRADNÍ Z DÍLCŮ SKLENĚNÝCH</t>
  </si>
  <si>
    <t>Viz PD - D.E.2.1-9 POLOŽKY O1-2</t>
  </si>
  <si>
    <t>2,48*1,15*12+2,48*0,915*4=43,301 [A]</t>
  </si>
  <si>
    <t>Položka zahrnuje veškerý materiál včetně spojovacího a těsnícího, výrobky a polotovary, včetně mimostaveništní a vnitrostaveništní dopravy (rovněž přesuny), včetně naložení a složení, případně s uložením.</t>
  </si>
  <si>
    <t>31894</t>
  </si>
  <si>
    <t>ZDI ODDĚLOVACÍ A OHRADNÍ Z KOVU</t>
  </si>
  <si>
    <t>Viz PD - D.E.2.1-7 POLOŽKY Z6</t>
  </si>
  <si>
    <t>3,28*1,125*2*0,014+(3,28+1,125)*2*2*0,0011=0,123 [A]</t>
  </si>
  <si>
    <t>44432</t>
  </si>
  <si>
    <t>STŘEŠNÍ PLÁŠŤ ZE ŽELEZOBET</t>
  </si>
  <si>
    <t>Viz PD - D.E.2.1-2;4;5</t>
  </si>
  <si>
    <t>5,361*0,36+97,96*0,14=15,644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</si>
  <si>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</t>
  </si>
  <si>
    <t>44436</t>
  </si>
  <si>
    <t>VÝZTUŽ STŘEŠNÍHO PLÁŠTĚ Z OCELI</t>
  </si>
  <si>
    <t>Viz PD - D.E.2.1-10</t>
  </si>
  <si>
    <t>1,035+0,453=1,488 [A]</t>
  </si>
  <si>
    <t>461312</t>
  </si>
  <si>
    <t>PATKY Z PROSTÉHO BETONU C12/15</t>
  </si>
  <si>
    <t>0,5*0,5*0,5*4=0,500 [A]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</si>
  <si>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</si>
  <si>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R63131</t>
  </si>
  <si>
    <t>MAZANINA Z LEHKÉHO BETONU</t>
  </si>
  <si>
    <t>(15,845*2,545+15,845*2,555+5,1*10,65+5,1*5,195+3,03*4,79+3,03*0,87+5,66*1,515*2)*0,2/3+(3,03*5,66+5,1*15,854)*0,02=15,021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</si>
  <si>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základů.</t>
  </si>
  <si>
    <t>R642232</t>
  </si>
  <si>
    <t>DVEŘE KOMPLETNÍ KOVOVÉ DVOUKŘÍDLÉ</t>
  </si>
  <si>
    <t>Viz PD  - D.E.2.1-7 VÝROBEK Z1</t>
  </si>
  <si>
    <t>1,9*3,28=6,232 [A]</t>
  </si>
  <si>
    <t>položka zahrnuje:    
- dodávka dveří dle specifikace objednatele    
- montáž nových dveří do připravených otvorů (tj. zakotvení do ostění a zapěnění spáry PUR pěnou)    
- seřízení výrobků k jejich plné funkčnosti    
- případné zapravení venkovního i vnitřního ostění    
- zajištění prováděných prací tak, aby nebyly znečištěny a poškozeny vnitřní prostory     
- případná výmalba vnitřních ostění dveří     
- pokud se jedná o finální stavební práci, zahrnuje i zajištění úklidu vnitřních i vnějších prostor</t>
  </si>
  <si>
    <t>711506</t>
  </si>
  <si>
    <t>OCHRANA IZOLACE NA POVRCHU Z MĚKČENÉHO PVC</t>
  </si>
  <si>
    <t>16,045*5,3+3,23*5,86=103,966 [A]</t>
  </si>
  <si>
    <t>72123</t>
  </si>
  <si>
    <t>STŘEŠNÍ VTOKY</t>
  </si>
  <si>
    <t>Viz PD - D.E.2.1-4</t>
  </si>
  <si>
    <t>76421</t>
  </si>
  <si>
    <t>OPLECHOVÁNÍ A LEMOVÁNÍ KONSTRUKCÍ Z POZINKOVANÉHO PLECHU</t>
  </si>
  <si>
    <t>Viz PD  - D.E.2.1-8 POLOŽKA K1</t>
  </si>
  <si>
    <t>54*0,3=16,200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</si>
  <si>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</si>
  <si>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764512</t>
  </si>
  <si>
    <t>ODPAD TROUBY KRUH (ČTVERC) Z POZINK PLECHU DN DO 100MM</t>
  </si>
  <si>
    <t>Viz PD  - D.E.2.1-8 POLOŽKA K2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</si>
  <si>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</si>
  <si>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94390</t>
  </si>
  <si>
    <t>PROSTOROVÉ PRACOVNÍ LEŠENÍ PŘES 3 KPA</t>
  </si>
  <si>
    <t>M3OP</t>
  </si>
  <si>
    <t>Viz PD - D.E.2.1-2</t>
  </si>
  <si>
    <t>10,3*1,5=15,450 [A]</t>
  </si>
  <si>
    <t>Položka zahrnuje dovoz, montáž, údržbu, opotřebení (nájemné), demontáž, konzervaci, odvoz.</t>
  </si>
  <si>
    <t xml:space="preserve">  SO 202</t>
  </si>
  <si>
    <t>Zastřešení podchodu v ev. km 134,533 - orientační systém</t>
  </si>
  <si>
    <t>SO 202</t>
  </si>
  <si>
    <t>Orientační systém</t>
  </si>
  <si>
    <t>952126</t>
  </si>
  <si>
    <t>PROSVĚTLENÉ DZ ZÁKL VEL FÓLIE TRANSLUC A RETROREFLEX DOD A MONT NA PORT</t>
  </si>
  <si>
    <t>T1 -  OZNAČENÍ STANICE - Benešov u Prahy prosvětlená  
T2 - OZNAČENÍ STANICE - Benešov u Prahy prosvětlená (vláček)</t>
  </si>
  <si>
    <t>Viz PD - D.E.2.4-2;4 
8+1</t>
  </si>
  <si>
    <t>1. Položka obsahuje:  
– dodávku specifikovaného bloku/zařízení včetně potřebného drobného montážního materiálu  
– dodávku souvisejícího příslušenství pro specifikovaný blok/zařízení  
– dopravu a skladování  
2. Položka neobsahuje:  
X  
3. Způsob měření:  
Udává se počet kusů kompletní konstrukce nebo práce</t>
  </si>
  <si>
    <t>923711</t>
  </si>
  <si>
    <t>TABULE VELIKOSTI 2700X600 MM "NÁZEV STANICE" (NA OCELOVÝCH SLOUPCÍCH)</t>
  </si>
  <si>
    <t>T1a - OZNAČENÍ STANICE - Benešov u Prahy</t>
  </si>
  <si>
    <t>Viz PD - D.E.2.4-2;4</t>
  </si>
  <si>
    <t>1. Položka obsahuje:  
– dodávku a montáž návěsti v příslušném provedení na sloupek, popř. jinou podpůrnou konstrukci včetně  
upevňovacího a pomocného materiálu  
– protikorozní úpravu, není-li tato provedena již z výroby nebo daná vlastnostmi použitého materiálu  
– odrazky nebo retroreflexní fólie  
2. Položka neobsahuje:  
– nosnou konstrukci, např. sloupek, konzolu apod. včetně základu a zemních prácí  
3. Způsob měření:  
Udává se počet kusů kompletní konstrukce nebo  práce</t>
  </si>
  <si>
    <t>923761</t>
  </si>
  <si>
    <t>TABULE VELIKOSTI 800X300 MM "OZNAČENÍ VÝCHODU Z NÁSTUPIŠTĚ" (NA OCELOVÉM SLOUPKU)</t>
  </si>
  <si>
    <t>T3 - TABULE NA STĚNĚ - cílová - na stávající kci  
T19-23 - orientační tabule  - na novou kci (oboustranné)   
T24;25 - orientační tabule  - na stavajici kci    
Viz PD - D.E.2.4-2;3;4</t>
  </si>
  <si>
    <t>8+6+1+2</t>
  </si>
  <si>
    <t>726721</t>
  </si>
  <si>
    <t>TABULE VELIKOSTI 300X300 MM "PRŮCHOD PRO PĚŠÍ ZAKÁZÁN!" (NA OCELOVÉM SLOUPKU</t>
  </si>
  <si>
    <t>T4 - TABULE NA STĚNĚ - zákaz kouření - na stávající kci   
T5 - TABULE NA STĚNĚ - zákaz pro pěší- na zábradlí     
Viz PD - D.E.2.4-2;3;4</t>
  </si>
  <si>
    <t>5+5</t>
  </si>
  <si>
    <t>923751</t>
  </si>
  <si>
    <t>TABULE VELIKOSTI 1000X300 MM "ČÍSLO NÁSTUPIŠTĚ" (NA OCELOVÉM SLOUPKU)</t>
  </si>
  <si>
    <t>T6 - označení sektoru - tabule na novou konstkukci (sloupek)</t>
  </si>
  <si>
    <t>24+4</t>
  </si>
  <si>
    <t>923741</t>
  </si>
  <si>
    <t>TABULE VELIKOSTI 700X350 MM "ČÍSLO KOLEJE". (NA OCELOVÉM SLOUPKU)</t>
  </si>
  <si>
    <t>T7 - označení sektoru - tabule na novou konstkukci (sloupek)</t>
  </si>
  <si>
    <t>4+1</t>
  </si>
  <si>
    <t>923731</t>
  </si>
  <si>
    <t>TABULE VELIKOSTI 1200X450 MM "OZNAČENÍ SMĚRŮ" (NA OCELOVÝCH SLOUPCÍCH)</t>
  </si>
  <si>
    <t>T8;14-18 - cílová tabule - na stavajici kci    
T9 - orientační tabule - na stavajiici kci     
Viz PD - D.E.2.4-2;3;4</t>
  </si>
  <si>
    <t>1+1+1+1+2+1+2+1+2+2+1+1+1+1+1</t>
  </si>
  <si>
    <t>R748152</t>
  </si>
  <si>
    <t>PLAKÁT "PRVNÍ POMOC"</t>
  </si>
  <si>
    <t>N1 - NÁLEPKA "ZÁKAZ KOUŘENÍ" + "PROSTOR JE MONITOROVÁN"  
N2 - NÁLEPKA OZNAČENÍ WC  
N3 - NÁLEPKA CÍLOVÁ TABULE  
- D.E.2.4-2;4</t>
  </si>
  <si>
    <t>4+5+3</t>
  </si>
  <si>
    <t>1. Položka obsahuje:  
– veškeré příslušenství pro montáž  
2. Položka neobsahuje:  
X  
3. Způsob měření:  
Udává se počet kusů kompletní konstrukce nebo práce</t>
  </si>
  <si>
    <t>R748151</t>
  </si>
  <si>
    <t>BEZPEČNOSTNÍ TABULKA</t>
  </si>
  <si>
    <t>B1-8 - hmatová tabulka pro nevidomé</t>
  </si>
  <si>
    <t>Viz PD - D.E.2.4-2;3;4</t>
  </si>
  <si>
    <t>923811</t>
  </si>
  <si>
    <t>SLOUPEK DN 60 PRO NÁVĚST</t>
  </si>
  <si>
    <t>Viz PD - D.E.2.4-2 (T1a;6;7)</t>
  </si>
  <si>
    <t>2*4+24+4+4+1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</si>
  <si>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</si>
  <si>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923831</t>
  </si>
  <si>
    <t>KONZOLA PRO NÁVĚST</t>
  </si>
  <si>
    <t>Viz PD - D.E.2.4-2;3 (T1a;10-12)</t>
  </si>
  <si>
    <t>3+1+1+2</t>
  </si>
  <si>
    <t>923832</t>
  </si>
  <si>
    <t>KONZOLA PRO NÁVĚST Z UŽITÉHO MATERIÁLU</t>
  </si>
  <si>
    <t>Viz PD - D.E.2.4-4  (T18-23)</t>
  </si>
  <si>
    <t>1+2+2+1+1+1</t>
  </si>
  <si>
    <t>INFORMAČNÍ PRVEK HLASOVÝ MODUL PRO NEVIDOMÉ</t>
  </si>
  <si>
    <t>Viz PD - D.E.2.4-2</t>
  </si>
  <si>
    <t>1. Položka obsahuje:  
– dodávku specifikovaného bloku/zařízení včetně potřebného drobného montážního materiálu  
– dodávku souvisejícího příslušenství pro specifikovaný blok/zařízení  
– dopravu a skladování  
– kompletní montáž (oživení, konfigurace, nastavení a uvedení do provozu) specifikovaného bloku/zařízení a  
souvisejícího příslušenství včetně drobného montážního materiálu  
– veškeré potřebné mechanizmy, včetně obsluhy, náklady na mzdy a přibližné (průměrné) náklady na pořízení  
potřebných materiálů včetně všech ostatních vedlejších nákladů  
2. Položka neobsahuje:  
X  
3. Způsob měření:  
Udává se počet kusů kompletní konstrukce a práce.</t>
  </si>
  <si>
    <t>75L3G4</t>
  </si>
  <si>
    <t>SW PRO ŘÍZENÍ SYSTÉMU (ŽST. SAMOSTATNÁ VELKÁ) - SW MODUL PRO PODPORU HLÁSIČE PRO NEVIDOMÉ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</si>
  <si>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</si>
  <si>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E.3.6</t>
  </si>
  <si>
    <t>Rozvodny vn, nn, osvětlení a dálkové ovládání odpojovačů</t>
  </si>
  <si>
    <t xml:space="preserve">  SO 401</t>
  </si>
  <si>
    <t>Rozvody NN, VN, osvětlení a dálkové ovládání odpojovačů</t>
  </si>
  <si>
    <t>SO 401</t>
  </si>
  <si>
    <t>R02944</t>
  </si>
  <si>
    <t>OSTAT POŽADAVKY - DOKUMENTACE SKUTEČ PROVEDENÍ V DIGIT FORMĚ + REVIZE</t>
  </si>
  <si>
    <t>Rozvody NN, VN, osvětlení a dálkové ovládání odpojovačů  
Slaboproudá zařízení</t>
  </si>
  <si>
    <t>Pracnost se stanoví podle rozsahu dokumentace, Přílohy: TZ, Situace, Schéma</t>
  </si>
  <si>
    <t>zahrnuje veškeré náklady spojené s objednatelem požadovanými pracemi</t>
  </si>
  <si>
    <t>R020PAN</t>
  </si>
  <si>
    <t>Úprava terénu pro panelovou cestu</t>
  </si>
  <si>
    <t>Uprava pod panelovou trasou podle koleje 13</t>
  </si>
  <si>
    <t>délka 40 m - viz TZ</t>
  </si>
  <si>
    <t>R020JEŘ</t>
  </si>
  <si>
    <t>Práce jeřábu do 20 tun</t>
  </si>
  <si>
    <t>Demnotáž a opětná montáž 40m panelové cesty</t>
  </si>
  <si>
    <t>R15050</t>
  </si>
  <si>
    <t>Prostup betonem vodotěsný tl. do 150 mm, d 50</t>
  </si>
  <si>
    <t>KPLD</t>
  </si>
  <si>
    <t>Prostup do podchodu</t>
  </si>
  <si>
    <t>příloha Situace E.3.6.4</t>
  </si>
  <si>
    <t>"1. Položka obsahuje:   
 – upevnění vč. veškerého příslušenství   
2. Položka neobsahuje:   
 X   
3. Způsob měření:   
Udává se počet kusů kompletní konstrukce nebo práce."</t>
  </si>
  <si>
    <t>R02944A</t>
  </si>
  <si>
    <t>slaboproudá zařízení</t>
  </si>
  <si>
    <t>63</t>
  </si>
  <si>
    <t>015113</t>
  </si>
  <si>
    <t>POPLATKY ZA LIKVIDACŮ ODPADŮ NEKONTAMINOVANÝCH - 17 05 04 VYTĚŽENÉ ZEMINY A HORNINY - III. TŘÍDA TĚŽITELNOSTI</t>
  </si>
  <si>
    <t>položka č.62</t>
  </si>
  <si>
    <t>1,77*5=8.850 [A]</t>
  </si>
  <si>
    <t>13293</t>
  </si>
  <si>
    <t>HLOUBENÍ RÝH ŠÍŘ DO 2M PAŽ I NEPAŽ TŘ. III</t>
  </si>
  <si>
    <t>Hloubení kabelových rýh 80x110 cm délka 56 m trasa Š1 až rozvaděč R2P</t>
  </si>
  <si>
    <t>Zásyp kabelových rýh mimo úpravu povrchu</t>
  </si>
  <si>
    <t>132930</t>
  </si>
  <si>
    <t>Uzemnění pospojení</t>
  </si>
  <si>
    <t>viz popis v TZ a půdorys E.3.6.05</t>
  </si>
  <si>
    <t>62</t>
  </si>
  <si>
    <t>132938</t>
  </si>
  <si>
    <t>HLOUBENÍ RÝH ŠÍŘ DO 2M PAŽ I NEPAŽ TŘ. III, ODVOZ DO 20KM</t>
  </si>
  <si>
    <t>Doplnění podkladu pod panelovou cestu</t>
  </si>
  <si>
    <t>Kabelová chránička pro ochranu kabelů NN do zemní trasy</t>
  </si>
  <si>
    <t>Prostup betonem vodotěsný tl. do 150 mm</t>
  </si>
  <si>
    <t>1. Položka obsahuje:  
 – upevnění vč. veškerého příslušenství  
2. Položka neobsahuje:  
 X  
3. Způsob měření:  
Udává se počet kusů kompletní konstrukce nebo práce.</t>
  </si>
  <si>
    <t>742G13</t>
  </si>
  <si>
    <t>KABEL NN DVOU- A TŘÍŽÍLOVÝ CU S PLASTOVOU IZOLACÍ OD 25 DO 50 MM2</t>
  </si>
  <si>
    <t>CYKY 4x25</t>
  </si>
  <si>
    <t>742L12</t>
  </si>
  <si>
    <t>UKONČENÍ DVOU AŽ PĚTIŽÍLOVÉHO KABELU V ROZVADĚČI NEBO NA PŘÍSTROJI OD 4 DO 16 MM2</t>
  </si>
  <si>
    <t>2x zakončení 2 kabelů</t>
  </si>
  <si>
    <t>R700TPB</t>
  </si>
  <si>
    <t>Trubka ocelová d100/10</t>
  </si>
  <si>
    <t>Prostup do kabelové šachty</t>
  </si>
  <si>
    <t>křižovatka s cestou příloha Situace E.3.6.4</t>
  </si>
  <si>
    <t>741B22</t>
  </si>
  <si>
    <t>ZEMNÍCÍ TYČ NEREZOVÁ (V4A) DÉLKY PŘES 2,0 DO 4,5 M</t>
  </si>
  <si>
    <t>viz popis v TZ a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</si>
  <si>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</si>
  <si>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</si>
  <si>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</si>
  <si>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</si>
  <si>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741921</t>
  </si>
  <si>
    <t>UZEMŇOVACÍ VODIČ V ZEMI NEREZOVÝ (V4A) DO 120 MM2</t>
  </si>
  <si>
    <t>Uzemnění pospojení  
"8mm = 30m   
10mm = 70m"</t>
  </si>
  <si>
    <t>75L176</t>
  </si>
  <si>
    <t>REPRODUKTOR VENKOVNÍ TLAKOVÝ PRO EVAKUAČNÍ ROZHLAS</t>
  </si>
  <si>
    <t>Doplnění reproduktorů v novém podchodu</t>
  </si>
  <si>
    <t>viz příloha půdorys E.3.6.06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</si>
  <si>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</si>
  <si>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75L185</t>
  </si>
  <si>
    <t>REPRODUKTOR VNITŘNÍ STROPNÍ</t>
  </si>
  <si>
    <t>75L161</t>
  </si>
  <si>
    <t>ROZHLASOVÉ PŘÍSLUŠENSTVÍ - KONZOLA PRO REPRODUKTOR</t>
  </si>
  <si>
    <t>75IF11</t>
  </si>
  <si>
    <t>SPOJOVACÍ SVORKOVNICE 2/10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</si>
  <si>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</si>
  <si>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Optický kabel pro napojení rozvaděče DT2P z ústředny VB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</si>
  <si>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</si>
  <si>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744R26</t>
  </si>
  <si>
    <t>UCPÁVKOVÁ VÝVODKA PRO KABEL O PRŮMĚRU OD 35 DO 48 MM</t>
  </si>
  <si>
    <t>staniční rozhlas</t>
  </si>
  <si>
    <t>viz. popis v TZ a půdorys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</si>
  <si>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</si>
  <si>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75L191</t>
  </si>
  <si>
    <t>KABEL SILOVÝ PRO ROZHLAS PRŮMĚRU DO 1,5 MM2</t>
  </si>
  <si>
    <t>kmžíla</t>
  </si>
  <si>
    <t>Kabel pro propojení reproduktorů</t>
  </si>
  <si>
    <t>půdorys D.3.6.06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</si>
  <si>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</si>
  <si>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75I821</t>
  </si>
  <si>
    <t>KABEL OPTICKÝ MULTIMODE DO 12 VLÁKEN</t>
  </si>
  <si>
    <t>Datová komunikace s sdělovací místnosti ve VB s rozvaděčem R2DT</t>
  </si>
  <si>
    <t>viz situace a schéma SKK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</si>
  <si>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</si>
  <si>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742J35</t>
  </si>
  <si>
    <t>TCEPKPFLE DO 15XN0,8, KABEL SDĚLOVACÍ ČTYŘKOVANÝ, IZOLACE PVC</t>
  </si>
  <si>
    <t>Komunikační kabel s výtahem - komunikátor - telefon a D/A signály, připojení hlasových majáků, a rezervní vedení do sdělovací místnosti VB</t>
  </si>
  <si>
    <t>viz situace a schema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</si>
  <si>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</si>
  <si>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703432</t>
  </si>
  <si>
    <t>ELEKTROINSTALAČNÍ TRUBKA PRO ULOŽENÍ DO BETONU VČETNĚ UPEVNĚNÍ A PŘÍSLUŠENSTVÍ DN PRŮMĚRU PŘES 25 DO 40 MM</t>
  </si>
  <si>
    <t>příloha půdorys E.3.6.6</t>
  </si>
  <si>
    <t>1. Položka obsahuje:  
 – přípravu podkladu pro osazení  
2. Položka neobsahuje:  
 X  
3. Způsob měření:  
Měří se metr délkový.</t>
  </si>
  <si>
    <t>Hlasový majáček</t>
  </si>
  <si>
    <t>viz půdorys E.3.6.06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</si>
  <si>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</si>
  <si>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744R14</t>
  </si>
  <si>
    <t>SVORKA OD 70 DO 120 MM2</t>
  </si>
  <si>
    <t>není zakresleno bude navrženo dle okolností nastavbě</t>
  </si>
  <si>
    <t>743472</t>
  </si>
  <si>
    <t>SVÍTIDLO DRÁŽNÍ LED, MIN. IP 54, ELEKTRONICKÝ PŘEDŘADNÍK, PŘES 10 DO 25 W</t>
  </si>
  <si>
    <t>12W, 1510 lm, Ra 85, IP66, rozměry ca 670x95x100 mm, s ochrannou antikorozní mřížkou - upevnění na strop, svorkovnice 3f</t>
  </si>
  <si>
    <t>půdorys silnoproudu - E.3.6.5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</si>
  <si>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</si>
  <si>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22W, 2810 lm, Ra 85, IP66, rozměry ca 1600x95x100 mm, s ochrannou antikorovou mřížkou - upevnění na strop, svorkovnice 3f</t>
  </si>
  <si>
    <t>703412</t>
  </si>
  <si>
    <t>ELEKTROINSTALAČNÍ TRUBKA PLASTOVÁ VČETNĚ UPEVNĚNÍ A PŘÍSLUŠENSTVÍ DN PRŮMĚRU PŘES 25 DO 40 MM</t>
  </si>
  <si>
    <t>"dn25 = 120m   
dn40 = 100m"</t>
  </si>
  <si>
    <t>půdorys silnoproudu - E.3.6.5- trubky v betonu</t>
  </si>
  <si>
    <t>d32 + ocelové příchytky omega</t>
  </si>
  <si>
    <t>půdorys silnoproudu - E.3.6.5- trubky v betonu 
Drobný materiál není zakreslen</t>
  </si>
  <si>
    <t>742H21</t>
  </si>
  <si>
    <t>KABEL NN ČTYŘ- A PĚTIŽÍLOVÝ AL S PLASTOVOU IZOLACÍ DO 2,5 MM2</t>
  </si>
  <si>
    <t>742H22</t>
  </si>
  <si>
    <t>KABEL NN ČTYŘ- A PĚTIŽÍLOVÝ AL S PLASTOVOU IZOLACÍ OD 4 DO 16 MM2</t>
  </si>
  <si>
    <t>744R24</t>
  </si>
  <si>
    <t>UCPÁVKOVÁ VÝVODKA PRO KABEL O PRŮMĚRU OD 20 DO 28 MM</t>
  </si>
  <si>
    <t>Vývodky z betonu pro trubky d 25 mm, úhlové</t>
  </si>
  <si>
    <t>741151</t>
  </si>
  <si>
    <t>KRABICE (ROZVODKA) INSTALAČNÍ PRO ULOŽENÍ DO BETONU VČETNĚ UPEVNĚNÍ A PŘÍSLUŠENSTVÍ PRÁZDNÁ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</si>
  <si>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</si>
  <si>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741171</t>
  </si>
  <si>
    <t>KRABICE (ROZVODKA) INSTALAČNÍ KABELOVÁ VE VYŠŠÍM KRYTÍ - MIN. IP 44 VČETNĚ PRŮCHODEK PRÁZDNÁ</t>
  </si>
  <si>
    <t>na povrch</t>
  </si>
  <si>
    <t>R700R2P</t>
  </si>
  <si>
    <t>Pilířový rozvaděč R2P, max.rozměry v/š/h 1800/1000/400</t>
  </si>
  <si>
    <t>vybavení dle popisu v technické zprávě</t>
  </si>
  <si>
    <t>situace - E.3.6.4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</si>
  <si>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práce."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</si>
  <si>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</si>
  <si>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</si>
  <si>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</si>
  <si>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R700PZ</t>
  </si>
  <si>
    <t>Pilířová zásuvková skříň zásuvky 400V/32A/4p+PE, 400V/16A/4p+PE, 230V/16A/2p+PE</t>
  </si>
  <si>
    <t>741831</t>
  </si>
  <si>
    <t>UZEMŇOVACÍ VODIČ NA POVRCHU MĚDĚNÝ DO 120 MM2</t>
  </si>
  <si>
    <t>YY25</t>
  </si>
  <si>
    <t>Není zakresleno, bude navrženo na stavbě - pospojení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</si>
  <si>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</si>
  <si>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75IF21</t>
  </si>
  <si>
    <t>ROZPOJOVACÍ SVORKOVNICE 2/10, 2/8</t>
  </si>
  <si>
    <t>v instalačních krabicích půdorys silnoproudu - E.3.6.5</t>
  </si>
  <si>
    <t>R700Z</t>
  </si>
  <si>
    <t>Zapuštěná zásuvka v betonové konstrukcí 230V/16A/2p+PE</t>
  </si>
  <si>
    <t>"1. Položka obsahuje:   
 – přípravu podkladu pro osazení   
 – veškerý materiál a práce pro upevnění nebo uchycení krabice   
2. Položka neobsahuje:   
 X   
3. Způsob měření:   
Udává se počet kusů kompletní konstrukce nebo práce."</t>
  </si>
  <si>
    <t>75J311</t>
  </si>
  <si>
    <t>KABEL SDĚLOVACÍ PRO STRUKTUROVANOU KABELÁŽ UTP</t>
  </si>
  <si>
    <t>kabel UTP 2x4x0,5 do vlhka</t>
  </si>
  <si>
    <t>Strukturovaná kabeláž viz půdorys E.3.6.06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</si>
  <si>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</si>
  <si>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Průchod do podchodu</t>
  </si>
  <si>
    <t>56</t>
  </si>
  <si>
    <t>57</t>
  </si>
  <si>
    <t>R700DT2PA</t>
  </si>
  <si>
    <t>Rozvaděč DT2P, rozměry v/š/h 1800/1000/400 mm</t>
  </si>
  <si>
    <t>dle popisu v technické zpravě</t>
  </si>
  <si>
    <t>Viz schéma E.3.6.13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</si>
  <si>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práce."</t>
  </si>
  <si>
    <t>58</t>
  </si>
  <si>
    <t>R700K</t>
  </si>
  <si>
    <t>Konektory datové RJ45 samice</t>
  </si>
  <si>
    <t>Strukturovaná kabeláž</t>
  </si>
  <si>
    <t>59</t>
  </si>
  <si>
    <t>75JA21</t>
  </si>
  <si>
    <t>ZÁSUVKA DATOVÁ RJ45 POD OMÍTKU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</si>
  <si>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</si>
  <si>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60</t>
  </si>
  <si>
    <t>75JA2X</t>
  </si>
  <si>
    <t>ZÁSUVKA DATOVÁ RJ45 -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</si>
  <si>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</si>
  <si>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61</t>
  </si>
  <si>
    <t>R700DT2P</t>
  </si>
  <si>
    <t>Rozvodnice pro přenos logických povelů a signálů do výtahu s PLC systémem</t>
  </si>
  <si>
    <t>dle popisu v technické zpravě  
napájení 230V, vstup 12 logických signálu 24V DC, Výstup 4 logické signály 24V DC, datová komunikace průmyslový ethernet, rozměry v/š/h 800/800/300 mm, včetně softwaru pro začlenění do nadřazeného systému</t>
  </si>
  <si>
    <t>dle popisu v technické zpravě a schéma E.3.6.12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</si>
</sst>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0+C10+C12+C15+C17+C19+C23+C26</f>
      </c>
    </row>
    <row r="7" spans="2:3" ht="12.75" customHeight="1">
      <c r="B7" s="8" t="s">
        <v>7</v>
      </c>
      <c s="10">
        <f>0+E10+E12+E15+E17+E19+E23+E26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701'!K8+'PS 701'!M8</f>
      </c>
      <c s="14">
        <f>C11*0.21</f>
      </c>
      <c s="14">
        <f>C11+D11</f>
      </c>
      <c s="13">
        <f>'PS 701'!T7</f>
      </c>
    </row>
    <row r="12" spans="1:6" ht="12.75">
      <c r="A12" s="11" t="s">
        <v>247</v>
      </c>
      <c s="12" t="s">
        <v>248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249</v>
      </c>
      <c s="12" t="s">
        <v>250</v>
      </c>
      <c s="14">
        <f>'PS 501'!K8+'PS 501'!M8</f>
      </c>
      <c s="14">
        <f>C13*0.21</f>
      </c>
      <c s="14">
        <f>C13+D13</f>
      </c>
      <c s="13">
        <f>'PS 501'!T7</f>
      </c>
    </row>
    <row r="14" spans="1:6" ht="12.75">
      <c r="A14" s="11" t="s">
        <v>290</v>
      </c>
      <c s="12" t="s">
        <v>291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331</v>
      </c>
      <c s="12" t="s">
        <v>332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333</v>
      </c>
      <c s="12" t="s">
        <v>334</v>
      </c>
      <c s="14">
        <f>'SO 101'!K8+'SO 101'!M8</f>
      </c>
      <c s="14">
        <f>C16*0.21</f>
      </c>
      <c s="14">
        <f>C16+D16</f>
      </c>
      <c s="13">
        <f>'SO 101'!T7</f>
      </c>
    </row>
    <row r="17" spans="1:6" ht="12.75">
      <c r="A17" s="11" t="s">
        <v>475</v>
      </c>
      <c s="12" t="s">
        <v>476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477</v>
      </c>
      <c s="12" t="s">
        <v>478</v>
      </c>
      <c s="14">
        <f>'SO 301'!K8+'SO 301'!M8</f>
      </c>
      <c s="14">
        <f>C18*0.21</f>
      </c>
      <c s="14">
        <f>C18+D18</f>
      </c>
      <c s="13">
        <f>'SO 301'!T7</f>
      </c>
    </row>
    <row r="19" spans="1:6" ht="12.75">
      <c r="A19" s="11" t="s">
        <v>626</v>
      </c>
      <c s="12" t="s">
        <v>627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628</v>
      </c>
      <c s="12" t="s">
        <v>629</v>
      </c>
      <c s="14">
        <f>'SO 601'!K8+'SO 601'!M8</f>
      </c>
      <c s="14">
        <f>C20*0.21</f>
      </c>
      <c s="14">
        <f>C20+D20</f>
      </c>
      <c s="13">
        <f>'SO 601'!T7</f>
      </c>
    </row>
    <row r="21" spans="1:6" ht="12.75">
      <c r="A21" s="11" t="s">
        <v>680</v>
      </c>
      <c s="12" t="s">
        <v>681</v>
      </c>
      <c s="14">
        <f>'SO 602'!K8+'SO 602'!M8</f>
      </c>
      <c s="14">
        <f>C21*0.21</f>
      </c>
      <c s="14">
        <f>C21+D21</f>
      </c>
      <c s="13">
        <f>'SO 602'!T7</f>
      </c>
    </row>
    <row r="22" spans="1:6" ht="12.75">
      <c r="A22" s="11" t="s">
        <v>723</v>
      </c>
      <c s="12" t="s">
        <v>724</v>
      </c>
      <c s="14">
        <f>'SO 603'!K8+'SO 603'!M8</f>
      </c>
      <c s="14">
        <f>C22*0.21</f>
      </c>
      <c s="14">
        <f>C22+D22</f>
      </c>
      <c s="13">
        <f>'SO 603'!T7</f>
      </c>
    </row>
    <row r="23" spans="1:6" ht="12.75">
      <c r="A23" s="11" t="s">
        <v>778</v>
      </c>
      <c s="12" t="s">
        <v>779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780</v>
      </c>
      <c s="12" t="s">
        <v>781</v>
      </c>
      <c s="14">
        <f>'SO 201'!K8+'SO 201'!M8</f>
      </c>
      <c s="14">
        <f>C24*0.21</f>
      </c>
      <c s="14">
        <f>C24+D24</f>
      </c>
      <c s="13">
        <f>'SO 201'!T7</f>
      </c>
    </row>
    <row r="25" spans="1:6" ht="12.75">
      <c r="A25" s="11" t="s">
        <v>853</v>
      </c>
      <c s="12" t="s">
        <v>854</v>
      </c>
      <c s="14">
        <f>'SO 202'!K8+'SO 202'!M8</f>
      </c>
      <c s="14">
        <f>C25*0.21</f>
      </c>
      <c s="14">
        <f>C25+D25</f>
      </c>
      <c s="13">
        <f>'SO 202'!T7</f>
      </c>
    </row>
    <row r="26" spans="1:6" ht="12.75">
      <c r="A26" s="11" t="s">
        <v>915</v>
      </c>
      <c s="12" t="s">
        <v>916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917</v>
      </c>
      <c s="12" t="s">
        <v>918</v>
      </c>
      <c s="14">
        <f>'SO 401'!K8+'SO 401'!M8</f>
      </c>
      <c s="14">
        <f>C27*0.21</f>
      </c>
      <c s="14">
        <f>C27+D27</f>
      </c>
      <c s="13">
        <f>'SO 401'!T7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778</v>
      </c>
      <c r="E4" s="26" t="s">
        <v>779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782</v>
      </c>
      <c r="E8" s="30" t="s">
        <v>781</v>
      </c>
      <c r="J8" s="29">
        <f>0+J9+J14+J19+J24+J37+J50+J59+J76</f>
      </c>
      <c s="29">
        <f>0+K9+K14+K19+K24+K37+K50+K59+K76</f>
      </c>
      <c s="29">
        <f>0+L9+L14+L19+L24+L37+L50+L59+L76</f>
      </c>
      <c s="29">
        <f>0+M9+M14+M19+M24+M37+M50+M59+M76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396</v>
      </c>
      <c s="34" t="s">
        <v>783</v>
      </c>
      <c s="35" t="s">
        <v>5</v>
      </c>
      <c s="6" t="s">
        <v>784</v>
      </c>
      <c s="36" t="s">
        <v>339</v>
      </c>
      <c s="37">
        <v>66.655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12.75">
      <c r="A11" s="35" t="s">
        <v>53</v>
      </c>
      <c r="E11" s="39" t="s">
        <v>785</v>
      </c>
    </row>
    <row r="12" spans="1:5" ht="12.75">
      <c r="A12" s="35" t="s">
        <v>54</v>
      </c>
      <c r="E12" s="40" t="s">
        <v>786</v>
      </c>
    </row>
    <row r="13" spans="1:5" ht="12.75">
      <c r="A13" t="s">
        <v>56</v>
      </c>
      <c r="E13" s="39" t="s">
        <v>785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47</v>
      </c>
      <c s="34" t="s">
        <v>787</v>
      </c>
      <c s="35" t="s">
        <v>5</v>
      </c>
      <c s="6" t="s">
        <v>788</v>
      </c>
      <c s="36" t="s">
        <v>363</v>
      </c>
      <c s="37">
        <v>0.5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789</v>
      </c>
    </row>
    <row r="17" spans="1:5" ht="12.75">
      <c r="A17" s="35" t="s">
        <v>54</v>
      </c>
      <c r="E17" s="40" t="s">
        <v>790</v>
      </c>
    </row>
    <row r="18" spans="1:5" ht="369.75">
      <c r="A18" t="s">
        <v>56</v>
      </c>
      <c r="E18" s="39" t="s">
        <v>791</v>
      </c>
    </row>
    <row r="19" spans="1:13" ht="12.75">
      <c r="A19" t="s">
        <v>46</v>
      </c>
      <c r="C19" s="31" t="s">
        <v>27</v>
      </c>
      <c r="E19" s="33" t="s">
        <v>371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48</v>
      </c>
      <c s="34" t="s">
        <v>27</v>
      </c>
      <c s="34" t="s">
        <v>792</v>
      </c>
      <c s="35" t="s">
        <v>5</v>
      </c>
      <c s="6" t="s">
        <v>793</v>
      </c>
      <c s="36" t="s">
        <v>363</v>
      </c>
      <c s="37">
        <v>0.1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789</v>
      </c>
    </row>
    <row r="22" spans="1:5" ht="12.75">
      <c r="A22" s="35" t="s">
        <v>54</v>
      </c>
      <c r="E22" s="40" t="s">
        <v>794</v>
      </c>
    </row>
    <row r="23" spans="1:5" ht="38.25">
      <c r="A23" t="s">
        <v>56</v>
      </c>
      <c r="E23" s="39" t="s">
        <v>795</v>
      </c>
    </row>
    <row r="24" spans="1:13" ht="12.75">
      <c r="A24" t="s">
        <v>46</v>
      </c>
      <c r="C24" s="31" t="s">
        <v>26</v>
      </c>
      <c r="E24" s="33" t="s">
        <v>523</v>
      </c>
      <c r="J24" s="32">
        <f>0</f>
      </c>
      <c s="32">
        <f>0</f>
      </c>
      <c s="32">
        <f>0+L25+L29+L33</f>
      </c>
      <c s="32">
        <f>0+M25+M29+M33</f>
      </c>
    </row>
    <row r="25" spans="1:16" ht="12.75">
      <c r="A25" t="s">
        <v>48</v>
      </c>
      <c s="34" t="s">
        <v>26</v>
      </c>
      <c s="34" t="s">
        <v>796</v>
      </c>
      <c s="35" t="s">
        <v>5</v>
      </c>
      <c s="6" t="s">
        <v>797</v>
      </c>
      <c s="36" t="s">
        <v>339</v>
      </c>
      <c s="37">
        <v>1.096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52</v>
      </c>
      <c>
        <f>(M25*21)/100</f>
      </c>
      <c t="s">
        <v>27</v>
      </c>
    </row>
    <row r="26" spans="1:5" ht="12.75">
      <c r="A26" s="35" t="s">
        <v>53</v>
      </c>
      <c r="E26" s="39" t="s">
        <v>798</v>
      </c>
    </row>
    <row r="27" spans="1:5" ht="25.5">
      <c r="A27" s="35" t="s">
        <v>54</v>
      </c>
      <c r="E27" s="40" t="s">
        <v>799</v>
      </c>
    </row>
    <row r="28" spans="1:5" ht="293.25">
      <c r="A28" t="s">
        <v>56</v>
      </c>
      <c r="E28" s="39" t="s">
        <v>800</v>
      </c>
    </row>
    <row r="29" spans="1:16" ht="12.75">
      <c r="A29" t="s">
        <v>48</v>
      </c>
      <c s="34" t="s">
        <v>66</v>
      </c>
      <c s="34" t="s">
        <v>801</v>
      </c>
      <c s="35" t="s">
        <v>5</v>
      </c>
      <c s="6" t="s">
        <v>802</v>
      </c>
      <c s="36" t="s">
        <v>368</v>
      </c>
      <c s="37">
        <v>43.301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52</v>
      </c>
      <c>
        <f>(M29*21)/100</f>
      </c>
      <c t="s">
        <v>27</v>
      </c>
    </row>
    <row r="30" spans="1:5" ht="12.75">
      <c r="A30" s="35" t="s">
        <v>53</v>
      </c>
      <c r="E30" s="39" t="s">
        <v>803</v>
      </c>
    </row>
    <row r="31" spans="1:5" ht="12.75">
      <c r="A31" s="35" t="s">
        <v>54</v>
      </c>
      <c r="E31" s="40" t="s">
        <v>804</v>
      </c>
    </row>
    <row r="32" spans="1:5" ht="38.25">
      <c r="A32" t="s">
        <v>56</v>
      </c>
      <c r="E32" s="39" t="s">
        <v>805</v>
      </c>
    </row>
    <row r="33" spans="1:16" ht="12.75">
      <c r="A33" t="s">
        <v>48</v>
      </c>
      <c s="34" t="s">
        <v>88</v>
      </c>
      <c s="34" t="s">
        <v>806</v>
      </c>
      <c s="35" t="s">
        <v>5</v>
      </c>
      <c s="6" t="s">
        <v>807</v>
      </c>
      <c s="36" t="s">
        <v>339</v>
      </c>
      <c s="37">
        <v>0.123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52</v>
      </c>
      <c>
        <f>(M33*21)/100</f>
      </c>
      <c t="s">
        <v>27</v>
      </c>
    </row>
    <row r="34" spans="1:5" ht="12.75">
      <c r="A34" s="35" t="s">
        <v>53</v>
      </c>
      <c r="E34" s="39" t="s">
        <v>808</v>
      </c>
    </row>
    <row r="35" spans="1:5" ht="12.75">
      <c r="A35" s="35" t="s">
        <v>54</v>
      </c>
      <c r="E35" s="40" t="s">
        <v>809</v>
      </c>
    </row>
    <row r="36" spans="1:5" ht="293.25">
      <c r="A36" t="s">
        <v>56</v>
      </c>
      <c r="E36" s="39" t="s">
        <v>800</v>
      </c>
    </row>
    <row r="37" spans="1:13" ht="12.75">
      <c r="A37" t="s">
        <v>46</v>
      </c>
      <c r="C37" s="31" t="s">
        <v>63</v>
      </c>
      <c r="E37" s="33" t="s">
        <v>533</v>
      </c>
      <c r="J37" s="32">
        <f>0</f>
      </c>
      <c s="32">
        <f>0</f>
      </c>
      <c s="32">
        <f>0+L38+L42+L46</f>
      </c>
      <c s="32">
        <f>0+M38+M42+M46</f>
      </c>
    </row>
    <row r="38" spans="1:16" ht="12.75">
      <c r="A38" t="s">
        <v>48</v>
      </c>
      <c s="34" t="s">
        <v>70</v>
      </c>
      <c s="34" t="s">
        <v>810</v>
      </c>
      <c s="35" t="s">
        <v>5</v>
      </c>
      <c s="6" t="s">
        <v>811</v>
      </c>
      <c s="36" t="s">
        <v>363</v>
      </c>
      <c s="37">
        <v>15.644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812</v>
      </c>
    </row>
    <row r="40" spans="1:5" ht="12.75">
      <c r="A40" s="35" t="s">
        <v>54</v>
      </c>
      <c r="E40" s="40" t="s">
        <v>813</v>
      </c>
    </row>
    <row r="41" spans="1:5" ht="318.75">
      <c r="A41" t="s">
        <v>56</v>
      </c>
      <c r="E41" s="39" t="s">
        <v>814</v>
      </c>
    </row>
    <row r="42" spans="1:16" ht="12.75">
      <c r="A42" t="s">
        <v>48</v>
      </c>
      <c s="34" t="s">
        <v>73</v>
      </c>
      <c s="34" t="s">
        <v>815</v>
      </c>
      <c s="35" t="s">
        <v>5</v>
      </c>
      <c s="6" t="s">
        <v>816</v>
      </c>
      <c s="36" t="s">
        <v>339</v>
      </c>
      <c s="37">
        <v>1.488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817</v>
      </c>
    </row>
    <row r="44" spans="1:5" ht="12.75">
      <c r="A44" s="35" t="s">
        <v>54</v>
      </c>
      <c r="E44" s="40" t="s">
        <v>818</v>
      </c>
    </row>
    <row r="45" spans="1:5" ht="267.75">
      <c r="A45" t="s">
        <v>56</v>
      </c>
      <c r="E45" s="39" t="s">
        <v>532</v>
      </c>
    </row>
    <row r="46" spans="1:16" ht="12.75">
      <c r="A46" t="s">
        <v>48</v>
      </c>
      <c s="34" t="s">
        <v>76</v>
      </c>
      <c s="34" t="s">
        <v>819</v>
      </c>
      <c s="35" t="s">
        <v>5</v>
      </c>
      <c s="6" t="s">
        <v>820</v>
      </c>
      <c s="36" t="s">
        <v>363</v>
      </c>
      <c s="37">
        <v>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789</v>
      </c>
    </row>
    <row r="48" spans="1:5" ht="12.75">
      <c r="A48" s="35" t="s">
        <v>54</v>
      </c>
      <c r="E48" s="40" t="s">
        <v>821</v>
      </c>
    </row>
    <row r="49" spans="1:5" ht="293.25">
      <c r="A49" t="s">
        <v>56</v>
      </c>
      <c r="E49" s="39" t="s">
        <v>822</v>
      </c>
    </row>
    <row r="50" spans="1:13" ht="12.75">
      <c r="A50" t="s">
        <v>46</v>
      </c>
      <c r="C50" s="31" t="s">
        <v>70</v>
      </c>
      <c r="E50" s="33" t="s">
        <v>560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79</v>
      </c>
      <c s="34" t="s">
        <v>823</v>
      </c>
      <c s="35" t="s">
        <v>5</v>
      </c>
      <c s="6" t="s">
        <v>824</v>
      </c>
      <c s="36" t="s">
        <v>363</v>
      </c>
      <c s="37">
        <v>15.021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287</v>
      </c>
      <c>
        <f>(M51*21)/100</f>
      </c>
      <c t="s">
        <v>27</v>
      </c>
    </row>
    <row r="52" spans="1:5" ht="12.75">
      <c r="A52" s="35" t="s">
        <v>53</v>
      </c>
      <c r="E52" s="39" t="s">
        <v>812</v>
      </c>
    </row>
    <row r="53" spans="1:5" ht="25.5">
      <c r="A53" s="35" t="s">
        <v>54</v>
      </c>
      <c r="E53" s="40" t="s">
        <v>825</v>
      </c>
    </row>
    <row r="54" spans="1:5" ht="357">
      <c r="A54" t="s">
        <v>56</v>
      </c>
      <c r="E54" s="39" t="s">
        <v>826</v>
      </c>
    </row>
    <row r="55" spans="1:16" ht="12.75">
      <c r="A55" t="s">
        <v>48</v>
      </c>
      <c s="34" t="s">
        <v>82</v>
      </c>
      <c s="34" t="s">
        <v>827</v>
      </c>
      <c s="35" t="s">
        <v>5</v>
      </c>
      <c s="6" t="s">
        <v>828</v>
      </c>
      <c s="36" t="s">
        <v>368</v>
      </c>
      <c s="37">
        <v>6.232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287</v>
      </c>
      <c>
        <f>(M55*21)/100</f>
      </c>
      <c t="s">
        <v>27</v>
      </c>
    </row>
    <row r="56" spans="1:5" ht="12.75">
      <c r="A56" s="35" t="s">
        <v>53</v>
      </c>
      <c r="E56" s="39" t="s">
        <v>829</v>
      </c>
    </row>
    <row r="57" spans="1:5" ht="12.75">
      <c r="A57" s="35" t="s">
        <v>54</v>
      </c>
      <c r="E57" s="40" t="s">
        <v>830</v>
      </c>
    </row>
    <row r="58" spans="1:5" ht="140.25">
      <c r="A58" t="s">
        <v>56</v>
      </c>
      <c r="E58" s="39" t="s">
        <v>831</v>
      </c>
    </row>
    <row r="59" spans="1:13" ht="12.75">
      <c r="A59" t="s">
        <v>46</v>
      </c>
      <c r="C59" s="31" t="s">
        <v>73</v>
      </c>
      <c r="E59" s="33" t="s">
        <v>569</v>
      </c>
      <c r="J59" s="32">
        <f>0</f>
      </c>
      <c s="32">
        <f>0</f>
      </c>
      <c s="32">
        <f>0+L60+L64+L68+L72</f>
      </c>
      <c s="32">
        <f>0+M60+M64+M68+M72</f>
      </c>
    </row>
    <row r="60" spans="1:16" ht="12.75">
      <c r="A60" t="s">
        <v>48</v>
      </c>
      <c s="34" t="s">
        <v>85</v>
      </c>
      <c s="34" t="s">
        <v>832</v>
      </c>
      <c s="35" t="s">
        <v>5</v>
      </c>
      <c s="6" t="s">
        <v>833</v>
      </c>
      <c s="36" t="s">
        <v>368</v>
      </c>
      <c s="37">
        <v>103.966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812</v>
      </c>
    </row>
    <row r="62" spans="1:5" ht="12.75">
      <c r="A62" s="35" t="s">
        <v>54</v>
      </c>
      <c r="E62" s="40" t="s">
        <v>834</v>
      </c>
    </row>
    <row r="63" spans="1:5" ht="38.25">
      <c r="A63" t="s">
        <v>56</v>
      </c>
      <c r="E63" s="39" t="s">
        <v>586</v>
      </c>
    </row>
    <row r="64" spans="1:16" ht="12.75">
      <c r="A64" t="s">
        <v>48</v>
      </c>
      <c s="34" t="s">
        <v>88</v>
      </c>
      <c s="34" t="s">
        <v>835</v>
      </c>
      <c s="35" t="s">
        <v>5</v>
      </c>
      <c s="6" t="s">
        <v>836</v>
      </c>
      <c s="36" t="s">
        <v>51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5</v>
      </c>
    </row>
    <row r="66" spans="1:5" ht="12.75">
      <c r="A66" s="35" t="s">
        <v>54</v>
      </c>
      <c r="E66" s="40" t="s">
        <v>837</v>
      </c>
    </row>
    <row r="67" spans="1:5" ht="153">
      <c r="A67" t="s">
        <v>56</v>
      </c>
      <c r="E67" s="39" t="s">
        <v>591</v>
      </c>
    </row>
    <row r="68" spans="1:16" ht="12.75">
      <c r="A68" t="s">
        <v>48</v>
      </c>
      <c s="34" t="s">
        <v>91</v>
      </c>
      <c s="34" t="s">
        <v>838</v>
      </c>
      <c s="35" t="s">
        <v>5</v>
      </c>
      <c s="6" t="s">
        <v>839</v>
      </c>
      <c s="36" t="s">
        <v>368</v>
      </c>
      <c s="37">
        <v>16.2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840</v>
      </c>
    </row>
    <row r="70" spans="1:5" ht="12.75">
      <c r="A70" s="35" t="s">
        <v>54</v>
      </c>
      <c r="E70" s="40" t="s">
        <v>841</v>
      </c>
    </row>
    <row r="71" spans="1:5" ht="102">
      <c r="A71" t="s">
        <v>56</v>
      </c>
      <c r="E71" s="39" t="s">
        <v>842</v>
      </c>
    </row>
    <row r="72" spans="1:16" ht="12.75">
      <c r="A72" t="s">
        <v>48</v>
      </c>
      <c s="34" t="s">
        <v>95</v>
      </c>
      <c s="34" t="s">
        <v>843</v>
      </c>
      <c s="35" t="s">
        <v>5</v>
      </c>
      <c s="6" t="s">
        <v>844</v>
      </c>
      <c s="36" t="s">
        <v>144</v>
      </c>
      <c s="37">
        <v>10.5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5</v>
      </c>
    </row>
    <row r="74" spans="1:5" ht="12.75">
      <c r="A74" s="35" t="s">
        <v>54</v>
      </c>
      <c r="E74" s="40" t="s">
        <v>845</v>
      </c>
    </row>
    <row r="75" spans="1:5" ht="127.5">
      <c r="A75" t="s">
        <v>56</v>
      </c>
      <c r="E75" s="39" t="s">
        <v>846</v>
      </c>
    </row>
    <row r="76" spans="1:13" ht="12.75">
      <c r="A76" t="s">
        <v>46</v>
      </c>
      <c r="C76" s="31" t="s">
        <v>79</v>
      </c>
      <c r="E76" s="33" t="s">
        <v>607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48</v>
      </c>
      <c s="34" t="s">
        <v>98</v>
      </c>
      <c s="34" t="s">
        <v>847</v>
      </c>
      <c s="35" t="s">
        <v>5</v>
      </c>
      <c s="6" t="s">
        <v>848</v>
      </c>
      <c s="36" t="s">
        <v>849</v>
      </c>
      <c s="37">
        <v>15.45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850</v>
      </c>
    </row>
    <row r="79" spans="1:5" ht="12.75">
      <c r="A79" s="35" t="s">
        <v>54</v>
      </c>
      <c r="E79" s="40" t="s">
        <v>851</v>
      </c>
    </row>
    <row r="80" spans="1:5" ht="25.5">
      <c r="A80" t="s">
        <v>56</v>
      </c>
      <c r="E80" s="39" t="s">
        <v>852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778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778</v>
      </c>
      <c r="E4" s="26" t="s">
        <v>779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855</v>
      </c>
      <c r="E8" s="30" t="s">
        <v>854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856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48</v>
      </c>
      <c s="34" t="s">
        <v>47</v>
      </c>
      <c s="34" t="s">
        <v>857</v>
      </c>
      <c s="35" t="s">
        <v>5</v>
      </c>
      <c s="6" t="s">
        <v>858</v>
      </c>
      <c s="36" t="s">
        <v>51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25.5">
      <c r="A11" s="35" t="s">
        <v>53</v>
      </c>
      <c r="E11" s="39" t="s">
        <v>859</v>
      </c>
    </row>
    <row r="12" spans="1:5" ht="25.5">
      <c r="A12" s="35" t="s">
        <v>54</v>
      </c>
      <c r="E12" s="40" t="s">
        <v>860</v>
      </c>
    </row>
    <row r="13" spans="1:5" ht="114.75">
      <c r="A13" t="s">
        <v>56</v>
      </c>
      <c r="E13" s="39" t="s">
        <v>861</v>
      </c>
    </row>
    <row r="14" spans="1:16" ht="25.5">
      <c r="A14" t="s">
        <v>48</v>
      </c>
      <c s="34" t="s">
        <v>27</v>
      </c>
      <c s="34" t="s">
        <v>862</v>
      </c>
      <c s="35" t="s">
        <v>5</v>
      </c>
      <c s="6" t="s">
        <v>863</v>
      </c>
      <c s="36" t="s">
        <v>51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864</v>
      </c>
    </row>
    <row r="16" spans="1:5" ht="12.75">
      <c r="A16" s="35" t="s">
        <v>54</v>
      </c>
      <c r="E16" s="40" t="s">
        <v>865</v>
      </c>
    </row>
    <row r="17" spans="1:5" ht="140.25">
      <c r="A17" t="s">
        <v>56</v>
      </c>
      <c r="E17" s="39" t="s">
        <v>866</v>
      </c>
    </row>
    <row r="18" spans="1:16" ht="25.5">
      <c r="A18" t="s">
        <v>48</v>
      </c>
      <c s="34" t="s">
        <v>26</v>
      </c>
      <c s="34" t="s">
        <v>867</v>
      </c>
      <c s="35" t="s">
        <v>5</v>
      </c>
      <c s="6" t="s">
        <v>868</v>
      </c>
      <c s="36" t="s">
        <v>51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51">
      <c r="A19" s="35" t="s">
        <v>53</v>
      </c>
      <c r="E19" s="39" t="s">
        <v>869</v>
      </c>
    </row>
    <row r="20" spans="1:5" ht="12.75">
      <c r="A20" s="35" t="s">
        <v>54</v>
      </c>
      <c r="E20" s="40" t="s">
        <v>870</v>
      </c>
    </row>
    <row r="21" spans="1:5" ht="140.25">
      <c r="A21" t="s">
        <v>56</v>
      </c>
      <c r="E21" s="39" t="s">
        <v>866</v>
      </c>
    </row>
    <row r="22" spans="1:16" ht="25.5">
      <c r="A22" t="s">
        <v>48</v>
      </c>
      <c s="34" t="s">
        <v>63</v>
      </c>
      <c s="34" t="s">
        <v>871</v>
      </c>
      <c s="35" t="s">
        <v>5</v>
      </c>
      <c s="6" t="s">
        <v>872</v>
      </c>
      <c s="36" t="s">
        <v>51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38.25">
      <c r="A23" s="35" t="s">
        <v>53</v>
      </c>
      <c r="E23" s="39" t="s">
        <v>873</v>
      </c>
    </row>
    <row r="24" spans="1:5" ht="12.75">
      <c r="A24" s="35" t="s">
        <v>54</v>
      </c>
      <c r="E24" s="40" t="s">
        <v>874</v>
      </c>
    </row>
    <row r="25" spans="1:5" ht="140.25">
      <c r="A25" t="s">
        <v>56</v>
      </c>
      <c r="E25" s="39" t="s">
        <v>866</v>
      </c>
    </row>
    <row r="26" spans="1:16" ht="25.5">
      <c r="A26" t="s">
        <v>48</v>
      </c>
      <c s="34" t="s">
        <v>66</v>
      </c>
      <c s="34" t="s">
        <v>875</v>
      </c>
      <c s="35" t="s">
        <v>5</v>
      </c>
      <c s="6" t="s">
        <v>876</v>
      </c>
      <c s="36" t="s">
        <v>51</v>
      </c>
      <c s="37">
        <v>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877</v>
      </c>
    </row>
    <row r="28" spans="1:5" ht="12.75">
      <c r="A28" s="35" t="s">
        <v>54</v>
      </c>
      <c r="E28" s="40" t="s">
        <v>878</v>
      </c>
    </row>
    <row r="29" spans="1:5" ht="140.25">
      <c r="A29" t="s">
        <v>56</v>
      </c>
      <c r="E29" s="39" t="s">
        <v>866</v>
      </c>
    </row>
    <row r="30" spans="1:16" ht="12.75">
      <c r="A30" t="s">
        <v>48</v>
      </c>
      <c s="34" t="s">
        <v>70</v>
      </c>
      <c s="34" t="s">
        <v>879</v>
      </c>
      <c s="35" t="s">
        <v>5</v>
      </c>
      <c s="6" t="s">
        <v>880</v>
      </c>
      <c s="36" t="s">
        <v>51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881</v>
      </c>
    </row>
    <row r="32" spans="1:5" ht="12.75">
      <c r="A32" s="35" t="s">
        <v>54</v>
      </c>
      <c r="E32" s="40" t="s">
        <v>882</v>
      </c>
    </row>
    <row r="33" spans="1:5" ht="140.25">
      <c r="A33" t="s">
        <v>56</v>
      </c>
      <c r="E33" s="39" t="s">
        <v>866</v>
      </c>
    </row>
    <row r="34" spans="1:16" ht="25.5">
      <c r="A34" t="s">
        <v>48</v>
      </c>
      <c s="34" t="s">
        <v>73</v>
      </c>
      <c s="34" t="s">
        <v>883</v>
      </c>
      <c s="35" t="s">
        <v>5</v>
      </c>
      <c s="6" t="s">
        <v>884</v>
      </c>
      <c s="36" t="s">
        <v>51</v>
      </c>
      <c s="37">
        <v>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38.25">
      <c r="A35" s="35" t="s">
        <v>53</v>
      </c>
      <c r="E35" s="39" t="s">
        <v>885</v>
      </c>
    </row>
    <row r="36" spans="1:5" ht="12.75">
      <c r="A36" s="35" t="s">
        <v>54</v>
      </c>
      <c r="E36" s="40" t="s">
        <v>886</v>
      </c>
    </row>
    <row r="37" spans="1:5" ht="140.25">
      <c r="A37" t="s">
        <v>56</v>
      </c>
      <c r="E37" s="39" t="s">
        <v>866</v>
      </c>
    </row>
    <row r="38" spans="1:16" ht="12.75">
      <c r="A38" t="s">
        <v>48</v>
      </c>
      <c s="34" t="s">
        <v>76</v>
      </c>
      <c s="34" t="s">
        <v>887</v>
      </c>
      <c s="35" t="s">
        <v>5</v>
      </c>
      <c s="6" t="s">
        <v>888</v>
      </c>
      <c s="36" t="s">
        <v>51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287</v>
      </c>
      <c>
        <f>(M38*21)/100</f>
      </c>
      <c t="s">
        <v>27</v>
      </c>
    </row>
    <row r="39" spans="1:5" ht="51">
      <c r="A39" s="35" t="s">
        <v>53</v>
      </c>
      <c r="E39" s="39" t="s">
        <v>889</v>
      </c>
    </row>
    <row r="40" spans="1:5" ht="12.75">
      <c r="A40" s="35" t="s">
        <v>54</v>
      </c>
      <c r="E40" s="40" t="s">
        <v>890</v>
      </c>
    </row>
    <row r="41" spans="1:5" ht="76.5">
      <c r="A41" t="s">
        <v>56</v>
      </c>
      <c r="E41" s="39" t="s">
        <v>891</v>
      </c>
    </row>
    <row r="42" spans="1:16" ht="12.75">
      <c r="A42" t="s">
        <v>48</v>
      </c>
      <c s="34" t="s">
        <v>79</v>
      </c>
      <c s="34" t="s">
        <v>892</v>
      </c>
      <c s="35" t="s">
        <v>5</v>
      </c>
      <c s="6" t="s">
        <v>893</v>
      </c>
      <c s="36" t="s">
        <v>51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287</v>
      </c>
      <c>
        <f>(M42*21)/100</f>
      </c>
      <c t="s">
        <v>27</v>
      </c>
    </row>
    <row r="43" spans="1:5" ht="12.75">
      <c r="A43" s="35" t="s">
        <v>53</v>
      </c>
      <c r="E43" s="39" t="s">
        <v>894</v>
      </c>
    </row>
    <row r="44" spans="1:5" ht="12.75">
      <c r="A44" s="35" t="s">
        <v>54</v>
      </c>
      <c r="E44" s="40" t="s">
        <v>895</v>
      </c>
    </row>
    <row r="45" spans="1:5" ht="76.5">
      <c r="A45" t="s">
        <v>56</v>
      </c>
      <c r="E45" s="39" t="s">
        <v>891</v>
      </c>
    </row>
    <row r="46" spans="1:16" ht="12.75">
      <c r="A46" t="s">
        <v>48</v>
      </c>
      <c s="34" t="s">
        <v>82</v>
      </c>
      <c s="34" t="s">
        <v>896</v>
      </c>
      <c s="35" t="s">
        <v>5</v>
      </c>
      <c s="6" t="s">
        <v>897</v>
      </c>
      <c s="36" t="s">
        <v>51</v>
      </c>
      <c s="37">
        <v>41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898</v>
      </c>
    </row>
    <row r="48" spans="1:5" ht="12.75">
      <c r="A48" s="35" t="s">
        <v>54</v>
      </c>
      <c r="E48" s="40" t="s">
        <v>899</v>
      </c>
    </row>
    <row r="49" spans="1:5" ht="114.75">
      <c r="A49" t="s">
        <v>56</v>
      </c>
      <c r="E49" s="39" t="s">
        <v>900</v>
      </c>
    </row>
    <row r="50" spans="1:16" ht="12.75">
      <c r="A50" t="s">
        <v>48</v>
      </c>
      <c s="34" t="s">
        <v>85</v>
      </c>
      <c s="34" t="s">
        <v>901</v>
      </c>
      <c s="35" t="s">
        <v>5</v>
      </c>
      <c s="6" t="s">
        <v>902</v>
      </c>
      <c s="36" t="s">
        <v>51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903</v>
      </c>
    </row>
    <row r="52" spans="1:5" ht="12.75">
      <c r="A52" s="35" t="s">
        <v>54</v>
      </c>
      <c r="E52" s="40" t="s">
        <v>904</v>
      </c>
    </row>
    <row r="53" spans="1:5" ht="114.75">
      <c r="A53" t="s">
        <v>56</v>
      </c>
      <c r="E53" s="39" t="s">
        <v>900</v>
      </c>
    </row>
    <row r="54" spans="1:16" ht="12.75">
      <c r="A54" t="s">
        <v>48</v>
      </c>
      <c s="34" t="s">
        <v>88</v>
      </c>
      <c s="34" t="s">
        <v>905</v>
      </c>
      <c s="35" t="s">
        <v>5</v>
      </c>
      <c s="6" t="s">
        <v>906</v>
      </c>
      <c s="36" t="s">
        <v>51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907</v>
      </c>
    </row>
    <row r="56" spans="1:5" ht="12.75">
      <c r="A56" s="35" t="s">
        <v>54</v>
      </c>
      <c r="E56" s="40" t="s">
        <v>908</v>
      </c>
    </row>
    <row r="57" spans="1:5" ht="114.75">
      <c r="A57" t="s">
        <v>56</v>
      </c>
      <c r="E57" s="39" t="s">
        <v>900</v>
      </c>
    </row>
    <row r="58" spans="1:16" ht="12.75">
      <c r="A58" t="s">
        <v>48</v>
      </c>
      <c s="34" t="s">
        <v>91</v>
      </c>
      <c s="34" t="s">
        <v>99</v>
      </c>
      <c s="35" t="s">
        <v>5</v>
      </c>
      <c s="6" t="s">
        <v>909</v>
      </c>
      <c s="36" t="s">
        <v>51</v>
      </c>
      <c s="37">
        <v>11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910</v>
      </c>
    </row>
    <row r="61" spans="1:5" ht="191.25">
      <c r="A61" t="s">
        <v>56</v>
      </c>
      <c r="E61" s="39" t="s">
        <v>911</v>
      </c>
    </row>
    <row r="62" spans="1:16" ht="25.5">
      <c r="A62" t="s">
        <v>48</v>
      </c>
      <c s="34" t="s">
        <v>95</v>
      </c>
      <c s="34" t="s">
        <v>912</v>
      </c>
      <c s="35" t="s">
        <v>5</v>
      </c>
      <c s="6" t="s">
        <v>913</v>
      </c>
      <c s="36" t="s">
        <v>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910</v>
      </c>
    </row>
    <row r="65" spans="1:5" ht="102">
      <c r="A65" t="s">
        <v>56</v>
      </c>
      <c r="E65" s="39" t="s">
        <v>914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915</v>
      </c>
      <c r="E4" s="26" t="s">
        <v>916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COUNTIFS(L8:L249,"=0",A8:A249,"P")+COUNTIFS(L8:L249,"",A8:A249,"P")+SUM(Q8:Q249)</f>
      </c>
    </row>
    <row r="8" spans="1:13" ht="12.75">
      <c r="A8" t="s">
        <v>44</v>
      </c>
      <c r="C8" s="28" t="s">
        <v>919</v>
      </c>
      <c r="E8" s="30" t="s">
        <v>918</v>
      </c>
      <c r="J8" s="29">
        <f>0+J9+J34+J55+J60</f>
      </c>
      <c s="29">
        <f>0+K9+K34+K55+K60</f>
      </c>
      <c s="29">
        <f>0+L9+L34+L55+L60</f>
      </c>
      <c s="29">
        <f>0+M9+M34+M55+M60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47</v>
      </c>
      <c s="34" t="s">
        <v>920</v>
      </c>
      <c s="35" t="s">
        <v>5</v>
      </c>
      <c s="6" t="s">
        <v>921</v>
      </c>
      <c s="36" t="s">
        <v>296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25.5">
      <c r="A11" s="35" t="s">
        <v>53</v>
      </c>
      <c r="E11" s="39" t="s">
        <v>922</v>
      </c>
    </row>
    <row r="12" spans="1:5" ht="12.75">
      <c r="A12" s="35" t="s">
        <v>54</v>
      </c>
      <c r="E12" s="40" t="s">
        <v>923</v>
      </c>
    </row>
    <row r="13" spans="1:5" ht="12.75">
      <c r="A13" t="s">
        <v>56</v>
      </c>
      <c r="E13" s="39" t="s">
        <v>924</v>
      </c>
    </row>
    <row r="14" spans="1:16" ht="12.75">
      <c r="A14" t="s">
        <v>48</v>
      </c>
      <c s="34" t="s">
        <v>27</v>
      </c>
      <c s="34" t="s">
        <v>925</v>
      </c>
      <c s="35" t="s">
        <v>5</v>
      </c>
      <c s="6" t="s">
        <v>926</v>
      </c>
      <c s="36" t="s">
        <v>368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27</v>
      </c>
    </row>
    <row r="15" spans="1:5" ht="12.75">
      <c r="A15" s="35" t="s">
        <v>53</v>
      </c>
      <c r="E15" s="39" t="s">
        <v>927</v>
      </c>
    </row>
    <row r="16" spans="1:5" ht="12.75">
      <c r="A16" s="35" t="s">
        <v>54</v>
      </c>
      <c r="E16" s="40" t="s">
        <v>928</v>
      </c>
    </row>
    <row r="17" spans="1:5" ht="12.75">
      <c r="A17" t="s">
        <v>56</v>
      </c>
      <c r="E17" s="39" t="s">
        <v>924</v>
      </c>
    </row>
    <row r="18" spans="1:16" ht="12.75">
      <c r="A18" t="s">
        <v>48</v>
      </c>
      <c s="34" t="s">
        <v>26</v>
      </c>
      <c s="34" t="s">
        <v>929</v>
      </c>
      <c s="35" t="s">
        <v>5</v>
      </c>
      <c s="6" t="s">
        <v>930</v>
      </c>
      <c s="36" t="s">
        <v>138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287</v>
      </c>
      <c>
        <f>(M18*21)/100</f>
      </c>
      <c t="s">
        <v>27</v>
      </c>
    </row>
    <row r="19" spans="1:5" ht="12.75">
      <c r="A19" s="35" t="s">
        <v>53</v>
      </c>
      <c r="E19" s="39" t="s">
        <v>931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924</v>
      </c>
    </row>
    <row r="22" spans="1:16" ht="12.75">
      <c r="A22" t="s">
        <v>48</v>
      </c>
      <c s="34" t="s">
        <v>98</v>
      </c>
      <c s="34" t="s">
        <v>932</v>
      </c>
      <c s="35" t="s">
        <v>5</v>
      </c>
      <c s="6" t="s">
        <v>933</v>
      </c>
      <c s="36" t="s">
        <v>934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935</v>
      </c>
    </row>
    <row r="24" spans="1:5" ht="12.75">
      <c r="A24" s="35" t="s">
        <v>54</v>
      </c>
      <c r="E24" s="40" t="s">
        <v>936</v>
      </c>
    </row>
    <row r="25" spans="1:5" ht="89.25">
      <c r="A25" t="s">
        <v>56</v>
      </c>
      <c r="E25" s="39" t="s">
        <v>937</v>
      </c>
    </row>
    <row r="26" spans="1:16" ht="25.5">
      <c r="A26" t="s">
        <v>48</v>
      </c>
      <c s="34" t="s">
        <v>235</v>
      </c>
      <c s="34" t="s">
        <v>938</v>
      </c>
      <c s="35" t="s">
        <v>5</v>
      </c>
      <c s="6" t="s">
        <v>921</v>
      </c>
      <c s="36" t="s">
        <v>296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287</v>
      </c>
      <c>
        <f>(M26*21)/100</f>
      </c>
      <c t="s">
        <v>27</v>
      </c>
    </row>
    <row r="27" spans="1:5" ht="12.75">
      <c r="A27" s="35" t="s">
        <v>53</v>
      </c>
      <c r="E27" s="39" t="s">
        <v>939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924</v>
      </c>
    </row>
    <row r="30" spans="1:16" ht="25.5">
      <c r="A30" t="s">
        <v>48</v>
      </c>
      <c s="34" t="s">
        <v>940</v>
      </c>
      <c s="34" t="s">
        <v>941</v>
      </c>
      <c s="35" t="s">
        <v>5</v>
      </c>
      <c s="6" t="s">
        <v>942</v>
      </c>
      <c s="36" t="s">
        <v>339</v>
      </c>
      <c s="37">
        <v>8.85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943</v>
      </c>
    </row>
    <row r="32" spans="1:5" ht="12.75">
      <c r="A32" s="35" t="s">
        <v>54</v>
      </c>
      <c r="E32" s="40" t="s">
        <v>944</v>
      </c>
    </row>
    <row r="33" spans="1:5" ht="140.25">
      <c r="A33" t="s">
        <v>56</v>
      </c>
      <c r="E33" s="39" t="s">
        <v>341</v>
      </c>
    </row>
    <row r="34" spans="1:13" ht="12.75">
      <c r="A34" t="s">
        <v>46</v>
      </c>
      <c r="C34" s="31" t="s">
        <v>47</v>
      </c>
      <c r="E34" s="33" t="s">
        <v>360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48</v>
      </c>
      <c s="34" t="s">
        <v>63</v>
      </c>
      <c s="34" t="s">
        <v>945</v>
      </c>
      <c s="35" t="s">
        <v>5</v>
      </c>
      <c s="6" t="s">
        <v>946</v>
      </c>
      <c s="36" t="s">
        <v>363</v>
      </c>
      <c s="37">
        <v>45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947</v>
      </c>
    </row>
    <row r="37" spans="1:5" ht="12.75">
      <c r="A37" s="35" t="s">
        <v>54</v>
      </c>
      <c r="E37" s="40" t="s">
        <v>936</v>
      </c>
    </row>
    <row r="38" spans="1:5" ht="318.75">
      <c r="A38" t="s">
        <v>56</v>
      </c>
      <c r="E38" s="39" t="s">
        <v>634</v>
      </c>
    </row>
    <row r="39" spans="1:16" ht="12.75">
      <c r="A39" t="s">
        <v>48</v>
      </c>
      <c s="34" t="s">
        <v>66</v>
      </c>
      <c s="34" t="s">
        <v>639</v>
      </c>
      <c s="35" t="s">
        <v>5</v>
      </c>
      <c s="6" t="s">
        <v>640</v>
      </c>
      <c s="36" t="s">
        <v>363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948</v>
      </c>
    </row>
    <row r="41" spans="1:5" ht="12.75">
      <c r="A41" s="35" t="s">
        <v>54</v>
      </c>
      <c r="E41" s="40" t="s">
        <v>936</v>
      </c>
    </row>
    <row r="42" spans="1:5" ht="229.5">
      <c r="A42" t="s">
        <v>56</v>
      </c>
      <c r="E42" s="39" t="s">
        <v>642</v>
      </c>
    </row>
    <row r="43" spans="1:16" ht="12.75">
      <c r="A43" t="s">
        <v>48</v>
      </c>
      <c s="34" t="s">
        <v>217</v>
      </c>
      <c s="34" t="s">
        <v>949</v>
      </c>
      <c s="35" t="s">
        <v>5</v>
      </c>
      <c s="6" t="s">
        <v>946</v>
      </c>
      <c s="36" t="s">
        <v>363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950</v>
      </c>
    </row>
    <row r="45" spans="1:5" ht="12.75">
      <c r="A45" s="35" t="s">
        <v>54</v>
      </c>
      <c r="E45" s="40" t="s">
        <v>951</v>
      </c>
    </row>
    <row r="46" spans="1:5" ht="318.75">
      <c r="A46" t="s">
        <v>56</v>
      </c>
      <c r="E46" s="39" t="s">
        <v>634</v>
      </c>
    </row>
    <row r="47" spans="1:16" ht="12.75">
      <c r="A47" t="s">
        <v>48</v>
      </c>
      <c s="34" t="s">
        <v>221</v>
      </c>
      <c s="34" t="s">
        <v>639</v>
      </c>
      <c s="35" t="s">
        <v>47</v>
      </c>
      <c s="6" t="s">
        <v>640</v>
      </c>
      <c s="36" t="s">
        <v>363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950</v>
      </c>
    </row>
    <row r="49" spans="1:5" ht="12.75">
      <c r="A49" s="35" t="s">
        <v>54</v>
      </c>
      <c r="E49" s="40" t="s">
        <v>951</v>
      </c>
    </row>
    <row r="50" spans="1:5" ht="229.5">
      <c r="A50" t="s">
        <v>56</v>
      </c>
      <c r="E50" s="39" t="s">
        <v>642</v>
      </c>
    </row>
    <row r="51" spans="1:16" ht="12.75">
      <c r="A51" t="s">
        <v>48</v>
      </c>
      <c s="34" t="s">
        <v>952</v>
      </c>
      <c s="34" t="s">
        <v>953</v>
      </c>
      <c s="35" t="s">
        <v>5</v>
      </c>
      <c s="6" t="s">
        <v>954</v>
      </c>
      <c s="36" t="s">
        <v>363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947</v>
      </c>
    </row>
    <row r="53" spans="1:5" ht="12.75">
      <c r="A53" s="35" t="s">
        <v>54</v>
      </c>
      <c r="E53" s="40" t="s">
        <v>936</v>
      </c>
    </row>
    <row r="54" spans="1:5" ht="318.75">
      <c r="A54" t="s">
        <v>56</v>
      </c>
      <c r="E54" s="39" t="s">
        <v>634</v>
      </c>
    </row>
    <row r="55" spans="1:13" ht="12.75">
      <c r="A55" t="s">
        <v>46</v>
      </c>
      <c r="C55" s="31" t="s">
        <v>63</v>
      </c>
      <c r="E55" s="33" t="s">
        <v>533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70</v>
      </c>
      <c s="34" t="s">
        <v>740</v>
      </c>
      <c s="35" t="s">
        <v>5</v>
      </c>
      <c s="6" t="s">
        <v>741</v>
      </c>
      <c s="36" t="s">
        <v>363</v>
      </c>
      <c s="37">
        <v>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955</v>
      </c>
    </row>
    <row r="58" spans="1:5" ht="12.75">
      <c r="A58" s="35" t="s">
        <v>54</v>
      </c>
      <c r="E58" s="40" t="s">
        <v>936</v>
      </c>
    </row>
    <row r="59" spans="1:5" ht="38.25">
      <c r="A59" t="s">
        <v>56</v>
      </c>
      <c r="E59" s="39" t="s">
        <v>742</v>
      </c>
    </row>
    <row r="60" spans="1:13" ht="12.75">
      <c r="A60" t="s">
        <v>46</v>
      </c>
      <c r="C60" s="31" t="s">
        <v>73</v>
      </c>
      <c r="E60" s="33" t="s">
        <v>569</v>
      </c>
      <c r="J60" s="32">
        <f>0</f>
      </c>
      <c s="32">
        <f>0</f>
      </c>
      <c s="32">
        <f>0+L61+L65+L69+L73+L77+L81+L85+L89+L93+L97+L101+L105+L109+L113+L117+L121+L125+L129+L133+L137+L141+L145+L149+L153+L157+L161+L165+L169+L173+L177+L181+L185+L189+L193+L197+L201+L205+L209+L213+L217+L221+L225+L229+L233+L237+L241+L245+L249</f>
      </c>
      <c s="32">
        <f>0+M61+M65+M69+M73+M77+M81+M85+M89+M93+M97+M101+M105+M109+M113+M117+M121+M125+M129+M133+M137+M141+M145+M149+M153+M157+M161+M165+M169+M173+M177+M181+M185+M189+M193+M197+M201+M205+M209+M213+M217+M221+M225+M229+M233+M237+M241+M245+M249</f>
      </c>
    </row>
    <row r="61" spans="1:16" ht="12.75">
      <c r="A61" t="s">
        <v>48</v>
      </c>
      <c s="34" t="s">
        <v>73</v>
      </c>
      <c s="34" t="s">
        <v>687</v>
      </c>
      <c s="35" t="s">
        <v>5</v>
      </c>
      <c s="6" t="s">
        <v>688</v>
      </c>
      <c s="36" t="s">
        <v>144</v>
      </c>
      <c s="37">
        <v>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956</v>
      </c>
    </row>
    <row r="63" spans="1:5" ht="12.75">
      <c r="A63" s="35" t="s">
        <v>54</v>
      </c>
      <c r="E63" s="40" t="s">
        <v>936</v>
      </c>
    </row>
    <row r="64" spans="1:5" ht="102">
      <c r="A64" t="s">
        <v>56</v>
      </c>
      <c r="E64" s="39" t="s">
        <v>646</v>
      </c>
    </row>
    <row r="65" spans="1:16" ht="12.75">
      <c r="A65" t="s">
        <v>48</v>
      </c>
      <c s="34" t="s">
        <v>76</v>
      </c>
      <c s="34" t="s">
        <v>932</v>
      </c>
      <c s="35" t="s">
        <v>5</v>
      </c>
      <c s="6" t="s">
        <v>957</v>
      </c>
      <c s="36" t="s">
        <v>934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287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936</v>
      </c>
    </row>
    <row r="68" spans="1:5" ht="89.25">
      <c r="A68" t="s">
        <v>56</v>
      </c>
      <c r="E68" s="39" t="s">
        <v>958</v>
      </c>
    </row>
    <row r="69" spans="1:16" ht="12.75">
      <c r="A69" t="s">
        <v>48</v>
      </c>
      <c s="34" t="s">
        <v>79</v>
      </c>
      <c s="34" t="s">
        <v>959</v>
      </c>
      <c s="35" t="s">
        <v>5</v>
      </c>
      <c s="6" t="s">
        <v>960</v>
      </c>
      <c s="36" t="s">
        <v>144</v>
      </c>
      <c s="37">
        <v>280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961</v>
      </c>
    </row>
    <row r="71" spans="1:5" ht="12.75">
      <c r="A71" s="35" t="s">
        <v>54</v>
      </c>
      <c r="E71" s="40" t="s">
        <v>936</v>
      </c>
    </row>
    <row r="72" spans="1:5" ht="89.25">
      <c r="A72" t="s">
        <v>56</v>
      </c>
      <c r="E72" s="39" t="s">
        <v>282</v>
      </c>
    </row>
    <row r="73" spans="1:16" ht="12.75">
      <c r="A73" t="s">
        <v>48</v>
      </c>
      <c s="34" t="s">
        <v>82</v>
      </c>
      <c s="34" t="s">
        <v>226</v>
      </c>
      <c s="35" t="s">
        <v>5</v>
      </c>
      <c s="6" t="s">
        <v>227</v>
      </c>
      <c s="36" t="s">
        <v>144</v>
      </c>
      <c s="37">
        <v>280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961</v>
      </c>
    </row>
    <row r="75" spans="1:5" ht="12.75">
      <c r="A75" s="35" t="s">
        <v>54</v>
      </c>
      <c r="E75" s="40" t="s">
        <v>936</v>
      </c>
    </row>
    <row r="76" spans="1:5" ht="89.25">
      <c r="A76" t="s">
        <v>56</v>
      </c>
      <c r="E76" s="39" t="s">
        <v>282</v>
      </c>
    </row>
    <row r="77" spans="1:16" ht="25.5">
      <c r="A77" t="s">
        <v>48</v>
      </c>
      <c s="34" t="s">
        <v>85</v>
      </c>
      <c s="34" t="s">
        <v>962</v>
      </c>
      <c s="35" t="s">
        <v>5</v>
      </c>
      <c s="6" t="s">
        <v>963</v>
      </c>
      <c s="36" t="s">
        <v>51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964</v>
      </c>
    </row>
    <row r="79" spans="1:5" ht="12.75">
      <c r="A79" s="35" t="s">
        <v>54</v>
      </c>
      <c r="E79" s="40" t="s">
        <v>936</v>
      </c>
    </row>
    <row r="80" spans="1:5" ht="102">
      <c r="A80" t="s">
        <v>56</v>
      </c>
      <c r="E80" s="39" t="s">
        <v>701</v>
      </c>
    </row>
    <row r="81" spans="1:16" ht="12.75">
      <c r="A81" t="s">
        <v>48</v>
      </c>
      <c s="34" t="s">
        <v>88</v>
      </c>
      <c s="34" t="s">
        <v>965</v>
      </c>
      <c s="35" t="s">
        <v>5</v>
      </c>
      <c s="6" t="s">
        <v>966</v>
      </c>
      <c s="36" t="s">
        <v>144</v>
      </c>
      <c s="37">
        <v>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287</v>
      </c>
      <c>
        <f>(M81*21)/100</f>
      </c>
      <c t="s">
        <v>27</v>
      </c>
    </row>
    <row r="82" spans="1:5" ht="12.75">
      <c r="A82" s="35" t="s">
        <v>53</v>
      </c>
      <c r="E82" s="39" t="s">
        <v>967</v>
      </c>
    </row>
    <row r="83" spans="1:5" ht="12.75">
      <c r="A83" s="35" t="s">
        <v>54</v>
      </c>
      <c r="E83" s="40" t="s">
        <v>968</v>
      </c>
    </row>
    <row r="84" spans="1:5" ht="102">
      <c r="A84" t="s">
        <v>56</v>
      </c>
      <c r="E84" s="39" t="s">
        <v>646</v>
      </c>
    </row>
    <row r="85" spans="1:16" ht="12.75">
      <c r="A85" t="s">
        <v>48</v>
      </c>
      <c s="34" t="s">
        <v>91</v>
      </c>
      <c s="34" t="s">
        <v>969</v>
      </c>
      <c s="35" t="s">
        <v>5</v>
      </c>
      <c s="6" t="s">
        <v>970</v>
      </c>
      <c s="36" t="s">
        <v>51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950</v>
      </c>
    </row>
    <row r="87" spans="1:5" ht="12.75">
      <c r="A87" s="35" t="s">
        <v>54</v>
      </c>
      <c r="E87" s="40" t="s">
        <v>971</v>
      </c>
    </row>
    <row r="88" spans="1:5" ht="102">
      <c r="A88" t="s">
        <v>56</v>
      </c>
      <c r="E88" s="39" t="s">
        <v>972</v>
      </c>
    </row>
    <row r="89" spans="1:16" ht="12.75">
      <c r="A89" t="s">
        <v>48</v>
      </c>
      <c s="34" t="s">
        <v>95</v>
      </c>
      <c s="34" t="s">
        <v>973</v>
      </c>
      <c s="35" t="s">
        <v>5</v>
      </c>
      <c s="6" t="s">
        <v>974</v>
      </c>
      <c s="36" t="s">
        <v>51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950</v>
      </c>
    </row>
    <row r="91" spans="1:5" ht="12.75">
      <c r="A91" s="35" t="s">
        <v>54</v>
      </c>
      <c r="E91" s="40" t="s">
        <v>951</v>
      </c>
    </row>
    <row r="92" spans="1:5" ht="76.5">
      <c r="A92" t="s">
        <v>56</v>
      </c>
      <c r="E92" s="39" t="s">
        <v>975</v>
      </c>
    </row>
    <row r="93" spans="1:16" ht="12.75">
      <c r="A93" t="s">
        <v>48</v>
      </c>
      <c s="34" t="s">
        <v>98</v>
      </c>
      <c s="34" t="s">
        <v>976</v>
      </c>
      <c s="35" t="s">
        <v>5</v>
      </c>
      <c s="6" t="s">
        <v>977</v>
      </c>
      <c s="36" t="s">
        <v>144</v>
      </c>
      <c s="37">
        <v>170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38.25">
      <c r="A94" s="35" t="s">
        <v>53</v>
      </c>
      <c r="E94" s="39" t="s">
        <v>978</v>
      </c>
    </row>
    <row r="95" spans="1:5" ht="12.75">
      <c r="A95" s="35" t="s">
        <v>54</v>
      </c>
      <c r="E95" s="40" t="s">
        <v>951</v>
      </c>
    </row>
    <row r="96" spans="1:5" ht="127.5">
      <c r="A96" t="s">
        <v>56</v>
      </c>
      <c r="E96" s="39" t="s">
        <v>713</v>
      </c>
    </row>
    <row r="97" spans="1:16" ht="12.75">
      <c r="A97" t="s">
        <v>48</v>
      </c>
      <c s="34" t="s">
        <v>396</v>
      </c>
      <c s="34" t="s">
        <v>979</v>
      </c>
      <c s="35" t="s">
        <v>5</v>
      </c>
      <c s="6" t="s">
        <v>980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981</v>
      </c>
    </row>
    <row r="99" spans="1:5" ht="12.75">
      <c r="A99" s="35" t="s">
        <v>54</v>
      </c>
      <c r="E99" s="40" t="s">
        <v>982</v>
      </c>
    </row>
    <row r="100" spans="1:5" ht="191.25">
      <c r="A100" t="s">
        <v>56</v>
      </c>
      <c r="E100" s="39" t="s">
        <v>983</v>
      </c>
    </row>
    <row r="101" spans="1:16" ht="12.75">
      <c r="A101" t="s">
        <v>48</v>
      </c>
      <c s="34" t="s">
        <v>102</v>
      </c>
      <c s="34" t="s">
        <v>984</v>
      </c>
      <c s="35" t="s">
        <v>5</v>
      </c>
      <c s="6" t="s">
        <v>985</v>
      </c>
      <c s="36" t="s">
        <v>51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981</v>
      </c>
    </row>
    <row r="103" spans="1:5" ht="12.75">
      <c r="A103" s="35" t="s">
        <v>54</v>
      </c>
      <c r="E103" s="40" t="s">
        <v>982</v>
      </c>
    </row>
    <row r="104" spans="1:5" ht="191.25">
      <c r="A104" t="s">
        <v>56</v>
      </c>
      <c r="E104" s="39" t="s">
        <v>983</v>
      </c>
    </row>
    <row r="105" spans="1:16" ht="12.75">
      <c r="A105" t="s">
        <v>48</v>
      </c>
      <c s="34" t="s">
        <v>107</v>
      </c>
      <c s="34" t="s">
        <v>986</v>
      </c>
      <c s="35" t="s">
        <v>5</v>
      </c>
      <c s="6" t="s">
        <v>987</v>
      </c>
      <c s="36" t="s">
        <v>51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981</v>
      </c>
    </row>
    <row r="107" spans="1:5" ht="12.75">
      <c r="A107" s="35" t="s">
        <v>54</v>
      </c>
      <c r="E107" s="40" t="s">
        <v>982</v>
      </c>
    </row>
    <row r="108" spans="1:5" ht="191.25">
      <c r="A108" t="s">
        <v>56</v>
      </c>
      <c r="E108" s="39" t="s">
        <v>983</v>
      </c>
    </row>
    <row r="109" spans="1:16" ht="12.75">
      <c r="A109" t="s">
        <v>48</v>
      </c>
      <c s="34" t="s">
        <v>110</v>
      </c>
      <c s="34" t="s">
        <v>988</v>
      </c>
      <c s="35" t="s">
        <v>5</v>
      </c>
      <c s="6" t="s">
        <v>989</v>
      </c>
      <c s="36" t="s">
        <v>51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981</v>
      </c>
    </row>
    <row r="111" spans="1:5" ht="12.75">
      <c r="A111" s="35" t="s">
        <v>54</v>
      </c>
      <c r="E111" s="40" t="s">
        <v>982</v>
      </c>
    </row>
    <row r="112" spans="1:5" ht="178.5">
      <c r="A112" t="s">
        <v>56</v>
      </c>
      <c r="E112" s="39" t="s">
        <v>990</v>
      </c>
    </row>
    <row r="113" spans="1:16" ht="12.75">
      <c r="A113" t="s">
        <v>48</v>
      </c>
      <c s="34" t="s">
        <v>114</v>
      </c>
      <c s="34" t="s">
        <v>173</v>
      </c>
      <c s="35" t="s">
        <v>5</v>
      </c>
      <c s="6" t="s">
        <v>174</v>
      </c>
      <c s="36" t="s">
        <v>51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991</v>
      </c>
    </row>
    <row r="115" spans="1:5" ht="12.75">
      <c r="A115" s="35" t="s">
        <v>54</v>
      </c>
      <c r="E115" s="40" t="s">
        <v>5</v>
      </c>
    </row>
    <row r="116" spans="1:5" ht="127.5">
      <c r="A116" t="s">
        <v>56</v>
      </c>
      <c r="E116" s="39" t="s">
        <v>992</v>
      </c>
    </row>
    <row r="117" spans="1:16" ht="12.75">
      <c r="A117" t="s">
        <v>48</v>
      </c>
      <c s="34" t="s">
        <v>117</v>
      </c>
      <c s="34" t="s">
        <v>993</v>
      </c>
      <c s="35" t="s">
        <v>5</v>
      </c>
      <c s="6" t="s">
        <v>994</v>
      </c>
      <c s="36" t="s">
        <v>51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52</v>
      </c>
      <c>
        <f>(M117*21)/100</f>
      </c>
      <c t="s">
        <v>27</v>
      </c>
    </row>
    <row r="118" spans="1:5" ht="12.75">
      <c r="A118" s="35" t="s">
        <v>53</v>
      </c>
      <c r="E118" s="39" t="s">
        <v>995</v>
      </c>
    </row>
    <row r="119" spans="1:5" ht="12.75">
      <c r="A119" s="35" t="s">
        <v>54</v>
      </c>
      <c r="E119" s="40" t="s">
        <v>996</v>
      </c>
    </row>
    <row r="120" spans="1:5" ht="102">
      <c r="A120" t="s">
        <v>56</v>
      </c>
      <c r="E120" s="39" t="s">
        <v>997</v>
      </c>
    </row>
    <row r="121" spans="1:16" ht="12.75">
      <c r="A121" t="s">
        <v>48</v>
      </c>
      <c s="34" t="s">
        <v>121</v>
      </c>
      <c s="34" t="s">
        <v>998</v>
      </c>
      <c s="35" t="s">
        <v>5</v>
      </c>
      <c s="6" t="s">
        <v>999</v>
      </c>
      <c s="36" t="s">
        <v>1000</v>
      </c>
      <c s="37">
        <v>0.11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27</v>
      </c>
    </row>
    <row r="122" spans="1:5" ht="12.75">
      <c r="A122" s="35" t="s">
        <v>53</v>
      </c>
      <c r="E122" s="39" t="s">
        <v>1001</v>
      </c>
    </row>
    <row r="123" spans="1:5" ht="12.75">
      <c r="A123" s="35" t="s">
        <v>54</v>
      </c>
      <c r="E123" s="40" t="s">
        <v>1002</v>
      </c>
    </row>
    <row r="124" spans="1:5" ht="178.5">
      <c r="A124" t="s">
        <v>56</v>
      </c>
      <c r="E124" s="39" t="s">
        <v>1003</v>
      </c>
    </row>
    <row r="125" spans="1:16" ht="12.75">
      <c r="A125" t="s">
        <v>48</v>
      </c>
      <c s="34" t="s">
        <v>124</v>
      </c>
      <c s="34" t="s">
        <v>1004</v>
      </c>
      <c s="35" t="s">
        <v>5</v>
      </c>
      <c s="6" t="s">
        <v>1005</v>
      </c>
      <c s="36" t="s">
        <v>150</v>
      </c>
      <c s="37">
        <v>2.4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27</v>
      </c>
    </row>
    <row r="126" spans="1:5" ht="12.75">
      <c r="A126" s="35" t="s">
        <v>53</v>
      </c>
      <c r="E126" s="39" t="s">
        <v>1006</v>
      </c>
    </row>
    <row r="127" spans="1:5" ht="12.75">
      <c r="A127" s="35" t="s">
        <v>54</v>
      </c>
      <c r="E127" s="40" t="s">
        <v>1007</v>
      </c>
    </row>
    <row r="128" spans="1:5" ht="153">
      <c r="A128" t="s">
        <v>56</v>
      </c>
      <c r="E128" s="39" t="s">
        <v>1008</v>
      </c>
    </row>
    <row r="129" spans="1:16" ht="12.75">
      <c r="A129" t="s">
        <v>48</v>
      </c>
      <c s="34" t="s">
        <v>433</v>
      </c>
      <c s="34" t="s">
        <v>1009</v>
      </c>
      <c s="35" t="s">
        <v>5</v>
      </c>
      <c s="6" t="s">
        <v>1010</v>
      </c>
      <c s="36" t="s">
        <v>144</v>
      </c>
      <c s="37">
        <v>510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25.5">
      <c r="A130" s="35" t="s">
        <v>53</v>
      </c>
      <c r="E130" s="39" t="s">
        <v>1011</v>
      </c>
    </row>
    <row r="131" spans="1:5" ht="12.75">
      <c r="A131" s="35" t="s">
        <v>54</v>
      </c>
      <c r="E131" s="40" t="s">
        <v>1012</v>
      </c>
    </row>
    <row r="132" spans="1:5" ht="38.25">
      <c r="A132" t="s">
        <v>56</v>
      </c>
      <c r="E132" s="39" t="s">
        <v>1013</v>
      </c>
    </row>
    <row r="133" spans="1:16" ht="12.75">
      <c r="A133" t="s">
        <v>48</v>
      </c>
      <c s="34" t="s">
        <v>131</v>
      </c>
      <c s="34" t="s">
        <v>687</v>
      </c>
      <c s="35" t="s">
        <v>47</v>
      </c>
      <c s="6" t="s">
        <v>688</v>
      </c>
      <c s="36" t="s">
        <v>144</v>
      </c>
      <c s="37">
        <v>400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936</v>
      </c>
    </row>
    <row r="136" spans="1:5" ht="102">
      <c r="A136" t="s">
        <v>56</v>
      </c>
      <c r="E136" s="39" t="s">
        <v>646</v>
      </c>
    </row>
    <row r="137" spans="1:16" ht="25.5">
      <c r="A137" t="s">
        <v>48</v>
      </c>
      <c s="34" t="s">
        <v>135</v>
      </c>
      <c s="34" t="s">
        <v>1014</v>
      </c>
      <c s="35" t="s">
        <v>5</v>
      </c>
      <c s="6" t="s">
        <v>1015</v>
      </c>
      <c s="36" t="s">
        <v>144</v>
      </c>
      <c s="37">
        <v>125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995</v>
      </c>
    </row>
    <row r="139" spans="1:5" ht="12.75">
      <c r="A139" s="35" t="s">
        <v>54</v>
      </c>
      <c r="E139" s="40" t="s">
        <v>1016</v>
      </c>
    </row>
    <row r="140" spans="1:5" ht="76.5">
      <c r="A140" t="s">
        <v>56</v>
      </c>
      <c r="E140" s="39" t="s">
        <v>1017</v>
      </c>
    </row>
    <row r="141" spans="1:16" ht="12.75">
      <c r="A141" t="s">
        <v>48</v>
      </c>
      <c s="34" t="s">
        <v>141</v>
      </c>
      <c s="34" t="s">
        <v>99</v>
      </c>
      <c s="35" t="s">
        <v>5</v>
      </c>
      <c s="6" t="s">
        <v>100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27</v>
      </c>
    </row>
    <row r="142" spans="1:5" ht="12.75">
      <c r="A142" s="35" t="s">
        <v>53</v>
      </c>
      <c r="E142" s="39" t="s">
        <v>1018</v>
      </c>
    </row>
    <row r="143" spans="1:5" ht="12.75">
      <c r="A143" s="35" t="s">
        <v>54</v>
      </c>
      <c r="E143" s="40" t="s">
        <v>1019</v>
      </c>
    </row>
    <row r="144" spans="1:5" ht="191.25">
      <c r="A144" t="s">
        <v>56</v>
      </c>
      <c r="E144" s="39" t="s">
        <v>1020</v>
      </c>
    </row>
    <row r="145" spans="1:16" ht="12.75">
      <c r="A145" t="s">
        <v>48</v>
      </c>
      <c s="34" t="s">
        <v>147</v>
      </c>
      <c s="34" t="s">
        <v>1021</v>
      </c>
      <c s="35" t="s">
        <v>5</v>
      </c>
      <c s="6" t="s">
        <v>1022</v>
      </c>
      <c s="36" t="s">
        <v>51</v>
      </c>
      <c s="37">
        <v>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27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1023</v>
      </c>
    </row>
    <row r="148" spans="1:5" ht="102">
      <c r="A148" t="s">
        <v>56</v>
      </c>
      <c r="E148" s="39" t="s">
        <v>997</v>
      </c>
    </row>
    <row r="149" spans="1:16" ht="25.5">
      <c r="A149" t="s">
        <v>48</v>
      </c>
      <c s="34" t="s">
        <v>152</v>
      </c>
      <c s="34" t="s">
        <v>1024</v>
      </c>
      <c s="35" t="s">
        <v>5</v>
      </c>
      <c s="6" t="s">
        <v>1025</v>
      </c>
      <c s="36" t="s">
        <v>51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27</v>
      </c>
    </row>
    <row r="150" spans="1:5" ht="25.5">
      <c r="A150" s="35" t="s">
        <v>53</v>
      </c>
      <c r="E150" s="39" t="s">
        <v>1026</v>
      </c>
    </row>
    <row r="151" spans="1:5" ht="12.75">
      <c r="A151" s="35" t="s">
        <v>54</v>
      </c>
      <c r="E151" s="40" t="s">
        <v>1027</v>
      </c>
    </row>
    <row r="152" spans="1:5" ht="89.25">
      <c r="A152" t="s">
        <v>56</v>
      </c>
      <c r="E152" s="39" t="s">
        <v>1028</v>
      </c>
    </row>
    <row r="153" spans="1:16" ht="25.5">
      <c r="A153" t="s">
        <v>48</v>
      </c>
      <c s="34" t="s">
        <v>156</v>
      </c>
      <c s="34" t="s">
        <v>1024</v>
      </c>
      <c s="35" t="s">
        <v>47</v>
      </c>
      <c s="6" t="s">
        <v>1025</v>
      </c>
      <c s="36" t="s">
        <v>51</v>
      </c>
      <c s="37">
        <v>20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27</v>
      </c>
    </row>
    <row r="154" spans="1:5" ht="25.5">
      <c r="A154" s="35" t="s">
        <v>53</v>
      </c>
      <c r="E154" s="39" t="s">
        <v>1029</v>
      </c>
    </row>
    <row r="155" spans="1:5" ht="12.75">
      <c r="A155" s="35" t="s">
        <v>54</v>
      </c>
      <c r="E155" s="40" t="s">
        <v>1027</v>
      </c>
    </row>
    <row r="156" spans="1:5" ht="89.25">
      <c r="A156" t="s">
        <v>56</v>
      </c>
      <c r="E156" s="39" t="s">
        <v>1028</v>
      </c>
    </row>
    <row r="157" spans="1:16" ht="25.5">
      <c r="A157" t="s">
        <v>48</v>
      </c>
      <c s="34" t="s">
        <v>160</v>
      </c>
      <c s="34" t="s">
        <v>1030</v>
      </c>
      <c s="35" t="s">
        <v>5</v>
      </c>
      <c s="6" t="s">
        <v>1031</v>
      </c>
      <c s="36" t="s">
        <v>144</v>
      </c>
      <c s="37">
        <v>220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27</v>
      </c>
    </row>
    <row r="158" spans="1:5" ht="25.5">
      <c r="A158" s="35" t="s">
        <v>53</v>
      </c>
      <c r="E158" s="39" t="s">
        <v>1032</v>
      </c>
    </row>
    <row r="159" spans="1:5" ht="12.75">
      <c r="A159" s="35" t="s">
        <v>54</v>
      </c>
      <c r="E159" s="40" t="s">
        <v>1033</v>
      </c>
    </row>
    <row r="160" spans="1:5" ht="76.5">
      <c r="A160" t="s">
        <v>56</v>
      </c>
      <c r="E160" s="39" t="s">
        <v>1017</v>
      </c>
    </row>
    <row r="161" spans="1:16" ht="25.5">
      <c r="A161" t="s">
        <v>48</v>
      </c>
      <c s="34" t="s">
        <v>164</v>
      </c>
      <c s="34" t="s">
        <v>1030</v>
      </c>
      <c s="35" t="s">
        <v>47</v>
      </c>
      <c s="6" t="s">
        <v>1031</v>
      </c>
      <c s="36" t="s">
        <v>144</v>
      </c>
      <c s="37">
        <v>40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27</v>
      </c>
    </row>
    <row r="162" spans="1:5" ht="12.75">
      <c r="A162" s="35" t="s">
        <v>53</v>
      </c>
      <c r="E162" s="39" t="s">
        <v>1034</v>
      </c>
    </row>
    <row r="163" spans="1:5" ht="25.5">
      <c r="A163" s="35" t="s">
        <v>54</v>
      </c>
      <c r="E163" s="40" t="s">
        <v>1035</v>
      </c>
    </row>
    <row r="164" spans="1:5" ht="76.5">
      <c r="A164" t="s">
        <v>56</v>
      </c>
      <c r="E164" s="39" t="s">
        <v>1017</v>
      </c>
    </row>
    <row r="165" spans="1:16" ht="12.75">
      <c r="A165" t="s">
        <v>48</v>
      </c>
      <c s="34" t="s">
        <v>168</v>
      </c>
      <c s="34" t="s">
        <v>233</v>
      </c>
      <c s="35" t="s">
        <v>5</v>
      </c>
      <c s="6" t="s">
        <v>234</v>
      </c>
      <c s="36" t="s">
        <v>144</v>
      </c>
      <c s="37">
        <v>100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27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1027</v>
      </c>
    </row>
    <row r="168" spans="1:5" ht="89.25">
      <c r="A168" t="s">
        <v>56</v>
      </c>
      <c r="E168" s="39" t="s">
        <v>282</v>
      </c>
    </row>
    <row r="169" spans="1:16" ht="12.75">
      <c r="A169" t="s">
        <v>48</v>
      </c>
      <c s="34" t="s">
        <v>172</v>
      </c>
      <c s="34" t="s">
        <v>1036</v>
      </c>
      <c s="35" t="s">
        <v>5</v>
      </c>
      <c s="6" t="s">
        <v>1037</v>
      </c>
      <c s="36" t="s">
        <v>144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27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1027</v>
      </c>
    </row>
    <row r="172" spans="1:5" ht="89.25">
      <c r="A172" t="s">
        <v>56</v>
      </c>
      <c r="E172" s="39" t="s">
        <v>282</v>
      </c>
    </row>
    <row r="173" spans="1:16" ht="12.75">
      <c r="A173" t="s">
        <v>48</v>
      </c>
      <c s="34" t="s">
        <v>176</v>
      </c>
      <c s="34" t="s">
        <v>233</v>
      </c>
      <c s="35" t="s">
        <v>47</v>
      </c>
      <c s="6" t="s">
        <v>234</v>
      </c>
      <c s="36" t="s">
        <v>144</v>
      </c>
      <c s="37">
        <v>90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27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1027</v>
      </c>
    </row>
    <row r="176" spans="1:5" ht="89.25">
      <c r="A176" t="s">
        <v>56</v>
      </c>
      <c r="E176" s="39" t="s">
        <v>282</v>
      </c>
    </row>
    <row r="177" spans="1:16" ht="12.75">
      <c r="A177" t="s">
        <v>48</v>
      </c>
      <c s="34" t="s">
        <v>179</v>
      </c>
      <c s="34" t="s">
        <v>1038</v>
      </c>
      <c s="35" t="s">
        <v>5</v>
      </c>
      <c s="6" t="s">
        <v>1039</v>
      </c>
      <c s="36" t="s">
        <v>144</v>
      </c>
      <c s="37">
        <v>30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52</v>
      </c>
      <c>
        <f>(M177*21)/100</f>
      </c>
      <c t="s">
        <v>27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1027</v>
      </c>
    </row>
    <row r="180" spans="1:5" ht="89.25">
      <c r="A180" t="s">
        <v>56</v>
      </c>
      <c r="E180" s="39" t="s">
        <v>282</v>
      </c>
    </row>
    <row r="181" spans="1:16" ht="12.75">
      <c r="A181" t="s">
        <v>48</v>
      </c>
      <c s="34" t="s">
        <v>182</v>
      </c>
      <c s="34" t="s">
        <v>1040</v>
      </c>
      <c s="35" t="s">
        <v>5</v>
      </c>
      <c s="6" t="s">
        <v>1041</v>
      </c>
      <c s="36" t="s">
        <v>51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52</v>
      </c>
      <c>
        <f>(M181*21)/100</f>
      </c>
      <c t="s">
        <v>27</v>
      </c>
    </row>
    <row r="182" spans="1:5" ht="12.75">
      <c r="A182" s="35" t="s">
        <v>53</v>
      </c>
      <c r="E182" s="39" t="s">
        <v>1042</v>
      </c>
    </row>
    <row r="183" spans="1:5" ht="12.75">
      <c r="A183" s="35" t="s">
        <v>54</v>
      </c>
      <c r="E183" s="40" t="s">
        <v>1027</v>
      </c>
    </row>
    <row r="184" spans="1:5" ht="102">
      <c r="A184" t="s">
        <v>56</v>
      </c>
      <c r="E184" s="39" t="s">
        <v>997</v>
      </c>
    </row>
    <row r="185" spans="1:16" ht="25.5">
      <c r="A185" t="s">
        <v>48</v>
      </c>
      <c s="34" t="s">
        <v>188</v>
      </c>
      <c s="34" t="s">
        <v>1043</v>
      </c>
      <c s="35" t="s">
        <v>5</v>
      </c>
      <c s="6" t="s">
        <v>1044</v>
      </c>
      <c s="36" t="s">
        <v>51</v>
      </c>
      <c s="37">
        <v>30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52</v>
      </c>
      <c>
        <f>(M185*21)/100</f>
      </c>
      <c t="s">
        <v>27</v>
      </c>
    </row>
    <row r="186" spans="1:5" ht="12.75">
      <c r="A186" s="35" t="s">
        <v>53</v>
      </c>
      <c r="E186" s="39" t="s">
        <v>5</v>
      </c>
    </row>
    <row r="187" spans="1:5" ht="12.75">
      <c r="A187" s="35" t="s">
        <v>54</v>
      </c>
      <c r="E187" s="40" t="s">
        <v>1027</v>
      </c>
    </row>
    <row r="188" spans="1:5" ht="89.25">
      <c r="A188" t="s">
        <v>56</v>
      </c>
      <c r="E188" s="39" t="s">
        <v>1045</v>
      </c>
    </row>
    <row r="189" spans="1:16" ht="25.5">
      <c r="A189" t="s">
        <v>48</v>
      </c>
      <c s="34" t="s">
        <v>193</v>
      </c>
      <c s="34" t="s">
        <v>1046</v>
      </c>
      <c s="35" t="s">
        <v>5</v>
      </c>
      <c s="6" t="s">
        <v>1047</v>
      </c>
      <c s="36" t="s">
        <v>51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52</v>
      </c>
      <c>
        <f>(M189*21)/100</f>
      </c>
      <c t="s">
        <v>27</v>
      </c>
    </row>
    <row r="190" spans="1:5" ht="12.75">
      <c r="A190" s="35" t="s">
        <v>53</v>
      </c>
      <c r="E190" s="39" t="s">
        <v>1048</v>
      </c>
    </row>
    <row r="191" spans="1:5" ht="12.75">
      <c r="A191" s="35" t="s">
        <v>54</v>
      </c>
      <c r="E191" s="40" t="s">
        <v>1027</v>
      </c>
    </row>
    <row r="192" spans="1:5" ht="89.25">
      <c r="A192" t="s">
        <v>56</v>
      </c>
      <c r="E192" s="39" t="s">
        <v>1045</v>
      </c>
    </row>
    <row r="193" spans="1:16" ht="12.75">
      <c r="A193" t="s">
        <v>48</v>
      </c>
      <c s="34" t="s">
        <v>197</v>
      </c>
      <c s="34" t="s">
        <v>1049</v>
      </c>
      <c s="35" t="s">
        <v>5</v>
      </c>
      <c s="6" t="s">
        <v>1050</v>
      </c>
      <c s="36" t="s">
        <v>761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287</v>
      </c>
      <c>
        <f>(M193*21)/100</f>
      </c>
      <c t="s">
        <v>27</v>
      </c>
    </row>
    <row r="194" spans="1:5" ht="12.75">
      <c r="A194" s="35" t="s">
        <v>53</v>
      </c>
      <c r="E194" s="39" t="s">
        <v>1051</v>
      </c>
    </row>
    <row r="195" spans="1:5" ht="12.75">
      <c r="A195" s="35" t="s">
        <v>54</v>
      </c>
      <c r="E195" s="40" t="s">
        <v>1052</v>
      </c>
    </row>
    <row r="196" spans="1:5" ht="114.75">
      <c r="A196" t="s">
        <v>56</v>
      </c>
      <c r="E196" s="39" t="s">
        <v>1053</v>
      </c>
    </row>
    <row r="197" spans="1:16" ht="12.75">
      <c r="A197" t="s">
        <v>48</v>
      </c>
      <c s="34" t="s">
        <v>200</v>
      </c>
      <c s="34" t="s">
        <v>1054</v>
      </c>
      <c s="35" t="s">
        <v>5</v>
      </c>
      <c s="6" t="s">
        <v>1055</v>
      </c>
      <c s="36" t="s">
        <v>51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52</v>
      </c>
      <c>
        <f>(M197*21)/100</f>
      </c>
      <c t="s">
        <v>27</v>
      </c>
    </row>
    <row r="198" spans="1:5" ht="12.75">
      <c r="A198" s="35" t="s">
        <v>53</v>
      </c>
      <c r="E198" s="39" t="s">
        <v>5</v>
      </c>
    </row>
    <row r="199" spans="1:5" ht="12.75">
      <c r="A199" s="35" t="s">
        <v>54</v>
      </c>
      <c r="E199" s="40" t="s">
        <v>1027</v>
      </c>
    </row>
    <row r="200" spans="1:5" ht="76.5">
      <c r="A200" t="s">
        <v>56</v>
      </c>
      <c r="E200" s="39" t="s">
        <v>1056</v>
      </c>
    </row>
    <row r="201" spans="1:16" ht="25.5">
      <c r="A201" t="s">
        <v>48</v>
      </c>
      <c s="34" t="s">
        <v>204</v>
      </c>
      <c s="34" t="s">
        <v>1057</v>
      </c>
      <c s="35" t="s">
        <v>5</v>
      </c>
      <c s="6" t="s">
        <v>1058</v>
      </c>
      <c s="36" t="s">
        <v>761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287</v>
      </c>
      <c>
        <f>(M201*21)/100</f>
      </c>
      <c t="s">
        <v>27</v>
      </c>
    </row>
    <row r="202" spans="1:5" ht="12.75">
      <c r="A202" s="35" t="s">
        <v>53</v>
      </c>
      <c r="E202" s="39" t="s">
        <v>5</v>
      </c>
    </row>
    <row r="203" spans="1:5" ht="12.75">
      <c r="A203" s="35" t="s">
        <v>54</v>
      </c>
      <c r="E203" s="40" t="s">
        <v>5</v>
      </c>
    </row>
    <row r="204" spans="1:5" ht="114.75">
      <c r="A204" t="s">
        <v>56</v>
      </c>
      <c r="E204" s="39" t="s">
        <v>1053</v>
      </c>
    </row>
    <row r="205" spans="1:16" ht="12.75">
      <c r="A205" t="s">
        <v>48</v>
      </c>
      <c s="34" t="s">
        <v>208</v>
      </c>
      <c s="34" t="s">
        <v>1059</v>
      </c>
      <c s="35" t="s">
        <v>5</v>
      </c>
      <c s="6" t="s">
        <v>1060</v>
      </c>
      <c s="36" t="s">
        <v>144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52</v>
      </c>
      <c>
        <f>(M205*21)/100</f>
      </c>
      <c t="s">
        <v>27</v>
      </c>
    </row>
    <row r="206" spans="1:5" ht="12.75">
      <c r="A206" s="35" t="s">
        <v>53</v>
      </c>
      <c r="E206" s="39" t="s">
        <v>1061</v>
      </c>
    </row>
    <row r="207" spans="1:5" ht="12.75">
      <c r="A207" s="35" t="s">
        <v>54</v>
      </c>
      <c r="E207" s="40" t="s">
        <v>1062</v>
      </c>
    </row>
    <row r="208" spans="1:5" ht="102">
      <c r="A208" t="s">
        <v>56</v>
      </c>
      <c r="E208" s="39" t="s">
        <v>1063</v>
      </c>
    </row>
    <row r="209" spans="1:16" ht="12.75">
      <c r="A209" t="s">
        <v>48</v>
      </c>
      <c s="34" t="s">
        <v>211</v>
      </c>
      <c s="34" t="s">
        <v>1064</v>
      </c>
      <c s="35" t="s">
        <v>5</v>
      </c>
      <c s="6" t="s">
        <v>1065</v>
      </c>
      <c s="36" t="s">
        <v>51</v>
      </c>
      <c s="37">
        <v>40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52</v>
      </c>
      <c>
        <f>(M209*21)/100</f>
      </c>
      <c t="s">
        <v>27</v>
      </c>
    </row>
    <row r="210" spans="1:5" ht="12.75">
      <c r="A210" s="35" t="s">
        <v>53</v>
      </c>
      <c r="E210" s="39" t="s">
        <v>5</v>
      </c>
    </row>
    <row r="211" spans="1:5" ht="12.75">
      <c r="A211" s="35" t="s">
        <v>54</v>
      </c>
      <c r="E211" s="40" t="s">
        <v>1066</v>
      </c>
    </row>
    <row r="212" spans="1:5" ht="178.5">
      <c r="A212" t="s">
        <v>56</v>
      </c>
      <c r="E212" s="39" t="s">
        <v>990</v>
      </c>
    </row>
    <row r="213" spans="1:16" ht="12.75">
      <c r="A213" t="s">
        <v>48</v>
      </c>
      <c s="34" t="s">
        <v>214</v>
      </c>
      <c s="34" t="s">
        <v>1067</v>
      </c>
      <c s="35" t="s">
        <v>5</v>
      </c>
      <c s="6" t="s">
        <v>1068</v>
      </c>
      <c s="36" t="s">
        <v>761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287</v>
      </c>
      <c>
        <f>(M213*21)/100</f>
      </c>
      <c t="s">
        <v>27</v>
      </c>
    </row>
    <row r="214" spans="1:5" ht="12.75">
      <c r="A214" s="35" t="s">
        <v>53</v>
      </c>
      <c r="E214" s="39" t="s">
        <v>5</v>
      </c>
    </row>
    <row r="215" spans="1:5" ht="12.75">
      <c r="A215" s="35" t="s">
        <v>54</v>
      </c>
      <c r="E215" s="40" t="s">
        <v>5</v>
      </c>
    </row>
    <row r="216" spans="1:5" ht="89.25">
      <c r="A216" t="s">
        <v>56</v>
      </c>
      <c r="E216" s="39" t="s">
        <v>1069</v>
      </c>
    </row>
    <row r="217" spans="1:16" ht="12.75">
      <c r="A217" t="s">
        <v>48</v>
      </c>
      <c s="34" t="s">
        <v>238</v>
      </c>
      <c s="34" t="s">
        <v>1070</v>
      </c>
      <c s="35" t="s">
        <v>5</v>
      </c>
      <c s="6" t="s">
        <v>1071</v>
      </c>
      <c s="36" t="s">
        <v>191</v>
      </c>
      <c s="37">
        <v>1.7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52</v>
      </c>
      <c>
        <f>(M217*21)/100</f>
      </c>
      <c t="s">
        <v>27</v>
      </c>
    </row>
    <row r="218" spans="1:5" ht="12.75">
      <c r="A218" s="35" t="s">
        <v>53</v>
      </c>
      <c r="E218" s="39" t="s">
        <v>1072</v>
      </c>
    </row>
    <row r="219" spans="1:5" ht="12.75">
      <c r="A219" s="35" t="s">
        <v>54</v>
      </c>
      <c r="E219" s="40" t="s">
        <v>1073</v>
      </c>
    </row>
    <row r="220" spans="1:5" ht="102">
      <c r="A220" t="s">
        <v>56</v>
      </c>
      <c r="E220" s="39" t="s">
        <v>1074</v>
      </c>
    </row>
    <row r="221" spans="1:16" ht="12.75">
      <c r="A221" t="s">
        <v>48</v>
      </c>
      <c s="34" t="s">
        <v>241</v>
      </c>
      <c s="34" t="s">
        <v>1040</v>
      </c>
      <c s="35" t="s">
        <v>47</v>
      </c>
      <c s="6" t="s">
        <v>1041</v>
      </c>
      <c s="36" t="s">
        <v>51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52</v>
      </c>
      <c>
        <f>(M221*21)/100</f>
      </c>
      <c t="s">
        <v>27</v>
      </c>
    </row>
    <row r="222" spans="1:5" ht="12.75">
      <c r="A222" s="35" t="s">
        <v>53</v>
      </c>
      <c r="E222" s="39" t="s">
        <v>1042</v>
      </c>
    </row>
    <row r="223" spans="1:5" ht="12.75">
      <c r="A223" s="35" t="s">
        <v>54</v>
      </c>
      <c r="E223" s="40" t="s">
        <v>1075</v>
      </c>
    </row>
    <row r="224" spans="1:5" ht="102">
      <c r="A224" t="s">
        <v>56</v>
      </c>
      <c r="E224" s="39" t="s">
        <v>997</v>
      </c>
    </row>
    <row r="225" spans="1:16" ht="25.5">
      <c r="A225" t="s">
        <v>48</v>
      </c>
      <c s="34" t="s">
        <v>244</v>
      </c>
      <c s="34" t="s">
        <v>1043</v>
      </c>
      <c s="35" t="s">
        <v>47</v>
      </c>
      <c s="6" t="s">
        <v>1044</v>
      </c>
      <c s="36" t="s">
        <v>51</v>
      </c>
      <c s="37">
        <v>15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52</v>
      </c>
      <c>
        <f>(M225*21)/100</f>
      </c>
      <c t="s">
        <v>27</v>
      </c>
    </row>
    <row r="226" spans="1:5" ht="12.75">
      <c r="A226" s="35" t="s">
        <v>53</v>
      </c>
      <c r="E226" s="39" t="s">
        <v>5</v>
      </c>
    </row>
    <row r="227" spans="1:5" ht="12.75">
      <c r="A227" s="35" t="s">
        <v>54</v>
      </c>
      <c r="E227" s="40" t="s">
        <v>1073</v>
      </c>
    </row>
    <row r="228" spans="1:5" ht="89.25">
      <c r="A228" t="s">
        <v>56</v>
      </c>
      <c r="E228" s="39" t="s">
        <v>1045</v>
      </c>
    </row>
    <row r="229" spans="1:16" ht="25.5">
      <c r="A229" t="s">
        <v>48</v>
      </c>
      <c s="34" t="s">
        <v>1076</v>
      </c>
      <c s="34" t="s">
        <v>1046</v>
      </c>
      <c s="35" t="s">
        <v>47</v>
      </c>
      <c s="6" t="s">
        <v>1047</v>
      </c>
      <c s="36" t="s">
        <v>51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52</v>
      </c>
      <c>
        <f>(M229*21)/100</f>
      </c>
      <c t="s">
        <v>27</v>
      </c>
    </row>
    <row r="230" spans="1:5" ht="12.75">
      <c r="A230" s="35" t="s">
        <v>53</v>
      </c>
      <c r="E230" s="39" t="s">
        <v>1048</v>
      </c>
    </row>
    <row r="231" spans="1:5" ht="12.75">
      <c r="A231" s="35" t="s">
        <v>54</v>
      </c>
      <c r="E231" s="40" t="s">
        <v>1073</v>
      </c>
    </row>
    <row r="232" spans="1:5" ht="89.25">
      <c r="A232" t="s">
        <v>56</v>
      </c>
      <c r="E232" s="39" t="s">
        <v>1045</v>
      </c>
    </row>
    <row r="233" spans="1:16" ht="12.75">
      <c r="A233" t="s">
        <v>48</v>
      </c>
      <c s="34" t="s">
        <v>1077</v>
      </c>
      <c s="34" t="s">
        <v>1078</v>
      </c>
      <c s="35" t="s">
        <v>5</v>
      </c>
      <c s="6" t="s">
        <v>1079</v>
      </c>
      <c s="36" t="s">
        <v>761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287</v>
      </c>
      <c>
        <f>(M233*21)/100</f>
      </c>
      <c t="s">
        <v>27</v>
      </c>
    </row>
    <row r="234" spans="1:5" ht="12.75">
      <c r="A234" s="35" t="s">
        <v>53</v>
      </c>
      <c r="E234" s="39" t="s">
        <v>1080</v>
      </c>
    </row>
    <row r="235" spans="1:5" ht="12.75">
      <c r="A235" s="35" t="s">
        <v>54</v>
      </c>
      <c r="E235" s="40" t="s">
        <v>1081</v>
      </c>
    </row>
    <row r="236" spans="1:5" ht="178.5">
      <c r="A236" t="s">
        <v>56</v>
      </c>
      <c r="E236" s="39" t="s">
        <v>1082</v>
      </c>
    </row>
    <row r="237" spans="1:16" ht="12.75">
      <c r="A237" t="s">
        <v>48</v>
      </c>
      <c s="34" t="s">
        <v>1083</v>
      </c>
      <c s="34" t="s">
        <v>1084</v>
      </c>
      <c s="35" t="s">
        <v>5</v>
      </c>
      <c s="6" t="s">
        <v>1085</v>
      </c>
      <c s="36" t="s">
        <v>761</v>
      </c>
      <c s="37">
        <v>18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287</v>
      </c>
      <c>
        <f>(M237*21)/100</f>
      </c>
      <c t="s">
        <v>27</v>
      </c>
    </row>
    <row r="238" spans="1:5" ht="12.75">
      <c r="A238" s="35" t="s">
        <v>53</v>
      </c>
      <c r="E238" s="39" t="s">
        <v>1086</v>
      </c>
    </row>
    <row r="239" spans="1:5" ht="12.75">
      <c r="A239" s="35" t="s">
        <v>54</v>
      </c>
      <c r="E239" s="40" t="s">
        <v>1019</v>
      </c>
    </row>
    <row r="240" spans="1:5" ht="178.5">
      <c r="A240" t="s">
        <v>56</v>
      </c>
      <c r="E240" s="39" t="s">
        <v>1082</v>
      </c>
    </row>
    <row r="241" spans="1:16" ht="12.75">
      <c r="A241" t="s">
        <v>48</v>
      </c>
      <c s="34" t="s">
        <v>1087</v>
      </c>
      <c s="34" t="s">
        <v>1088</v>
      </c>
      <c s="35" t="s">
        <v>5</v>
      </c>
      <c s="6" t="s">
        <v>1089</v>
      </c>
      <c s="36" t="s">
        <v>51</v>
      </c>
      <c s="37">
        <v>4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52</v>
      </c>
      <c>
        <f>(M241*21)/100</f>
      </c>
      <c t="s">
        <v>27</v>
      </c>
    </row>
    <row r="242" spans="1:5" ht="12.75">
      <c r="A242" s="35" t="s">
        <v>53</v>
      </c>
      <c r="E242" s="39" t="s">
        <v>1086</v>
      </c>
    </row>
    <row r="243" spans="1:5" ht="12.75">
      <c r="A243" s="35" t="s">
        <v>54</v>
      </c>
      <c r="E243" s="40" t="s">
        <v>1019</v>
      </c>
    </row>
    <row r="244" spans="1:5" ht="114.75">
      <c r="A244" t="s">
        <v>56</v>
      </c>
      <c r="E244" s="39" t="s">
        <v>1090</v>
      </c>
    </row>
    <row r="245" spans="1:16" ht="12.75">
      <c r="A245" t="s">
        <v>48</v>
      </c>
      <c s="34" t="s">
        <v>1091</v>
      </c>
      <c s="34" t="s">
        <v>1092</v>
      </c>
      <c s="35" t="s">
        <v>5</v>
      </c>
      <c s="6" t="s">
        <v>1093</v>
      </c>
      <c s="36" t="s">
        <v>51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52</v>
      </c>
      <c>
        <f>(M245*21)/100</f>
      </c>
      <c t="s">
        <v>27</v>
      </c>
    </row>
    <row r="246" spans="1:5" ht="12.75">
      <c r="A246" s="35" t="s">
        <v>53</v>
      </c>
      <c r="E246" s="39" t="s">
        <v>1086</v>
      </c>
    </row>
    <row r="247" spans="1:5" ht="12.75">
      <c r="A247" s="35" t="s">
        <v>54</v>
      </c>
      <c r="E247" s="40" t="s">
        <v>1019</v>
      </c>
    </row>
    <row r="248" spans="1:5" ht="140.25">
      <c r="A248" t="s">
        <v>56</v>
      </c>
      <c r="E248" s="39" t="s">
        <v>1094</v>
      </c>
    </row>
    <row r="249" spans="1:16" ht="12.75">
      <c r="A249" t="s">
        <v>48</v>
      </c>
      <c s="34" t="s">
        <v>1095</v>
      </c>
      <c s="34" t="s">
        <v>1096</v>
      </c>
      <c s="35" t="s">
        <v>5</v>
      </c>
      <c s="6" t="s">
        <v>1097</v>
      </c>
      <c s="36" t="s">
        <v>761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287</v>
      </c>
      <c>
        <f>(M249*21)/100</f>
      </c>
      <c t="s">
        <v>27</v>
      </c>
    </row>
    <row r="250" spans="1:5" ht="51">
      <c r="A250" s="35" t="s">
        <v>53</v>
      </c>
      <c r="E250" s="39" t="s">
        <v>1098</v>
      </c>
    </row>
    <row r="251" spans="1:5" ht="12.75">
      <c r="A251" s="35" t="s">
        <v>54</v>
      </c>
      <c r="E251" s="40" t="s">
        <v>1099</v>
      </c>
    </row>
    <row r="252" spans="1:5" ht="114.75">
      <c r="A252" t="s">
        <v>56</v>
      </c>
      <c r="E252" s="39" t="s">
        <v>1053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48</v>
      </c>
      <c s="34" t="s">
        <v>47</v>
      </c>
      <c s="34" t="s">
        <v>49</v>
      </c>
      <c s="35" t="s">
        <v>5</v>
      </c>
      <c s="6" t="s">
        <v>50</v>
      </c>
      <c s="36" t="s">
        <v>51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55</v>
      </c>
    </row>
    <row r="13" spans="1:5" ht="191.25">
      <c r="A13" t="s">
        <v>56</v>
      </c>
      <c r="E13" s="39" t="s">
        <v>57</v>
      </c>
    </row>
    <row r="14" spans="1:16" ht="12.75">
      <c r="A14" t="s">
        <v>48</v>
      </c>
      <c s="34" t="s">
        <v>27</v>
      </c>
      <c s="34" t="s">
        <v>58</v>
      </c>
      <c s="35" t="s">
        <v>5</v>
      </c>
      <c s="6" t="s">
        <v>59</v>
      </c>
      <c s="36" t="s">
        <v>51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55</v>
      </c>
    </row>
    <row r="17" spans="1:5" ht="153">
      <c r="A17" t="s">
        <v>56</v>
      </c>
      <c r="E17" s="39" t="s">
        <v>60</v>
      </c>
    </row>
    <row r="18" spans="1:16" ht="12.75">
      <c r="A18" t="s">
        <v>48</v>
      </c>
      <c s="34" t="s">
        <v>26</v>
      </c>
      <c s="34" t="s">
        <v>61</v>
      </c>
      <c s="35" t="s">
        <v>5</v>
      </c>
      <c s="6" t="s">
        <v>62</v>
      </c>
      <c s="36" t="s">
        <v>51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55</v>
      </c>
    </row>
    <row r="21" spans="1:5" ht="191.25">
      <c r="A21" t="s">
        <v>56</v>
      </c>
      <c r="E21" s="39" t="s">
        <v>57</v>
      </c>
    </row>
    <row r="22" spans="1:16" ht="12.75">
      <c r="A22" t="s">
        <v>48</v>
      </c>
      <c s="34" t="s">
        <v>63</v>
      </c>
      <c s="34" t="s">
        <v>64</v>
      </c>
      <c s="35" t="s">
        <v>5</v>
      </c>
      <c s="6" t="s">
        <v>65</v>
      </c>
      <c s="36" t="s">
        <v>51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55</v>
      </c>
    </row>
    <row r="25" spans="1:5" ht="191.25">
      <c r="A25" t="s">
        <v>56</v>
      </c>
      <c r="E25" s="39" t="s">
        <v>57</v>
      </c>
    </row>
    <row r="26" spans="1:16" ht="12.75">
      <c r="A26" t="s">
        <v>48</v>
      </c>
      <c s="34" t="s">
        <v>66</v>
      </c>
      <c s="34" t="s">
        <v>67</v>
      </c>
      <c s="35" t="s">
        <v>5</v>
      </c>
      <c s="6" t="s">
        <v>68</v>
      </c>
      <c s="36" t="s">
        <v>51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55</v>
      </c>
    </row>
    <row r="29" spans="1:5" ht="140.25">
      <c r="A29" t="s">
        <v>56</v>
      </c>
      <c r="E29" s="39" t="s">
        <v>69</v>
      </c>
    </row>
    <row r="30" spans="1:16" ht="12.75">
      <c r="A30" t="s">
        <v>48</v>
      </c>
      <c s="34" t="s">
        <v>70</v>
      </c>
      <c s="34" t="s">
        <v>71</v>
      </c>
      <c s="35" t="s">
        <v>5</v>
      </c>
      <c s="6" t="s">
        <v>72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55</v>
      </c>
    </row>
    <row r="33" spans="1:5" ht="140.25">
      <c r="A33" t="s">
        <v>56</v>
      </c>
      <c r="E33" s="39" t="s">
        <v>69</v>
      </c>
    </row>
    <row r="34" spans="1:16" ht="12.75">
      <c r="A34" t="s">
        <v>48</v>
      </c>
      <c s="34" t="s">
        <v>73</v>
      </c>
      <c s="34" t="s">
        <v>74</v>
      </c>
      <c s="35" t="s">
        <v>5</v>
      </c>
      <c s="6" t="s">
        <v>75</v>
      </c>
      <c s="36" t="s">
        <v>51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55</v>
      </c>
    </row>
    <row r="37" spans="1:5" ht="191.25">
      <c r="A37" t="s">
        <v>56</v>
      </c>
      <c r="E37" s="39" t="s">
        <v>57</v>
      </c>
    </row>
    <row r="38" spans="1:16" ht="12.75">
      <c r="A38" t="s">
        <v>48</v>
      </c>
      <c s="34" t="s">
        <v>76</v>
      </c>
      <c s="34" t="s">
        <v>77</v>
      </c>
      <c s="35" t="s">
        <v>5</v>
      </c>
      <c s="6" t="s">
        <v>78</v>
      </c>
      <c s="36" t="s">
        <v>51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55</v>
      </c>
    </row>
    <row r="41" spans="1:5" ht="140.25">
      <c r="A41" t="s">
        <v>56</v>
      </c>
      <c r="E41" s="39" t="s">
        <v>69</v>
      </c>
    </row>
    <row r="42" spans="1:16" ht="25.5">
      <c r="A42" t="s">
        <v>48</v>
      </c>
      <c s="34" t="s">
        <v>79</v>
      </c>
      <c s="34" t="s">
        <v>80</v>
      </c>
      <c s="35" t="s">
        <v>5</v>
      </c>
      <c s="6" t="s">
        <v>81</v>
      </c>
      <c s="36" t="s">
        <v>51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55</v>
      </c>
    </row>
    <row r="45" spans="1:5" ht="191.25">
      <c r="A45" t="s">
        <v>56</v>
      </c>
      <c r="E45" s="39" t="s">
        <v>57</v>
      </c>
    </row>
    <row r="46" spans="1:16" ht="25.5">
      <c r="A46" t="s">
        <v>48</v>
      </c>
      <c s="34" t="s">
        <v>82</v>
      </c>
      <c s="34" t="s">
        <v>83</v>
      </c>
      <c s="35" t="s">
        <v>5</v>
      </c>
      <c s="6" t="s">
        <v>84</v>
      </c>
      <c s="36" t="s">
        <v>51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55</v>
      </c>
    </row>
    <row r="49" spans="1:5" ht="140.25">
      <c r="A49" t="s">
        <v>56</v>
      </c>
      <c r="E49" s="39" t="s">
        <v>69</v>
      </c>
    </row>
    <row r="50" spans="1:16" ht="12.75">
      <c r="A50" t="s">
        <v>48</v>
      </c>
      <c s="34" t="s">
        <v>85</v>
      </c>
      <c s="34" t="s">
        <v>86</v>
      </c>
      <c s="35" t="s">
        <v>5</v>
      </c>
      <c s="6" t="s">
        <v>87</v>
      </c>
      <c s="36" t="s">
        <v>51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55</v>
      </c>
    </row>
    <row r="53" spans="1:5" ht="191.25">
      <c r="A53" t="s">
        <v>56</v>
      </c>
      <c r="E53" s="39" t="s">
        <v>57</v>
      </c>
    </row>
    <row r="54" spans="1:16" ht="12.75">
      <c r="A54" t="s">
        <v>48</v>
      </c>
      <c s="34" t="s">
        <v>88</v>
      </c>
      <c s="34" t="s">
        <v>89</v>
      </c>
      <c s="35" t="s">
        <v>5</v>
      </c>
      <c s="6" t="s">
        <v>90</v>
      </c>
      <c s="36" t="s">
        <v>51</v>
      </c>
      <c s="37">
        <v>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55</v>
      </c>
    </row>
    <row r="57" spans="1:5" ht="140.25">
      <c r="A57" t="s">
        <v>56</v>
      </c>
      <c r="E57" s="39" t="s">
        <v>69</v>
      </c>
    </row>
    <row r="58" spans="1:16" ht="25.5">
      <c r="A58" t="s">
        <v>48</v>
      </c>
      <c s="34" t="s">
        <v>91</v>
      </c>
      <c s="34" t="s">
        <v>92</v>
      </c>
      <c s="35" t="s">
        <v>5</v>
      </c>
      <c s="6" t="s">
        <v>93</v>
      </c>
      <c s="36" t="s">
        <v>51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94</v>
      </c>
    </row>
    <row r="61" spans="1:5" ht="191.25">
      <c r="A61" t="s">
        <v>56</v>
      </c>
      <c r="E61" s="39" t="s">
        <v>57</v>
      </c>
    </row>
    <row r="62" spans="1:16" ht="25.5">
      <c r="A62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94</v>
      </c>
    </row>
    <row r="65" spans="1:5" ht="191.25">
      <c r="A65" t="s">
        <v>56</v>
      </c>
      <c r="E65" s="39" t="s">
        <v>57</v>
      </c>
    </row>
    <row r="66" spans="1:16" ht="12.75">
      <c r="A66" t="s">
        <v>48</v>
      </c>
      <c s="34" t="s">
        <v>98</v>
      </c>
      <c s="34" t="s">
        <v>99</v>
      </c>
      <c s="35" t="s">
        <v>5</v>
      </c>
      <c s="6" t="s">
        <v>100</v>
      </c>
      <c s="36" t="s">
        <v>51</v>
      </c>
      <c s="37">
        <v>11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101</v>
      </c>
    </row>
    <row r="69" spans="1:5" ht="191.25">
      <c r="A69" t="s">
        <v>56</v>
      </c>
      <c r="E69" s="39" t="s">
        <v>57</v>
      </c>
    </row>
    <row r="70" spans="1:16" ht="12.75">
      <c r="A70" t="s">
        <v>48</v>
      </c>
      <c s="34" t="s">
        <v>102</v>
      </c>
      <c s="34" t="s">
        <v>103</v>
      </c>
      <c s="35" t="s">
        <v>5</v>
      </c>
      <c s="6" t="s">
        <v>104</v>
      </c>
      <c s="36" t="s">
        <v>51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106</v>
      </c>
    </row>
    <row r="73" spans="1:5" ht="191.25">
      <c r="A73" t="s">
        <v>56</v>
      </c>
      <c r="E73" s="39" t="s">
        <v>57</v>
      </c>
    </row>
    <row r="74" spans="1:16" ht="12.75">
      <c r="A74" t="s">
        <v>48</v>
      </c>
      <c s="34" t="s">
        <v>107</v>
      </c>
      <c s="34" t="s">
        <v>108</v>
      </c>
      <c s="35" t="s">
        <v>5</v>
      </c>
      <c s="6" t="s">
        <v>109</v>
      </c>
      <c s="36" t="s">
        <v>51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105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106</v>
      </c>
    </row>
    <row r="77" spans="1:5" ht="140.25">
      <c r="A77" t="s">
        <v>56</v>
      </c>
      <c r="E77" s="39" t="s">
        <v>69</v>
      </c>
    </row>
    <row r="78" spans="1:16" ht="12.75">
      <c r="A7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105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113</v>
      </c>
    </row>
    <row r="81" spans="1:5" ht="191.25">
      <c r="A81" t="s">
        <v>56</v>
      </c>
      <c r="E81" s="39" t="s">
        <v>57</v>
      </c>
    </row>
    <row r="82" spans="1:16" ht="12.75">
      <c r="A82" t="s">
        <v>48</v>
      </c>
      <c s="34" t="s">
        <v>114</v>
      </c>
      <c s="34" t="s">
        <v>115</v>
      </c>
      <c s="35" t="s">
        <v>5</v>
      </c>
      <c s="6" t="s">
        <v>116</v>
      </c>
      <c s="36" t="s">
        <v>51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105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113</v>
      </c>
    </row>
    <row r="85" spans="1:5" ht="140.25">
      <c r="A85" t="s">
        <v>56</v>
      </c>
      <c r="E85" s="39" t="s">
        <v>69</v>
      </c>
    </row>
    <row r="86" spans="1:16" ht="25.5">
      <c r="A86" t="s">
        <v>48</v>
      </c>
      <c s="34" t="s">
        <v>117</v>
      </c>
      <c s="34" t="s">
        <v>118</v>
      </c>
      <c s="35" t="s">
        <v>5</v>
      </c>
      <c s="6" t="s">
        <v>119</v>
      </c>
      <c s="36" t="s">
        <v>51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55</v>
      </c>
    </row>
    <row r="89" spans="1:5" ht="127.5">
      <c r="A89" t="s">
        <v>56</v>
      </c>
      <c r="E89" s="39" t="s">
        <v>120</v>
      </c>
    </row>
    <row r="90" spans="1:16" ht="12.75">
      <c r="A90" t="s">
        <v>48</v>
      </c>
      <c s="34" t="s">
        <v>121</v>
      </c>
      <c s="34" t="s">
        <v>122</v>
      </c>
      <c s="35" t="s">
        <v>5</v>
      </c>
      <c s="6" t="s">
        <v>123</v>
      </c>
      <c s="36" t="s">
        <v>51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55</v>
      </c>
    </row>
    <row r="93" spans="1:5" ht="140.25">
      <c r="A93" t="s">
        <v>56</v>
      </c>
      <c r="E93" s="39" t="s">
        <v>69</v>
      </c>
    </row>
    <row r="94" spans="1:16" ht="12.75">
      <c r="A94" t="s">
        <v>48</v>
      </c>
      <c s="34" t="s">
        <v>124</v>
      </c>
      <c s="34" t="s">
        <v>125</v>
      </c>
      <c s="35" t="s">
        <v>5</v>
      </c>
      <c s="6" t="s">
        <v>126</v>
      </c>
      <c s="36" t="s">
        <v>51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55</v>
      </c>
    </row>
    <row r="97" spans="1:5" ht="114.75">
      <c r="A97" t="s">
        <v>56</v>
      </c>
      <c r="E97" s="39" t="s">
        <v>127</v>
      </c>
    </row>
    <row r="98" spans="1:16" ht="12.75">
      <c r="A98" t="s">
        <v>48</v>
      </c>
      <c s="34" t="s">
        <v>128</v>
      </c>
      <c s="34" t="s">
        <v>129</v>
      </c>
      <c s="35" t="s">
        <v>5</v>
      </c>
      <c s="6" t="s">
        <v>130</v>
      </c>
      <c s="36" t="s">
        <v>51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55</v>
      </c>
    </row>
    <row r="101" spans="1:5" ht="140.25">
      <c r="A101" t="s">
        <v>56</v>
      </c>
      <c r="E101" s="39" t="s">
        <v>69</v>
      </c>
    </row>
    <row r="102" spans="1:16" ht="25.5">
      <c r="A102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51</v>
      </c>
      <c s="37">
        <v>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55</v>
      </c>
    </row>
    <row r="105" spans="1:5" ht="102">
      <c r="A105" t="s">
        <v>56</v>
      </c>
      <c r="E105" s="39" t="s">
        <v>134</v>
      </c>
    </row>
    <row r="106" spans="1:16" ht="12.75">
      <c r="A106" t="s">
        <v>48</v>
      </c>
      <c s="34" t="s">
        <v>135</v>
      </c>
      <c s="34" t="s">
        <v>136</v>
      </c>
      <c s="35" t="s">
        <v>5</v>
      </c>
      <c s="6" t="s">
        <v>137</v>
      </c>
      <c s="36" t="s">
        <v>138</v>
      </c>
      <c s="37">
        <v>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139</v>
      </c>
    </row>
    <row r="109" spans="1:5" ht="102">
      <c r="A109" t="s">
        <v>56</v>
      </c>
      <c r="E109" s="39" t="s">
        <v>140</v>
      </c>
    </row>
    <row r="110" spans="1:16" ht="25.5">
      <c r="A110" t="s">
        <v>48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820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145</v>
      </c>
    </row>
    <row r="113" spans="1:5" ht="76.5">
      <c r="A113" t="s">
        <v>56</v>
      </c>
      <c r="E113" s="39" t="s">
        <v>146</v>
      </c>
    </row>
    <row r="114" spans="1:16" ht="12.75">
      <c r="A114" t="s">
        <v>48</v>
      </c>
      <c s="34" t="s">
        <v>147</v>
      </c>
      <c s="34" t="s">
        <v>148</v>
      </c>
      <c s="35" t="s">
        <v>5</v>
      </c>
      <c s="6" t="s">
        <v>149</v>
      </c>
      <c s="36" t="s">
        <v>150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5</v>
      </c>
    </row>
    <row r="116" spans="1:5" ht="12.75">
      <c r="A116" s="35" t="s">
        <v>54</v>
      </c>
      <c r="E116" s="40" t="s">
        <v>145</v>
      </c>
    </row>
    <row r="117" spans="1:5" ht="153">
      <c r="A117" t="s">
        <v>56</v>
      </c>
      <c r="E117" s="39" t="s">
        <v>151</v>
      </c>
    </row>
    <row r="118" spans="1:16" ht="12.75">
      <c r="A118" t="s">
        <v>48</v>
      </c>
      <c s="34" t="s">
        <v>152</v>
      </c>
      <c s="34" t="s">
        <v>153</v>
      </c>
      <c s="35" t="s">
        <v>5</v>
      </c>
      <c s="6" t="s">
        <v>154</v>
      </c>
      <c s="36" t="s">
        <v>144</v>
      </c>
      <c s="37">
        <v>1000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12.75">
      <c r="A120" s="35" t="s">
        <v>54</v>
      </c>
      <c r="E120" s="40" t="s">
        <v>145</v>
      </c>
    </row>
    <row r="121" spans="1:5" ht="114.75">
      <c r="A121" t="s">
        <v>56</v>
      </c>
      <c r="E121" s="39" t="s">
        <v>155</v>
      </c>
    </row>
    <row r="122" spans="1:16" ht="12.75">
      <c r="A1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144</v>
      </c>
      <c s="37">
        <v>1000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12.75">
      <c r="A124" s="35" t="s">
        <v>54</v>
      </c>
      <c r="E124" s="40" t="s">
        <v>145</v>
      </c>
    </row>
    <row r="125" spans="1:5" ht="153">
      <c r="A125" t="s">
        <v>56</v>
      </c>
      <c r="E125" s="39" t="s">
        <v>159</v>
      </c>
    </row>
    <row r="126" spans="1:16" ht="12.75">
      <c r="A126" t="s">
        <v>48</v>
      </c>
      <c s="34" t="s">
        <v>160</v>
      </c>
      <c s="34" t="s">
        <v>161</v>
      </c>
      <c s="35" t="s">
        <v>5</v>
      </c>
      <c s="6" t="s">
        <v>162</v>
      </c>
      <c s="36" t="s">
        <v>144</v>
      </c>
      <c s="37">
        <v>1000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5</v>
      </c>
    </row>
    <row r="128" spans="1:5" ht="12.75">
      <c r="A128" s="35" t="s">
        <v>54</v>
      </c>
      <c r="E128" s="40" t="s">
        <v>145</v>
      </c>
    </row>
    <row r="129" spans="1:5" ht="114.75">
      <c r="A129" t="s">
        <v>56</v>
      </c>
      <c r="E129" s="39" t="s">
        <v>163</v>
      </c>
    </row>
    <row r="130" spans="1:16" ht="12.75">
      <c r="A130" t="s">
        <v>48</v>
      </c>
      <c s="34" t="s">
        <v>164</v>
      </c>
      <c s="34" t="s">
        <v>165</v>
      </c>
      <c s="35" t="s">
        <v>5</v>
      </c>
      <c s="6" t="s">
        <v>166</v>
      </c>
      <c s="36" t="s">
        <v>51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55</v>
      </c>
    </row>
    <row r="133" spans="1:5" ht="191.25">
      <c r="A133" t="s">
        <v>56</v>
      </c>
      <c r="E133" s="39" t="s">
        <v>167</v>
      </c>
    </row>
    <row r="134" spans="1:16" ht="12.75">
      <c r="A134" t="s">
        <v>48</v>
      </c>
      <c s="34" t="s">
        <v>168</v>
      </c>
      <c s="34" t="s">
        <v>169</v>
      </c>
      <c s="35" t="s">
        <v>5</v>
      </c>
      <c s="6" t="s">
        <v>170</v>
      </c>
      <c s="36" t="s">
        <v>51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55</v>
      </c>
    </row>
    <row r="137" spans="1:5" ht="127.5">
      <c r="A137" t="s">
        <v>56</v>
      </c>
      <c r="E137" s="39" t="s">
        <v>171</v>
      </c>
    </row>
    <row r="138" spans="1:16" ht="12.75">
      <c r="A138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51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5</v>
      </c>
    </row>
    <row r="140" spans="1:5" ht="12.75">
      <c r="A140" s="35" t="s">
        <v>54</v>
      </c>
      <c r="E140" s="40" t="s">
        <v>55</v>
      </c>
    </row>
    <row r="141" spans="1:5" ht="127.5">
      <c r="A141" t="s">
        <v>56</v>
      </c>
      <c r="E141" s="39" t="s">
        <v>175</v>
      </c>
    </row>
    <row r="142" spans="1:16" ht="12.75">
      <c r="A142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51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55</v>
      </c>
    </row>
    <row r="145" spans="1:5" ht="114.75">
      <c r="A145" t="s">
        <v>56</v>
      </c>
      <c r="E145" s="39" t="s">
        <v>127</v>
      </c>
    </row>
    <row r="146" spans="1:16" ht="12.75">
      <c r="A146" t="s">
        <v>48</v>
      </c>
      <c s="34" t="s">
        <v>179</v>
      </c>
      <c s="34" t="s">
        <v>180</v>
      </c>
      <c s="35" t="s">
        <v>5</v>
      </c>
      <c s="6" t="s">
        <v>181</v>
      </c>
      <c s="36" t="s">
        <v>51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55</v>
      </c>
    </row>
    <row r="149" spans="1:5" ht="127.5">
      <c r="A149" t="s">
        <v>56</v>
      </c>
      <c r="E149" s="39" t="s">
        <v>171</v>
      </c>
    </row>
    <row r="150" spans="1:16" ht="12.75">
      <c r="A150" t="s">
        <v>48</v>
      </c>
      <c s="34" t="s">
        <v>182</v>
      </c>
      <c s="34" t="s">
        <v>183</v>
      </c>
      <c s="35" t="s">
        <v>5</v>
      </c>
      <c s="6" t="s">
        <v>184</v>
      </c>
      <c s="36" t="s">
        <v>185</v>
      </c>
      <c s="37">
        <v>60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186</v>
      </c>
    </row>
    <row r="153" spans="1:5" ht="153">
      <c r="A153" t="s">
        <v>56</v>
      </c>
      <c r="E153" s="39" t="s">
        <v>187</v>
      </c>
    </row>
    <row r="154" spans="1:16" ht="12.75">
      <c r="A154" t="s">
        <v>48</v>
      </c>
      <c s="34" t="s">
        <v>188</v>
      </c>
      <c s="34" t="s">
        <v>189</v>
      </c>
      <c s="35" t="s">
        <v>5</v>
      </c>
      <c s="6" t="s">
        <v>190</v>
      </c>
      <c s="36" t="s">
        <v>191</v>
      </c>
      <c s="37">
        <v>14.2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145</v>
      </c>
    </row>
    <row r="157" spans="1:5" ht="140.25">
      <c r="A157" t="s">
        <v>56</v>
      </c>
      <c r="E157" s="39" t="s">
        <v>192</v>
      </c>
    </row>
    <row r="158" spans="1:16" ht="12.75">
      <c r="A158" t="s">
        <v>48</v>
      </c>
      <c s="34" t="s">
        <v>193</v>
      </c>
      <c s="34" t="s">
        <v>194</v>
      </c>
      <c s="35" t="s">
        <v>5</v>
      </c>
      <c s="6" t="s">
        <v>195</v>
      </c>
      <c s="36" t="s">
        <v>144</v>
      </c>
      <c s="37">
        <v>3550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</v>
      </c>
      <c>
        <f>(M158*21)/100</f>
      </c>
      <c t="s">
        <v>27</v>
      </c>
    </row>
    <row r="159" spans="1:5" ht="12.75">
      <c r="A159" s="35" t="s">
        <v>53</v>
      </c>
      <c r="E159" s="39" t="s">
        <v>5</v>
      </c>
    </row>
    <row r="160" spans="1:5" ht="12.75">
      <c r="A160" s="35" t="s">
        <v>54</v>
      </c>
      <c r="E160" s="40" t="s">
        <v>145</v>
      </c>
    </row>
    <row r="161" spans="1:5" ht="114.75">
      <c r="A161" t="s">
        <v>56</v>
      </c>
      <c r="E161" s="39" t="s">
        <v>196</v>
      </c>
    </row>
    <row r="162" spans="1:16" ht="25.5">
      <c r="A162" t="s">
        <v>48</v>
      </c>
      <c s="34" t="s">
        <v>197</v>
      </c>
      <c s="34" t="s">
        <v>198</v>
      </c>
      <c s="35" t="s">
        <v>5</v>
      </c>
      <c s="6" t="s">
        <v>199</v>
      </c>
      <c s="36" t="s">
        <v>51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</v>
      </c>
      <c>
        <f>(M162*21)/100</f>
      </c>
      <c t="s">
        <v>27</v>
      </c>
    </row>
    <row r="163" spans="1:5" ht="12.75">
      <c r="A163" s="35" t="s">
        <v>53</v>
      </c>
      <c r="E163" s="39" t="s">
        <v>5</v>
      </c>
    </row>
    <row r="164" spans="1:5" ht="12.75">
      <c r="A164" s="35" t="s">
        <v>54</v>
      </c>
      <c r="E164" s="40" t="s">
        <v>186</v>
      </c>
    </row>
    <row r="165" spans="1:5" ht="114.75">
      <c r="A165" t="s">
        <v>56</v>
      </c>
      <c r="E165" s="39" t="s">
        <v>127</v>
      </c>
    </row>
    <row r="166" spans="1:16" ht="25.5">
      <c r="A166" t="s">
        <v>48</v>
      </c>
      <c s="34" t="s">
        <v>200</v>
      </c>
      <c s="34" t="s">
        <v>201</v>
      </c>
      <c s="35" t="s">
        <v>5</v>
      </c>
      <c s="6" t="s">
        <v>202</v>
      </c>
      <c s="36" t="s">
        <v>51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52</v>
      </c>
      <c>
        <f>(M166*21)/100</f>
      </c>
      <c t="s">
        <v>27</v>
      </c>
    </row>
    <row r="167" spans="1:5" ht="12.75">
      <c r="A167" s="35" t="s">
        <v>53</v>
      </c>
      <c r="E167" s="39" t="s">
        <v>5</v>
      </c>
    </row>
    <row r="168" spans="1:5" ht="12.75">
      <c r="A168" s="35" t="s">
        <v>54</v>
      </c>
      <c r="E168" s="40" t="s">
        <v>186</v>
      </c>
    </row>
    <row r="169" spans="1:5" ht="102">
      <c r="A169" t="s">
        <v>56</v>
      </c>
      <c r="E169" s="39" t="s">
        <v>203</v>
      </c>
    </row>
    <row r="170" spans="1:16" ht="25.5">
      <c r="A170" t="s">
        <v>48</v>
      </c>
      <c s="34" t="s">
        <v>204</v>
      </c>
      <c s="34" t="s">
        <v>205</v>
      </c>
      <c s="35" t="s">
        <v>5</v>
      </c>
      <c s="6" t="s">
        <v>206</v>
      </c>
      <c s="36" t="s">
        <v>51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52</v>
      </c>
      <c>
        <f>(M170*21)/100</f>
      </c>
      <c t="s">
        <v>27</v>
      </c>
    </row>
    <row r="171" spans="1:5" ht="12.75">
      <c r="A171" s="35" t="s">
        <v>53</v>
      </c>
      <c r="E171" s="39" t="s">
        <v>5</v>
      </c>
    </row>
    <row r="172" spans="1:5" ht="12.75">
      <c r="A172" s="35" t="s">
        <v>54</v>
      </c>
      <c r="E172" s="40" t="s">
        <v>207</v>
      </c>
    </row>
    <row r="173" spans="1:5" ht="140.25">
      <c r="A173" t="s">
        <v>56</v>
      </c>
      <c r="E173" s="39" t="s">
        <v>69</v>
      </c>
    </row>
    <row r="174" spans="1:16" ht="12.75">
      <c r="A174" t="s">
        <v>48</v>
      </c>
      <c s="34" t="s">
        <v>208</v>
      </c>
      <c s="34" t="s">
        <v>209</v>
      </c>
      <c s="35" t="s">
        <v>5</v>
      </c>
      <c s="6" t="s">
        <v>210</v>
      </c>
      <c s="36" t="s">
        <v>51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52</v>
      </c>
      <c>
        <f>(M174*21)/100</f>
      </c>
      <c t="s">
        <v>27</v>
      </c>
    </row>
    <row r="175" spans="1:5" ht="12.75">
      <c r="A175" s="35" t="s">
        <v>53</v>
      </c>
      <c r="E175" s="39" t="s">
        <v>5</v>
      </c>
    </row>
    <row r="176" spans="1:5" ht="12.75">
      <c r="A176" s="35" t="s">
        <v>54</v>
      </c>
      <c r="E176" s="40" t="s">
        <v>186</v>
      </c>
    </row>
    <row r="177" spans="1:5" ht="114.75">
      <c r="A177" t="s">
        <v>56</v>
      </c>
      <c r="E177" s="39" t="s">
        <v>127</v>
      </c>
    </row>
    <row r="178" spans="1:16" ht="25.5">
      <c r="A178" t="s">
        <v>48</v>
      </c>
      <c s="34" t="s">
        <v>211</v>
      </c>
      <c s="34" t="s">
        <v>212</v>
      </c>
      <c s="35" t="s">
        <v>5</v>
      </c>
      <c s="6" t="s">
        <v>213</v>
      </c>
      <c s="36" t="s">
        <v>51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27</v>
      </c>
    </row>
    <row r="179" spans="1:5" ht="12.75">
      <c r="A179" s="35" t="s">
        <v>53</v>
      </c>
      <c r="E179" s="39" t="s">
        <v>5</v>
      </c>
    </row>
    <row r="180" spans="1:5" ht="12.75">
      <c r="A180" s="35" t="s">
        <v>54</v>
      </c>
      <c r="E180" s="40" t="s">
        <v>186</v>
      </c>
    </row>
    <row r="181" spans="1:5" ht="191.25">
      <c r="A181" t="s">
        <v>56</v>
      </c>
      <c r="E181" s="39" t="s">
        <v>57</v>
      </c>
    </row>
    <row r="182" spans="1:16" ht="25.5">
      <c r="A182" t="s">
        <v>48</v>
      </c>
      <c s="34" t="s">
        <v>214</v>
      </c>
      <c s="34" t="s">
        <v>215</v>
      </c>
      <c s="35" t="s">
        <v>5</v>
      </c>
      <c s="6" t="s">
        <v>216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52</v>
      </c>
      <c>
        <f>(M182*21)/100</f>
      </c>
      <c t="s">
        <v>27</v>
      </c>
    </row>
    <row r="183" spans="1:5" ht="12.75">
      <c r="A183" s="35" t="s">
        <v>53</v>
      </c>
      <c r="E183" s="39" t="s">
        <v>5</v>
      </c>
    </row>
    <row r="184" spans="1:5" ht="12.75">
      <c r="A184" s="35" t="s">
        <v>54</v>
      </c>
      <c r="E184" s="40" t="s">
        <v>186</v>
      </c>
    </row>
    <row r="185" spans="1:5" ht="191.25">
      <c r="A185" t="s">
        <v>56</v>
      </c>
      <c r="E185" s="39" t="s">
        <v>57</v>
      </c>
    </row>
    <row r="186" spans="1:16" ht="25.5">
      <c r="A186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51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52</v>
      </c>
      <c>
        <f>(M186*21)/100</f>
      </c>
      <c t="s">
        <v>27</v>
      </c>
    </row>
    <row r="187" spans="1:5" ht="12.75">
      <c r="A187" s="35" t="s">
        <v>53</v>
      </c>
      <c r="E187" s="39" t="s">
        <v>5</v>
      </c>
    </row>
    <row r="188" spans="1:5" ht="12.75">
      <c r="A188" s="35" t="s">
        <v>54</v>
      </c>
      <c r="E188" s="40" t="s">
        <v>186</v>
      </c>
    </row>
    <row r="189" spans="1:5" ht="102">
      <c r="A189" t="s">
        <v>56</v>
      </c>
      <c r="E189" s="39" t="s">
        <v>220</v>
      </c>
    </row>
    <row r="190" spans="1:16" ht="25.5">
      <c r="A190" t="s">
        <v>48</v>
      </c>
      <c s="34" t="s">
        <v>221</v>
      </c>
      <c s="34" t="s">
        <v>222</v>
      </c>
      <c s="35" t="s">
        <v>5</v>
      </c>
      <c s="6" t="s">
        <v>223</v>
      </c>
      <c s="36" t="s">
        <v>51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52</v>
      </c>
      <c>
        <f>(M190*21)/100</f>
      </c>
      <c t="s">
        <v>27</v>
      </c>
    </row>
    <row r="191" spans="1:5" ht="12.75">
      <c r="A191" s="35" t="s">
        <v>53</v>
      </c>
      <c r="E191" s="39" t="s">
        <v>5</v>
      </c>
    </row>
    <row r="192" spans="1:5" ht="12.75">
      <c r="A192" s="35" t="s">
        <v>54</v>
      </c>
      <c r="E192" s="40" t="s">
        <v>186</v>
      </c>
    </row>
    <row r="193" spans="1:5" ht="102">
      <c r="A193" t="s">
        <v>56</v>
      </c>
      <c r="E193" s="39" t="s">
        <v>224</v>
      </c>
    </row>
    <row r="194" spans="1:16" ht="12.75">
      <c r="A194" t="s">
        <v>48</v>
      </c>
      <c s="34" t="s">
        <v>225</v>
      </c>
      <c s="34" t="s">
        <v>226</v>
      </c>
      <c s="35" t="s">
        <v>5</v>
      </c>
      <c s="6" t="s">
        <v>227</v>
      </c>
      <c s="36" t="s">
        <v>144</v>
      </c>
      <c s="37">
        <v>20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52</v>
      </c>
      <c>
        <f>(M194*21)/100</f>
      </c>
      <c t="s">
        <v>27</v>
      </c>
    </row>
    <row r="195" spans="1:5" ht="12.75">
      <c r="A195" s="35" t="s">
        <v>53</v>
      </c>
      <c r="E195" s="39" t="s">
        <v>5</v>
      </c>
    </row>
    <row r="196" spans="1:5" ht="12.75">
      <c r="A196" s="35" t="s">
        <v>54</v>
      </c>
      <c r="E196" s="40" t="s">
        <v>186</v>
      </c>
    </row>
    <row r="197" spans="1:5" ht="89.25">
      <c r="A197" t="s">
        <v>56</v>
      </c>
      <c r="E197" s="39" t="s">
        <v>228</v>
      </c>
    </row>
    <row r="198" spans="1:16" ht="12.75">
      <c r="A198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51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52</v>
      </c>
      <c>
        <f>(M198*21)/100</f>
      </c>
      <c t="s">
        <v>27</v>
      </c>
    </row>
    <row r="199" spans="1:5" ht="12.75">
      <c r="A199" s="35" t="s">
        <v>53</v>
      </c>
      <c r="E199" s="39" t="s">
        <v>5</v>
      </c>
    </row>
    <row r="200" spans="1:5" ht="12.75">
      <c r="A200" s="35" t="s">
        <v>54</v>
      </c>
      <c r="E200" s="40" t="s">
        <v>186</v>
      </c>
    </row>
    <row r="201" spans="1:5" ht="140.25">
      <c r="A201" t="s">
        <v>56</v>
      </c>
      <c r="E201" s="39" t="s">
        <v>69</v>
      </c>
    </row>
    <row r="202" spans="1:16" ht="12.75">
      <c r="A202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144</v>
      </c>
      <c s="37">
        <v>2036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52</v>
      </c>
      <c>
        <f>(M202*21)/100</f>
      </c>
      <c t="s">
        <v>27</v>
      </c>
    </row>
    <row r="203" spans="1:5" ht="12.75">
      <c r="A203" s="35" t="s">
        <v>53</v>
      </c>
      <c r="E203" s="39" t="s">
        <v>5</v>
      </c>
    </row>
    <row r="204" spans="1:5" ht="12.75">
      <c r="A204" s="35" t="s">
        <v>54</v>
      </c>
      <c r="E204" s="40" t="s">
        <v>186</v>
      </c>
    </row>
    <row r="205" spans="1:5" ht="89.25">
      <c r="A205" t="s">
        <v>56</v>
      </c>
      <c r="E205" s="39" t="s">
        <v>228</v>
      </c>
    </row>
    <row r="206" spans="1:16" ht="12.75">
      <c r="A206" t="s">
        <v>48</v>
      </c>
      <c s="34" t="s">
        <v>235</v>
      </c>
      <c s="34" t="s">
        <v>236</v>
      </c>
      <c s="35" t="s">
        <v>5</v>
      </c>
      <c s="6" t="s">
        <v>237</v>
      </c>
      <c s="36" t="s">
        <v>51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52</v>
      </c>
      <c>
        <f>(M206*21)/100</f>
      </c>
      <c t="s">
        <v>27</v>
      </c>
    </row>
    <row r="207" spans="1:5" ht="12.75">
      <c r="A207" s="35" t="s">
        <v>53</v>
      </c>
      <c r="E207" s="39" t="s">
        <v>5</v>
      </c>
    </row>
    <row r="208" spans="1:5" ht="12.75">
      <c r="A208" s="35" t="s">
        <v>54</v>
      </c>
      <c r="E208" s="40" t="s">
        <v>5</v>
      </c>
    </row>
    <row r="209" spans="1:5" ht="89.25">
      <c r="A209" t="s">
        <v>56</v>
      </c>
      <c r="E209" s="39" t="s">
        <v>228</v>
      </c>
    </row>
    <row r="210" spans="1:16" ht="12.75">
      <c r="A21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51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52</v>
      </c>
      <c>
        <f>(M210*21)/100</f>
      </c>
      <c t="s">
        <v>27</v>
      </c>
    </row>
    <row r="211" spans="1:5" ht="12.75">
      <c r="A211" s="35" t="s">
        <v>53</v>
      </c>
      <c r="E211" s="39" t="s">
        <v>5</v>
      </c>
    </row>
    <row r="212" spans="1:5" ht="12.75">
      <c r="A212" s="35" t="s">
        <v>54</v>
      </c>
      <c r="E212" s="40" t="s">
        <v>5</v>
      </c>
    </row>
    <row r="213" spans="1:5" ht="89.25">
      <c r="A213" t="s">
        <v>56</v>
      </c>
      <c r="E213" s="39" t="s">
        <v>228</v>
      </c>
    </row>
    <row r="214" spans="1:16" ht="12.75">
      <c r="A214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51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105</v>
      </c>
      <c>
        <f>(M214*21)/100</f>
      </c>
      <c t="s">
        <v>27</v>
      </c>
    </row>
    <row r="215" spans="1:5" ht="12.75">
      <c r="A215" s="35" t="s">
        <v>53</v>
      </c>
      <c r="E215" s="39" t="s">
        <v>5</v>
      </c>
    </row>
    <row r="216" spans="1:5" ht="12.75">
      <c r="A216" s="35" t="s">
        <v>54</v>
      </c>
      <c r="E216" s="40" t="s">
        <v>5</v>
      </c>
    </row>
    <row r="217" spans="1:5" ht="140.25">
      <c r="A217" t="s">
        <v>56</v>
      </c>
      <c r="E217" s="39" t="s">
        <v>69</v>
      </c>
    </row>
    <row r="218" spans="1:16" ht="12.75">
      <c r="A218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51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105</v>
      </c>
      <c>
        <f>(M218*21)/100</f>
      </c>
      <c t="s">
        <v>27</v>
      </c>
    </row>
    <row r="219" spans="1:5" ht="12.75">
      <c r="A219" s="35" t="s">
        <v>53</v>
      </c>
      <c r="E219" s="39" t="s">
        <v>5</v>
      </c>
    </row>
    <row r="220" spans="1:5" ht="12.75">
      <c r="A220" s="35" t="s">
        <v>54</v>
      </c>
      <c r="E220" s="40" t="s">
        <v>5</v>
      </c>
    </row>
    <row r="221" spans="1:5" ht="140.25">
      <c r="A221" t="s">
        <v>56</v>
      </c>
      <c r="E221" s="39" t="s">
        <v>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</v>
      </c>
      <c r="E4" s="26" t="s">
        <v>248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251</v>
      </c>
      <c r="E8" s="30" t="s">
        <v>250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252</v>
      </c>
      <c r="E9" s="33" t="s">
        <v>253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27</v>
      </c>
      <c s="34" t="s">
        <v>254</v>
      </c>
      <c s="35" t="s">
        <v>5</v>
      </c>
      <c s="6" t="s">
        <v>255</v>
      </c>
      <c s="36" t="s">
        <v>51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256</v>
      </c>
    </row>
    <row r="12" spans="1:5" ht="12.75">
      <c r="A12" s="35" t="s">
        <v>54</v>
      </c>
      <c r="E12" s="40" t="s">
        <v>5</v>
      </c>
    </row>
    <row r="13" spans="1:5" ht="76.5">
      <c r="A13" t="s">
        <v>56</v>
      </c>
      <c r="E13" s="39" t="s">
        <v>257</v>
      </c>
    </row>
    <row r="14" spans="1:16" ht="12.75">
      <c r="A14" t="s">
        <v>48</v>
      </c>
      <c s="34" t="s">
        <v>26</v>
      </c>
      <c s="34" t="s">
        <v>258</v>
      </c>
      <c s="35" t="s">
        <v>5</v>
      </c>
      <c s="6" t="s">
        <v>259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256</v>
      </c>
    </row>
    <row r="16" spans="1:5" ht="12.75">
      <c r="A16" s="35" t="s">
        <v>54</v>
      </c>
      <c r="E16" s="40" t="s">
        <v>5</v>
      </c>
    </row>
    <row r="17" spans="1:5" ht="127.5">
      <c r="A17" t="s">
        <v>56</v>
      </c>
      <c r="E17" s="39" t="s">
        <v>260</v>
      </c>
    </row>
    <row r="18" spans="1:16" ht="25.5">
      <c r="A18" t="s">
        <v>48</v>
      </c>
      <c s="34" t="s">
        <v>63</v>
      </c>
      <c s="34" t="s">
        <v>261</v>
      </c>
      <c s="35" t="s">
        <v>5</v>
      </c>
      <c s="6" t="s">
        <v>262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256</v>
      </c>
    </row>
    <row r="20" spans="1:5" ht="12.75">
      <c r="A20" s="35" t="s">
        <v>54</v>
      </c>
      <c r="E20" s="40" t="s">
        <v>5</v>
      </c>
    </row>
    <row r="21" spans="1:5" ht="76.5">
      <c r="A21" t="s">
        <v>56</v>
      </c>
      <c r="E21" s="39" t="s">
        <v>263</v>
      </c>
    </row>
    <row r="22" spans="1:16" ht="25.5">
      <c r="A22" t="s">
        <v>48</v>
      </c>
      <c s="34" t="s">
        <v>66</v>
      </c>
      <c s="34" t="s">
        <v>264</v>
      </c>
      <c s="35" t="s">
        <v>5</v>
      </c>
      <c s="6" t="s">
        <v>265</v>
      </c>
      <c s="36" t="s">
        <v>51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266</v>
      </c>
    </row>
    <row r="24" spans="1:5" ht="12.75">
      <c r="A24" s="35" t="s">
        <v>54</v>
      </c>
      <c r="E24" s="40" t="s">
        <v>5</v>
      </c>
    </row>
    <row r="25" spans="1:5" ht="76.5">
      <c r="A25" t="s">
        <v>56</v>
      </c>
      <c r="E25" s="39" t="s">
        <v>267</v>
      </c>
    </row>
    <row r="26" spans="1:16" ht="12.75">
      <c r="A26" t="s">
        <v>48</v>
      </c>
      <c s="34" t="s">
        <v>70</v>
      </c>
      <c s="34" t="s">
        <v>268</v>
      </c>
      <c s="35" t="s">
        <v>5</v>
      </c>
      <c s="6" t="s">
        <v>269</v>
      </c>
      <c s="36" t="s">
        <v>51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270</v>
      </c>
    </row>
    <row r="28" spans="1:5" ht="12.75">
      <c r="A28" s="35" t="s">
        <v>54</v>
      </c>
      <c r="E28" s="40" t="s">
        <v>5</v>
      </c>
    </row>
    <row r="29" spans="1:5" ht="76.5">
      <c r="A29" t="s">
        <v>56</v>
      </c>
      <c r="E29" s="39" t="s">
        <v>263</v>
      </c>
    </row>
    <row r="30" spans="1:16" ht="12.75">
      <c r="A30" t="s">
        <v>48</v>
      </c>
      <c s="34" t="s">
        <v>73</v>
      </c>
      <c s="34" t="s">
        <v>271</v>
      </c>
      <c s="35" t="s">
        <v>5</v>
      </c>
      <c s="6" t="s">
        <v>272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273</v>
      </c>
    </row>
    <row r="32" spans="1:5" ht="12.75">
      <c r="A32" s="35" t="s">
        <v>54</v>
      </c>
      <c r="E32" s="40" t="s">
        <v>5</v>
      </c>
    </row>
    <row r="33" spans="1:5" ht="102">
      <c r="A33" t="s">
        <v>56</v>
      </c>
      <c r="E33" s="39" t="s">
        <v>274</v>
      </c>
    </row>
    <row r="34" spans="1:16" ht="12.75">
      <c r="A34" t="s">
        <v>48</v>
      </c>
      <c s="34" t="s">
        <v>76</v>
      </c>
      <c s="34" t="s">
        <v>275</v>
      </c>
      <c s="35" t="s">
        <v>5</v>
      </c>
      <c s="6" t="s">
        <v>276</v>
      </c>
      <c s="36" t="s">
        <v>51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277</v>
      </c>
    </row>
    <row r="36" spans="1:5" ht="12.75">
      <c r="A36" s="35" t="s">
        <v>54</v>
      </c>
      <c r="E36" s="40" t="s">
        <v>5</v>
      </c>
    </row>
    <row r="37" spans="1:5" ht="102">
      <c r="A37" t="s">
        <v>56</v>
      </c>
      <c r="E37" s="39" t="s">
        <v>274</v>
      </c>
    </row>
    <row r="38" spans="1:16" ht="12.75">
      <c r="A38" t="s">
        <v>48</v>
      </c>
      <c s="34" t="s">
        <v>79</v>
      </c>
      <c s="34" t="s">
        <v>278</v>
      </c>
      <c s="35" t="s">
        <v>5</v>
      </c>
      <c s="6" t="s">
        <v>279</v>
      </c>
      <c s="36" t="s">
        <v>51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280</v>
      </c>
    </row>
    <row r="40" spans="1:5" ht="12.75">
      <c r="A40" s="35" t="s">
        <v>54</v>
      </c>
      <c r="E40" s="40" t="s">
        <v>5</v>
      </c>
    </row>
    <row r="41" spans="1:5" ht="102">
      <c r="A41" t="s">
        <v>56</v>
      </c>
      <c r="E41" s="39" t="s">
        <v>274</v>
      </c>
    </row>
    <row r="42" spans="1:16" ht="12.75">
      <c r="A42" t="s">
        <v>48</v>
      </c>
      <c s="34" t="s">
        <v>82</v>
      </c>
      <c s="34" t="s">
        <v>233</v>
      </c>
      <c s="35" t="s">
        <v>5</v>
      </c>
      <c s="6" t="s">
        <v>234</v>
      </c>
      <c s="36" t="s">
        <v>144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281</v>
      </c>
    </row>
    <row r="44" spans="1:5" ht="12.75">
      <c r="A44" s="35" t="s">
        <v>54</v>
      </c>
      <c r="E44" s="40" t="s">
        <v>5</v>
      </c>
    </row>
    <row r="45" spans="1:5" ht="89.25">
      <c r="A45" t="s">
        <v>56</v>
      </c>
      <c r="E45" s="39" t="s">
        <v>282</v>
      </c>
    </row>
    <row r="46" spans="1:13" ht="12.75">
      <c r="A46" t="s">
        <v>46</v>
      </c>
      <c r="C46" s="31" t="s">
        <v>283</v>
      </c>
      <c r="E46" s="33" t="s">
        <v>284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47</v>
      </c>
      <c s="34" t="s">
        <v>285</v>
      </c>
      <c s="35" t="s">
        <v>5</v>
      </c>
      <c s="6" t="s">
        <v>286</v>
      </c>
      <c s="36" t="s">
        <v>51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287</v>
      </c>
      <c>
        <f>(M47*21)/100</f>
      </c>
      <c t="s">
        <v>27</v>
      </c>
    </row>
    <row r="48" spans="1:5" ht="12.75">
      <c r="A48" s="35" t="s">
        <v>53</v>
      </c>
      <c r="E48" s="39" t="s">
        <v>288</v>
      </c>
    </row>
    <row r="49" spans="1:5" ht="12.75">
      <c r="A49" s="35" t="s">
        <v>54</v>
      </c>
      <c r="E49" s="40" t="s">
        <v>5</v>
      </c>
    </row>
    <row r="50" spans="1:5" ht="114.75">
      <c r="A50" t="s">
        <v>56</v>
      </c>
      <c r="E50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</v>
      </c>
      <c r="E4" s="26" t="s">
        <v>248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292</v>
      </c>
      <c r="E8" s="30" t="s">
        <v>291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293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294</v>
      </c>
      <c s="35" t="s">
        <v>5</v>
      </c>
      <c s="6" t="s">
        <v>295</v>
      </c>
      <c s="36" t="s">
        <v>296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12.75">
      <c r="A11" s="35" t="s">
        <v>53</v>
      </c>
      <c r="E11" s="39" t="s">
        <v>297</v>
      </c>
    </row>
    <row r="12" spans="1:5" ht="12.75">
      <c r="A12" s="35" t="s">
        <v>54</v>
      </c>
      <c r="E12" s="40" t="s">
        <v>298</v>
      </c>
    </row>
    <row r="13" spans="1:5" ht="89.25">
      <c r="A13" t="s">
        <v>56</v>
      </c>
      <c r="E13" s="39" t="s">
        <v>299</v>
      </c>
    </row>
    <row r="14" spans="1:16" ht="12.75">
      <c r="A14" t="s">
        <v>48</v>
      </c>
      <c s="34" t="s">
        <v>27</v>
      </c>
      <c s="34" t="s">
        <v>300</v>
      </c>
      <c s="35" t="s">
        <v>5</v>
      </c>
      <c s="6" t="s">
        <v>301</v>
      </c>
      <c s="36" t="s">
        <v>296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27</v>
      </c>
    </row>
    <row r="15" spans="1:5" ht="12.75">
      <c r="A15" s="35" t="s">
        <v>53</v>
      </c>
      <c r="E15" s="39" t="s">
        <v>302</v>
      </c>
    </row>
    <row r="16" spans="1:5" ht="12.75">
      <c r="A16" s="35" t="s">
        <v>54</v>
      </c>
      <c r="E16" s="40" t="s">
        <v>298</v>
      </c>
    </row>
    <row r="17" spans="1:5" ht="102">
      <c r="A17" t="s">
        <v>56</v>
      </c>
      <c r="E17" s="39" t="s">
        <v>303</v>
      </c>
    </row>
    <row r="18" spans="1:16" ht="12.75">
      <c r="A18" t="s">
        <v>48</v>
      </c>
      <c s="34" t="s">
        <v>26</v>
      </c>
      <c s="34" t="s">
        <v>304</v>
      </c>
      <c s="35" t="s">
        <v>5</v>
      </c>
      <c s="6" t="s">
        <v>305</v>
      </c>
      <c s="36" t="s">
        <v>296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287</v>
      </c>
      <c>
        <f>(M18*21)/100</f>
      </c>
      <c t="s">
        <v>27</v>
      </c>
    </row>
    <row r="19" spans="1:5" ht="12.75">
      <c r="A19" s="35" t="s">
        <v>53</v>
      </c>
      <c r="E19" s="39" t="s">
        <v>306</v>
      </c>
    </row>
    <row r="20" spans="1:5" ht="12.75">
      <c r="A20" s="35" t="s">
        <v>54</v>
      </c>
      <c r="E20" s="40" t="s">
        <v>298</v>
      </c>
    </row>
    <row r="21" spans="1:5" ht="38.25">
      <c r="A21" t="s">
        <v>56</v>
      </c>
      <c r="E21" s="39" t="s">
        <v>307</v>
      </c>
    </row>
    <row r="22" spans="1:16" ht="12.75">
      <c r="A22" t="s">
        <v>48</v>
      </c>
      <c s="34" t="s">
        <v>63</v>
      </c>
      <c s="34" t="s">
        <v>308</v>
      </c>
      <c s="35" t="s">
        <v>5</v>
      </c>
      <c s="6" t="s">
        <v>309</v>
      </c>
      <c s="36" t="s">
        <v>296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310</v>
      </c>
    </row>
    <row r="24" spans="1:5" ht="12.75">
      <c r="A24" s="35" t="s">
        <v>54</v>
      </c>
      <c r="E24" s="40" t="s">
        <v>298</v>
      </c>
    </row>
    <row r="25" spans="1:5" ht="89.25">
      <c r="A25" t="s">
        <v>56</v>
      </c>
      <c r="E25" s="39" t="s">
        <v>311</v>
      </c>
    </row>
    <row r="26" spans="1:13" ht="12.75">
      <c r="A26" t="s">
        <v>46</v>
      </c>
      <c r="C26" s="31" t="s">
        <v>27</v>
      </c>
      <c r="E26" s="33" t="s">
        <v>312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313</v>
      </c>
      <c s="35" t="s">
        <v>5</v>
      </c>
      <c s="6" t="s">
        <v>314</v>
      </c>
      <c s="36" t="s">
        <v>296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287</v>
      </c>
      <c>
        <f>(M27*21)/100</f>
      </c>
      <c t="s">
        <v>27</v>
      </c>
    </row>
    <row r="28" spans="1:5" ht="12.75">
      <c r="A28" s="35" t="s">
        <v>53</v>
      </c>
      <c r="E28" s="39" t="s">
        <v>315</v>
      </c>
    </row>
    <row r="29" spans="1:5" ht="12.75">
      <c r="A29" s="35" t="s">
        <v>54</v>
      </c>
      <c r="E29" s="40" t="s">
        <v>298</v>
      </c>
    </row>
    <row r="30" spans="1:5" ht="89.25">
      <c r="A30" t="s">
        <v>56</v>
      </c>
      <c r="E30" s="39" t="s">
        <v>311</v>
      </c>
    </row>
    <row r="31" spans="1:16" ht="12.75">
      <c r="A31" t="s">
        <v>48</v>
      </c>
      <c s="34" t="s">
        <v>70</v>
      </c>
      <c s="34" t="s">
        <v>316</v>
      </c>
      <c s="35" t="s">
        <v>5</v>
      </c>
      <c s="6" t="s">
        <v>317</v>
      </c>
      <c s="36" t="s">
        <v>296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287</v>
      </c>
      <c>
        <f>(M31*21)/100</f>
      </c>
      <c t="s">
        <v>27</v>
      </c>
    </row>
    <row r="32" spans="1:5" ht="12.75">
      <c r="A32" s="35" t="s">
        <v>53</v>
      </c>
      <c r="E32" s="39" t="s">
        <v>318</v>
      </c>
    </row>
    <row r="33" spans="1:5" ht="12.75">
      <c r="A33" s="35" t="s">
        <v>54</v>
      </c>
      <c r="E33" s="40" t="s">
        <v>298</v>
      </c>
    </row>
    <row r="34" spans="1:5" ht="76.5">
      <c r="A34" t="s">
        <v>56</v>
      </c>
      <c r="E34" s="39" t="s">
        <v>319</v>
      </c>
    </row>
    <row r="35" spans="1:16" ht="12.75">
      <c r="A35" t="s">
        <v>48</v>
      </c>
      <c s="34" t="s">
        <v>73</v>
      </c>
      <c s="34" t="s">
        <v>320</v>
      </c>
      <c s="35" t="s">
        <v>5</v>
      </c>
      <c s="6" t="s">
        <v>321</v>
      </c>
      <c s="36" t="s">
        <v>296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287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298</v>
      </c>
    </row>
    <row r="38" spans="1:5" ht="12.75">
      <c r="A38" t="s">
        <v>56</v>
      </c>
      <c r="E38" s="39" t="s">
        <v>5</v>
      </c>
    </row>
    <row r="39" spans="1:16" ht="12.75">
      <c r="A39" t="s">
        <v>48</v>
      </c>
      <c s="34" t="s">
        <v>76</v>
      </c>
      <c s="34" t="s">
        <v>322</v>
      </c>
      <c s="35" t="s">
        <v>5</v>
      </c>
      <c s="6" t="s">
        <v>323</v>
      </c>
      <c s="36" t="s">
        <v>296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287</v>
      </c>
      <c>
        <f>(M39*21)/100</f>
      </c>
      <c t="s">
        <v>27</v>
      </c>
    </row>
    <row r="40" spans="1:5" ht="12.75">
      <c r="A40" s="35" t="s">
        <v>53</v>
      </c>
      <c r="E40" s="39" t="s">
        <v>324</v>
      </c>
    </row>
    <row r="41" spans="1:5" ht="12.75">
      <c r="A41" s="35" t="s">
        <v>54</v>
      </c>
      <c r="E41" s="40" t="s">
        <v>325</v>
      </c>
    </row>
    <row r="42" spans="1:5" ht="89.25">
      <c r="A42" t="s">
        <v>56</v>
      </c>
      <c r="E42" s="39" t="s">
        <v>326</v>
      </c>
    </row>
    <row r="43" spans="1:16" ht="12.75">
      <c r="A43" t="s">
        <v>48</v>
      </c>
      <c s="34" t="s">
        <v>79</v>
      </c>
      <c s="34" t="s">
        <v>327</v>
      </c>
      <c s="35" t="s">
        <v>5</v>
      </c>
      <c s="6" t="s">
        <v>328</v>
      </c>
      <c s="36" t="s">
        <v>296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287</v>
      </c>
      <c>
        <f>(M43*21)/100</f>
      </c>
      <c t="s">
        <v>27</v>
      </c>
    </row>
    <row r="44" spans="1:5" ht="12.75">
      <c r="A44" s="35" t="s">
        <v>53</v>
      </c>
      <c r="E44" s="39" t="s">
        <v>329</v>
      </c>
    </row>
    <row r="45" spans="1:5" ht="12.75">
      <c r="A45" s="35" t="s">
        <v>54</v>
      </c>
      <c r="E45" s="40" t="s">
        <v>298</v>
      </c>
    </row>
    <row r="46" spans="1:5" ht="38.25">
      <c r="A46" t="s">
        <v>56</v>
      </c>
      <c r="E4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0+J9+J38+J47+J64+J109</f>
      </c>
      <c s="29">
        <f>0+K9+K38+K47+K64+K109</f>
      </c>
      <c s="29">
        <f>0+L9+L38+L47+L64+L109</f>
      </c>
      <c s="29">
        <f>0+M9+M38+M47+M64+M109</f>
      </c>
    </row>
    <row r="9" spans="1:13" ht="12.75">
      <c r="A9" t="s">
        <v>46</v>
      </c>
      <c r="C9" s="31" t="s">
        <v>47</v>
      </c>
      <c r="E9" s="33" t="s">
        <v>336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47</v>
      </c>
      <c s="34" t="s">
        <v>337</v>
      </c>
      <c s="35" t="s">
        <v>5</v>
      </c>
      <c s="6" t="s">
        <v>338</v>
      </c>
      <c s="36" t="s">
        <v>339</v>
      </c>
      <c s="37">
        <v>808.199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340</v>
      </c>
    </row>
    <row r="13" spans="1:5" ht="140.25">
      <c r="A13" t="s">
        <v>56</v>
      </c>
      <c r="E13" s="39" t="s">
        <v>341</v>
      </c>
    </row>
    <row r="14" spans="1:16" ht="25.5">
      <c r="A14" t="s">
        <v>48</v>
      </c>
      <c s="34" t="s">
        <v>27</v>
      </c>
      <c s="34" t="s">
        <v>342</v>
      </c>
      <c s="35" t="s">
        <v>5</v>
      </c>
      <c s="6" t="s">
        <v>343</v>
      </c>
      <c s="36" t="s">
        <v>339</v>
      </c>
      <c s="37">
        <v>479.018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344</v>
      </c>
    </row>
    <row r="17" spans="1:5" ht="140.25">
      <c r="A17" t="s">
        <v>56</v>
      </c>
      <c r="E17" s="39" t="s">
        <v>341</v>
      </c>
    </row>
    <row r="18" spans="1:16" ht="25.5">
      <c r="A18" t="s">
        <v>48</v>
      </c>
      <c s="34" t="s">
        <v>26</v>
      </c>
      <c s="34" t="s">
        <v>345</v>
      </c>
      <c s="35" t="s">
        <v>5</v>
      </c>
      <c s="6" t="s">
        <v>346</v>
      </c>
      <c s="36" t="s">
        <v>339</v>
      </c>
      <c s="37">
        <v>61.034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347</v>
      </c>
    </row>
    <row r="21" spans="1:5" ht="140.25">
      <c r="A21" t="s">
        <v>56</v>
      </c>
      <c r="E21" s="39" t="s">
        <v>341</v>
      </c>
    </row>
    <row r="22" spans="1:16" ht="25.5">
      <c r="A22" t="s">
        <v>48</v>
      </c>
      <c s="34" t="s">
        <v>63</v>
      </c>
      <c s="34" t="s">
        <v>348</v>
      </c>
      <c s="35" t="s">
        <v>5</v>
      </c>
      <c s="6" t="s">
        <v>349</v>
      </c>
      <c s="36" t="s">
        <v>339</v>
      </c>
      <c s="37">
        <v>0.04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350</v>
      </c>
    </row>
    <row r="25" spans="1:5" ht="140.25">
      <c r="A25" t="s">
        <v>56</v>
      </c>
      <c r="E25" s="39" t="s">
        <v>341</v>
      </c>
    </row>
    <row r="26" spans="1:16" ht="25.5">
      <c r="A26" t="s">
        <v>48</v>
      </c>
      <c s="34" t="s">
        <v>66</v>
      </c>
      <c s="34" t="s">
        <v>351</v>
      </c>
      <c s="35" t="s">
        <v>5</v>
      </c>
      <c s="6" t="s">
        <v>352</v>
      </c>
      <c s="36" t="s">
        <v>339</v>
      </c>
      <c s="37">
        <v>0.082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353</v>
      </c>
    </row>
    <row r="29" spans="1:5" ht="140.25">
      <c r="A29" t="s">
        <v>56</v>
      </c>
      <c r="E29" s="39" t="s">
        <v>341</v>
      </c>
    </row>
    <row r="30" spans="1:16" ht="25.5">
      <c r="A30" t="s">
        <v>48</v>
      </c>
      <c s="34" t="s">
        <v>70</v>
      </c>
      <c s="34" t="s">
        <v>354</v>
      </c>
      <c s="35" t="s">
        <v>5</v>
      </c>
      <c s="6" t="s">
        <v>355</v>
      </c>
      <c s="36" t="s">
        <v>339</v>
      </c>
      <c s="37">
        <v>162.6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356</v>
      </c>
    </row>
    <row r="33" spans="1:5" ht="140.25">
      <c r="A33" t="s">
        <v>56</v>
      </c>
      <c r="E33" s="39" t="s">
        <v>341</v>
      </c>
    </row>
    <row r="34" spans="1:16" ht="25.5">
      <c r="A34" t="s">
        <v>48</v>
      </c>
      <c s="34" t="s">
        <v>73</v>
      </c>
      <c s="34" t="s">
        <v>357</v>
      </c>
      <c s="35" t="s">
        <v>5</v>
      </c>
      <c s="6" t="s">
        <v>358</v>
      </c>
      <c s="36" t="s">
        <v>339</v>
      </c>
      <c s="37">
        <v>1.6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359</v>
      </c>
    </row>
    <row r="37" spans="1:5" ht="140.25">
      <c r="A37" t="s">
        <v>56</v>
      </c>
      <c r="E37" s="39" t="s">
        <v>341</v>
      </c>
    </row>
    <row r="38" spans="1:13" ht="12.75">
      <c r="A38" t="s">
        <v>46</v>
      </c>
      <c r="C38" s="31" t="s">
        <v>27</v>
      </c>
      <c r="E38" s="33" t="s">
        <v>360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76</v>
      </c>
      <c s="34" t="s">
        <v>361</v>
      </c>
      <c s="35" t="s">
        <v>5</v>
      </c>
      <c s="6" t="s">
        <v>362</v>
      </c>
      <c s="36" t="s">
        <v>363</v>
      </c>
      <c s="37">
        <v>538.799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364</v>
      </c>
    </row>
    <row r="42" spans="1:5" ht="369.75">
      <c r="A42" t="s">
        <v>56</v>
      </c>
      <c r="E42" s="39" t="s">
        <v>365</v>
      </c>
    </row>
    <row r="43" spans="1:16" ht="12.75">
      <c r="A43" t="s">
        <v>48</v>
      </c>
      <c s="34" t="s">
        <v>79</v>
      </c>
      <c s="34" t="s">
        <v>366</v>
      </c>
      <c s="35" t="s">
        <v>5</v>
      </c>
      <c s="6" t="s">
        <v>367</v>
      </c>
      <c s="36" t="s">
        <v>368</v>
      </c>
      <c s="37">
        <v>747.318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369</v>
      </c>
    </row>
    <row r="46" spans="1:5" ht="25.5">
      <c r="A46" t="s">
        <v>56</v>
      </c>
      <c r="E46" s="39" t="s">
        <v>370</v>
      </c>
    </row>
    <row r="47" spans="1:13" ht="12.75">
      <c r="A47" t="s">
        <v>46</v>
      </c>
      <c r="C47" s="31" t="s">
        <v>26</v>
      </c>
      <c r="E47" s="33" t="s">
        <v>371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82</v>
      </c>
      <c s="34" t="s">
        <v>372</v>
      </c>
      <c s="35" t="s">
        <v>5</v>
      </c>
      <c s="6" t="s">
        <v>373</v>
      </c>
      <c s="36" t="s">
        <v>363</v>
      </c>
      <c s="37">
        <v>31.29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374</v>
      </c>
    </row>
    <row r="51" spans="1:5" ht="38.25">
      <c r="A51" t="s">
        <v>56</v>
      </c>
      <c r="E51" s="39" t="s">
        <v>375</v>
      </c>
    </row>
    <row r="52" spans="1:16" ht="12.75">
      <c r="A52" t="s">
        <v>48</v>
      </c>
      <c s="34" t="s">
        <v>85</v>
      </c>
      <c s="34" t="s">
        <v>376</v>
      </c>
      <c s="35" t="s">
        <v>5</v>
      </c>
      <c s="6" t="s">
        <v>377</v>
      </c>
      <c s="36" t="s">
        <v>368</v>
      </c>
      <c s="37">
        <v>6.336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378</v>
      </c>
    </row>
    <row r="55" spans="1:5" ht="25.5">
      <c r="A55" t="s">
        <v>56</v>
      </c>
      <c r="E55" s="39" t="s">
        <v>379</v>
      </c>
    </row>
    <row r="56" spans="1:16" ht="12.75">
      <c r="A56" t="s">
        <v>48</v>
      </c>
      <c s="34" t="s">
        <v>88</v>
      </c>
      <c s="34" t="s">
        <v>380</v>
      </c>
      <c s="35" t="s">
        <v>5</v>
      </c>
      <c s="6" t="s">
        <v>381</v>
      </c>
      <c s="36" t="s">
        <v>144</v>
      </c>
      <c s="37">
        <v>7.368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382</v>
      </c>
    </row>
    <row r="59" spans="1:5" ht="165.75">
      <c r="A59" t="s">
        <v>56</v>
      </c>
      <c r="E59" s="39" t="s">
        <v>383</v>
      </c>
    </row>
    <row r="60" spans="1:16" ht="12.75">
      <c r="A60" t="s">
        <v>48</v>
      </c>
      <c s="34" t="s">
        <v>91</v>
      </c>
      <c s="34" t="s">
        <v>384</v>
      </c>
      <c s="35" t="s">
        <v>5</v>
      </c>
      <c s="6" t="s">
        <v>385</v>
      </c>
      <c s="36" t="s">
        <v>368</v>
      </c>
      <c s="37">
        <v>747.318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25.5">
      <c r="A62" s="35" t="s">
        <v>54</v>
      </c>
      <c r="E62" s="40" t="s">
        <v>369</v>
      </c>
    </row>
    <row r="63" spans="1:5" ht="102">
      <c r="A63" t="s">
        <v>56</v>
      </c>
      <c r="E63" s="39" t="s">
        <v>386</v>
      </c>
    </row>
    <row r="64" spans="1:13" ht="12.75">
      <c r="A64" t="s">
        <v>46</v>
      </c>
      <c r="C64" s="31" t="s">
        <v>63</v>
      </c>
      <c r="E64" s="33" t="s">
        <v>387</v>
      </c>
      <c r="J64" s="32">
        <f>0</f>
      </c>
      <c s="32">
        <f>0</f>
      </c>
      <c s="32">
        <f>0+L65+L69+L73+L77+L81+L85+L89+L93+L97+L101+L105</f>
      </c>
      <c s="32">
        <f>0+M65+M69+M73+M77+M81+M85+M89+M93+M97+M101+M105</f>
      </c>
    </row>
    <row r="65" spans="1:16" ht="25.5">
      <c r="A65" t="s">
        <v>48</v>
      </c>
      <c s="34" t="s">
        <v>95</v>
      </c>
      <c s="34" t="s">
        <v>388</v>
      </c>
      <c s="35" t="s">
        <v>5</v>
      </c>
      <c s="6" t="s">
        <v>389</v>
      </c>
      <c s="36" t="s">
        <v>363</v>
      </c>
      <c s="37">
        <v>220.053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25.5">
      <c r="A67" s="35" t="s">
        <v>54</v>
      </c>
      <c r="E67" s="40" t="s">
        <v>390</v>
      </c>
    </row>
    <row r="68" spans="1:5" ht="280.5">
      <c r="A68" t="s">
        <v>56</v>
      </c>
      <c r="E68" s="39" t="s">
        <v>391</v>
      </c>
    </row>
    <row r="69" spans="1:16" ht="25.5">
      <c r="A69" t="s">
        <v>48</v>
      </c>
      <c s="34" t="s">
        <v>98</v>
      </c>
      <c s="34" t="s">
        <v>392</v>
      </c>
      <c s="35" t="s">
        <v>5</v>
      </c>
      <c s="6" t="s">
        <v>393</v>
      </c>
      <c s="36" t="s">
        <v>363</v>
      </c>
      <c s="37">
        <v>224.566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</v>
      </c>
    </row>
    <row r="71" spans="1:5" ht="25.5">
      <c r="A71" s="35" t="s">
        <v>54</v>
      </c>
      <c r="E71" s="40" t="s">
        <v>394</v>
      </c>
    </row>
    <row r="72" spans="1:5" ht="306">
      <c r="A72" t="s">
        <v>56</v>
      </c>
      <c r="E72" s="39" t="s">
        <v>395</v>
      </c>
    </row>
    <row r="73" spans="1:16" ht="12.75">
      <c r="A73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368</v>
      </c>
      <c s="37">
        <v>625.641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399</v>
      </c>
    </row>
    <row r="76" spans="1:5" ht="127.5">
      <c r="A76" t="s">
        <v>56</v>
      </c>
      <c r="E76" s="39" t="s">
        <v>400</v>
      </c>
    </row>
    <row r="77" spans="1:16" ht="12.75">
      <c r="A77" t="s">
        <v>48</v>
      </c>
      <c s="34" t="s">
        <v>102</v>
      </c>
      <c s="34" t="s">
        <v>401</v>
      </c>
      <c s="35" t="s">
        <v>5</v>
      </c>
      <c s="6" t="s">
        <v>402</v>
      </c>
      <c s="36" t="s">
        <v>363</v>
      </c>
      <c s="37">
        <v>570.654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</v>
      </c>
    </row>
    <row r="79" spans="1:5" ht="25.5">
      <c r="A79" s="35" t="s">
        <v>54</v>
      </c>
      <c r="E79" s="40" t="s">
        <v>403</v>
      </c>
    </row>
    <row r="80" spans="1:5" ht="89.25">
      <c r="A80" t="s">
        <v>56</v>
      </c>
      <c r="E80" s="39" t="s">
        <v>404</v>
      </c>
    </row>
    <row r="81" spans="1:16" ht="12.75">
      <c r="A81" t="s">
        <v>48</v>
      </c>
      <c s="34" t="s">
        <v>107</v>
      </c>
      <c s="34" t="s">
        <v>405</v>
      </c>
      <c s="35" t="s">
        <v>5</v>
      </c>
      <c s="6" t="s">
        <v>406</v>
      </c>
      <c s="36" t="s">
        <v>144</v>
      </c>
      <c s="37">
        <v>98.856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407</v>
      </c>
    </row>
    <row r="83" spans="1:5" ht="12.75">
      <c r="A83" s="35" t="s">
        <v>54</v>
      </c>
      <c r="E83" s="40" t="s">
        <v>408</v>
      </c>
    </row>
    <row r="84" spans="1:5" ht="306">
      <c r="A84" t="s">
        <v>56</v>
      </c>
      <c r="E84" s="39" t="s">
        <v>409</v>
      </c>
    </row>
    <row r="85" spans="1:16" ht="12.75">
      <c r="A85" t="s">
        <v>48</v>
      </c>
      <c s="34" t="s">
        <v>110</v>
      </c>
      <c s="34" t="s">
        <v>410</v>
      </c>
      <c s="35" t="s">
        <v>5</v>
      </c>
      <c s="6" t="s">
        <v>411</v>
      </c>
      <c s="36" t="s">
        <v>144</v>
      </c>
      <c s="37">
        <v>35.778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412</v>
      </c>
    </row>
    <row r="87" spans="1:5" ht="12.75">
      <c r="A87" s="35" t="s">
        <v>54</v>
      </c>
      <c r="E87" s="40" t="s">
        <v>408</v>
      </c>
    </row>
    <row r="88" spans="1:5" ht="306">
      <c r="A88" t="s">
        <v>56</v>
      </c>
      <c r="E88" s="39" t="s">
        <v>413</v>
      </c>
    </row>
    <row r="89" spans="1:16" ht="25.5">
      <c r="A89" t="s">
        <v>48</v>
      </c>
      <c s="34" t="s">
        <v>114</v>
      </c>
      <c s="34" t="s">
        <v>414</v>
      </c>
      <c s="35" t="s">
        <v>5</v>
      </c>
      <c s="6" t="s">
        <v>415</v>
      </c>
      <c s="36" t="s">
        <v>144</v>
      </c>
      <c s="37">
        <v>40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416</v>
      </c>
    </row>
    <row r="91" spans="1:5" ht="12.75">
      <c r="A91" s="35" t="s">
        <v>54</v>
      </c>
      <c r="E91" s="40" t="s">
        <v>408</v>
      </c>
    </row>
    <row r="92" spans="1:5" ht="306">
      <c r="A92" t="s">
        <v>56</v>
      </c>
      <c r="E92" s="39" t="s">
        <v>413</v>
      </c>
    </row>
    <row r="93" spans="1:16" ht="12.75">
      <c r="A93" t="s">
        <v>48</v>
      </c>
      <c s="34" t="s">
        <v>117</v>
      </c>
      <c s="34" t="s">
        <v>417</v>
      </c>
      <c s="35" t="s">
        <v>5</v>
      </c>
      <c s="6" t="s">
        <v>418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287</v>
      </c>
      <c>
        <f>(M93*21)/100</f>
      </c>
      <c t="s">
        <v>27</v>
      </c>
    </row>
    <row r="94" spans="1:5" ht="25.5">
      <c r="A94" s="35" t="s">
        <v>53</v>
      </c>
      <c r="E94" s="39" t="s">
        <v>419</v>
      </c>
    </row>
    <row r="95" spans="1:5" ht="12.75">
      <c r="A95" s="35" t="s">
        <v>54</v>
      </c>
      <c r="E95" s="40" t="s">
        <v>5</v>
      </c>
    </row>
    <row r="96" spans="1:5" ht="409.5">
      <c r="A96" t="s">
        <v>56</v>
      </c>
      <c r="E96" s="39" t="s">
        <v>420</v>
      </c>
    </row>
    <row r="97" spans="1:16" ht="25.5">
      <c r="A97" t="s">
        <v>48</v>
      </c>
      <c s="34" t="s">
        <v>121</v>
      </c>
      <c s="34" t="s">
        <v>421</v>
      </c>
      <c s="35" t="s">
        <v>5</v>
      </c>
      <c s="6" t="s">
        <v>422</v>
      </c>
      <c s="36" t="s">
        <v>144</v>
      </c>
      <c s="37">
        <v>319.943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423</v>
      </c>
    </row>
    <row r="100" spans="1:5" ht="114.75">
      <c r="A100" t="s">
        <v>56</v>
      </c>
      <c r="E100" s="39" t="s">
        <v>424</v>
      </c>
    </row>
    <row r="101" spans="1:16" ht="12.75">
      <c r="A101" t="s">
        <v>48</v>
      </c>
      <c s="34" t="s">
        <v>124</v>
      </c>
      <c s="34" t="s">
        <v>425</v>
      </c>
      <c s="35" t="s">
        <v>5</v>
      </c>
      <c s="6" t="s">
        <v>426</v>
      </c>
      <c s="36" t="s">
        <v>51</v>
      </c>
      <c s="37">
        <v>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427</v>
      </c>
    </row>
    <row r="104" spans="1:5" ht="255">
      <c r="A104" t="s">
        <v>56</v>
      </c>
      <c r="E104" s="39" t="s">
        <v>428</v>
      </c>
    </row>
    <row r="105" spans="1:16" ht="12.75">
      <c r="A105" t="s">
        <v>48</v>
      </c>
      <c s="34" t="s">
        <v>128</v>
      </c>
      <c s="34" t="s">
        <v>429</v>
      </c>
      <c s="35" t="s">
        <v>5</v>
      </c>
      <c s="6" t="s">
        <v>430</v>
      </c>
      <c s="36" t="s">
        <v>51</v>
      </c>
      <c s="37">
        <v>14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427</v>
      </c>
    </row>
    <row r="108" spans="1:5" ht="165.75">
      <c r="A108" t="s">
        <v>56</v>
      </c>
      <c r="E108" s="39" t="s">
        <v>431</v>
      </c>
    </row>
    <row r="109" spans="1:13" ht="12.75">
      <c r="A109" t="s">
        <v>46</v>
      </c>
      <c r="C109" s="31" t="s">
        <v>66</v>
      </c>
      <c r="E109" s="33" t="s">
        <v>432</v>
      </c>
      <c r="J109" s="32">
        <f>0</f>
      </c>
      <c s="32">
        <f>0</f>
      </c>
      <c s="32">
        <f>0+L110+L114+L118+L122+L126+L130+L134+L138+L142+L146+L150</f>
      </c>
      <c s="32">
        <f>0+M110+M114+M118+M122+M126+M130+M134+M138+M142+M146+M150</f>
      </c>
    </row>
    <row r="110" spans="1:16" ht="12.75">
      <c r="A110" t="s">
        <v>48</v>
      </c>
      <c s="34" t="s">
        <v>433</v>
      </c>
      <c s="34" t="s">
        <v>434</v>
      </c>
      <c s="35" t="s">
        <v>5</v>
      </c>
      <c s="6" t="s">
        <v>435</v>
      </c>
      <c s="36" t="s">
        <v>51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436</v>
      </c>
    </row>
    <row r="112" spans="1:5" ht="12.75">
      <c r="A112" s="35" t="s">
        <v>54</v>
      </c>
      <c r="E112" s="40" t="s">
        <v>5</v>
      </c>
    </row>
    <row r="113" spans="1:5" ht="140.25">
      <c r="A113" t="s">
        <v>56</v>
      </c>
      <c r="E113" s="39" t="s">
        <v>437</v>
      </c>
    </row>
    <row r="114" spans="1:16" ht="12.75">
      <c r="A114" t="s">
        <v>48</v>
      </c>
      <c s="34" t="s">
        <v>131</v>
      </c>
      <c s="34" t="s">
        <v>438</v>
      </c>
      <c s="35" t="s">
        <v>5</v>
      </c>
      <c s="6" t="s">
        <v>439</v>
      </c>
      <c s="36" t="s">
        <v>51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440</v>
      </c>
    </row>
    <row r="116" spans="1:5" ht="12.75">
      <c r="A116" s="35" t="s">
        <v>54</v>
      </c>
      <c r="E116" s="40" t="s">
        <v>5</v>
      </c>
    </row>
    <row r="117" spans="1:5" ht="89.25">
      <c r="A117" t="s">
        <v>56</v>
      </c>
      <c r="E117" s="39" t="s">
        <v>441</v>
      </c>
    </row>
    <row r="118" spans="1:16" ht="12.75">
      <c r="A118" t="s">
        <v>48</v>
      </c>
      <c s="34" t="s">
        <v>135</v>
      </c>
      <c s="34" t="s">
        <v>442</v>
      </c>
      <c s="35" t="s">
        <v>5</v>
      </c>
      <c s="6" t="s">
        <v>443</v>
      </c>
      <c s="36" t="s">
        <v>368</v>
      </c>
      <c s="37">
        <v>87.47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287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25.5">
      <c r="A120" s="35" t="s">
        <v>54</v>
      </c>
      <c r="E120" s="40" t="s">
        <v>444</v>
      </c>
    </row>
    <row r="121" spans="1:5" ht="153">
      <c r="A121" t="s">
        <v>56</v>
      </c>
      <c r="E121" s="39" t="s">
        <v>445</v>
      </c>
    </row>
    <row r="122" spans="1:16" ht="12.75">
      <c r="A122" t="s">
        <v>48</v>
      </c>
      <c s="34" t="s">
        <v>141</v>
      </c>
      <c s="34" t="s">
        <v>446</v>
      </c>
      <c s="35" t="s">
        <v>5</v>
      </c>
      <c s="6" t="s">
        <v>447</v>
      </c>
      <c s="36" t="s">
        <v>363</v>
      </c>
      <c s="37">
        <v>530.097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25.5">
      <c r="A124" s="35" t="s">
        <v>54</v>
      </c>
      <c r="E124" s="40" t="s">
        <v>448</v>
      </c>
    </row>
    <row r="125" spans="1:5" ht="140.25">
      <c r="A125" t="s">
        <v>56</v>
      </c>
      <c r="E125" s="39" t="s">
        <v>449</v>
      </c>
    </row>
    <row r="126" spans="1:16" ht="25.5">
      <c r="A126" t="s">
        <v>48</v>
      </c>
      <c s="34" t="s">
        <v>147</v>
      </c>
      <c s="34" t="s">
        <v>450</v>
      </c>
      <c s="35" t="s">
        <v>5</v>
      </c>
      <c s="6" t="s">
        <v>451</v>
      </c>
      <c s="36" t="s">
        <v>452</v>
      </c>
      <c s="37">
        <v>5194.027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453</v>
      </c>
    </row>
    <row r="128" spans="1:5" ht="12.75">
      <c r="A128" s="35" t="s">
        <v>54</v>
      </c>
      <c r="E128" s="40" t="s">
        <v>454</v>
      </c>
    </row>
    <row r="129" spans="1:5" ht="127.5">
      <c r="A129" t="s">
        <v>56</v>
      </c>
      <c r="E129" s="39" t="s">
        <v>455</v>
      </c>
    </row>
    <row r="130" spans="1:16" ht="12.75">
      <c r="A130" t="s">
        <v>48</v>
      </c>
      <c s="34" t="s">
        <v>152</v>
      </c>
      <c s="34" t="s">
        <v>450</v>
      </c>
      <c s="35" t="s">
        <v>47</v>
      </c>
      <c s="6" t="s">
        <v>456</v>
      </c>
      <c s="36" t="s">
        <v>452</v>
      </c>
      <c s="37">
        <v>1347.336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457</v>
      </c>
    </row>
    <row r="133" spans="1:5" ht="127.5">
      <c r="A133" t="s">
        <v>56</v>
      </c>
      <c r="E133" s="39" t="s">
        <v>455</v>
      </c>
    </row>
    <row r="134" spans="1:16" ht="25.5">
      <c r="A134" t="s">
        <v>48</v>
      </c>
      <c s="34" t="s">
        <v>156</v>
      </c>
      <c s="34" t="s">
        <v>458</v>
      </c>
      <c s="35" t="s">
        <v>5</v>
      </c>
      <c s="6" t="s">
        <v>459</v>
      </c>
      <c s="36" t="s">
        <v>144</v>
      </c>
      <c s="37">
        <v>230.124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460</v>
      </c>
    </row>
    <row r="137" spans="1:5" ht="204">
      <c r="A137" t="s">
        <v>56</v>
      </c>
      <c r="E137" s="39" t="s">
        <v>461</v>
      </c>
    </row>
    <row r="138" spans="1:16" ht="25.5">
      <c r="A138" t="s">
        <v>48</v>
      </c>
      <c s="34" t="s">
        <v>160</v>
      </c>
      <c s="34" t="s">
        <v>462</v>
      </c>
      <c s="35" t="s">
        <v>5</v>
      </c>
      <c s="6" t="s">
        <v>463</v>
      </c>
      <c s="36" t="s">
        <v>464</v>
      </c>
      <c s="37">
        <v>1387.99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465</v>
      </c>
    </row>
    <row r="140" spans="1:5" ht="12.75">
      <c r="A140" s="35" t="s">
        <v>54</v>
      </c>
      <c r="E140" s="40" t="s">
        <v>466</v>
      </c>
    </row>
    <row r="141" spans="1:5" ht="102">
      <c r="A141" t="s">
        <v>56</v>
      </c>
      <c r="E141" s="39" t="s">
        <v>467</v>
      </c>
    </row>
    <row r="142" spans="1:16" ht="12.75">
      <c r="A142" t="s">
        <v>48</v>
      </c>
      <c s="34" t="s">
        <v>164</v>
      </c>
      <c s="34" t="s">
        <v>242</v>
      </c>
      <c s="35" t="s">
        <v>5</v>
      </c>
      <c s="6" t="s">
        <v>468</v>
      </c>
      <c s="36" t="s">
        <v>464</v>
      </c>
      <c s="37">
        <v>3.46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287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469</v>
      </c>
    </row>
    <row r="145" spans="1:5" ht="12.75">
      <c r="A145" t="s">
        <v>56</v>
      </c>
      <c r="E145" s="39" t="s">
        <v>5</v>
      </c>
    </row>
    <row r="146" spans="1:16" ht="25.5">
      <c r="A146" t="s">
        <v>48</v>
      </c>
      <c s="34" t="s">
        <v>168</v>
      </c>
      <c s="34" t="s">
        <v>245</v>
      </c>
      <c s="35" t="s">
        <v>5</v>
      </c>
      <c s="6" t="s">
        <v>470</v>
      </c>
      <c s="36" t="s">
        <v>144</v>
      </c>
      <c s="37">
        <v>34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287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</v>
      </c>
    </row>
    <row r="149" spans="1:5" ht="51">
      <c r="A149" t="s">
        <v>56</v>
      </c>
      <c r="E149" s="39" t="s">
        <v>471</v>
      </c>
    </row>
    <row r="150" spans="1:16" ht="12.75">
      <c r="A150" t="s">
        <v>48</v>
      </c>
      <c s="34" t="s">
        <v>172</v>
      </c>
      <c s="34" t="s">
        <v>472</v>
      </c>
      <c s="35" t="s">
        <v>5</v>
      </c>
      <c s="6" t="s">
        <v>473</v>
      </c>
      <c s="36" t="s">
        <v>51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5</v>
      </c>
    </row>
    <row r="153" spans="1:5" ht="89.25">
      <c r="A153" t="s">
        <v>56</v>
      </c>
      <c r="E153" s="39" t="s">
        <v>474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475</v>
      </c>
      <c r="E4" s="26" t="s">
        <v>476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COUNTIFS(L8:L154,"=0",A8:A154,"P")+COUNTIFS(L8:L154,"",A8:A154,"P")+SUM(Q8:Q154)</f>
      </c>
    </row>
    <row r="8" spans="1:13" ht="12.75">
      <c r="A8" t="s">
        <v>44</v>
      </c>
      <c r="C8" s="28" t="s">
        <v>479</v>
      </c>
      <c r="E8" s="30" t="s">
        <v>478</v>
      </c>
      <c r="J8" s="29">
        <f>0+J9+J26+J39+J56+J65+J94+J103+J128+J141</f>
      </c>
      <c s="29">
        <f>0+K9+K26+K39+K56+K65+K94+K103+K128+K141</f>
      </c>
      <c s="29">
        <f>0+L9+L26+L39+L56+L65+L94+L103+L128+L141</f>
      </c>
      <c s="29">
        <f>0+M9+M26+M39+M56+M65+M94+M103+M128+M141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47</v>
      </c>
      <c s="34" t="s">
        <v>337</v>
      </c>
      <c s="35" t="s">
        <v>5</v>
      </c>
      <c s="6" t="s">
        <v>338</v>
      </c>
      <c s="36" t="s">
        <v>339</v>
      </c>
      <c s="37">
        <v>6826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481</v>
      </c>
    </row>
    <row r="13" spans="1:5" ht="140.25">
      <c r="A13" t="s">
        <v>56</v>
      </c>
      <c r="E13" s="39" t="s">
        <v>482</v>
      </c>
    </row>
    <row r="14" spans="1:16" ht="25.5">
      <c r="A14" t="s">
        <v>48</v>
      </c>
      <c s="34" t="s">
        <v>27</v>
      </c>
      <c s="34" t="s">
        <v>483</v>
      </c>
      <c s="35" t="s">
        <v>5</v>
      </c>
      <c s="6" t="s">
        <v>484</v>
      </c>
      <c s="36" t="s">
        <v>339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485</v>
      </c>
    </row>
    <row r="17" spans="1:5" ht="140.25">
      <c r="A17" t="s">
        <v>56</v>
      </c>
      <c r="E17" s="39" t="s">
        <v>482</v>
      </c>
    </row>
    <row r="18" spans="1:16" ht="25.5">
      <c r="A18" t="s">
        <v>48</v>
      </c>
      <c s="34" t="s">
        <v>26</v>
      </c>
      <c s="34" t="s">
        <v>486</v>
      </c>
      <c s="35" t="s">
        <v>5</v>
      </c>
      <c s="6" t="s">
        <v>487</v>
      </c>
      <c s="36" t="s">
        <v>339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488</v>
      </c>
    </row>
    <row r="20" spans="1:5" ht="12.75">
      <c r="A20" s="35" t="s">
        <v>54</v>
      </c>
      <c r="E20" s="40" t="s">
        <v>489</v>
      </c>
    </row>
    <row r="21" spans="1:5" ht="140.25">
      <c r="A21" t="s">
        <v>56</v>
      </c>
      <c r="E21" s="39" t="s">
        <v>482</v>
      </c>
    </row>
    <row r="22" spans="1:16" ht="12.75">
      <c r="A22" t="s">
        <v>48</v>
      </c>
      <c s="34" t="s">
        <v>63</v>
      </c>
      <c s="34" t="s">
        <v>490</v>
      </c>
      <c s="35" t="s">
        <v>5</v>
      </c>
      <c s="6" t="s">
        <v>491</v>
      </c>
      <c s="36" t="s">
        <v>296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492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493</v>
      </c>
    </row>
    <row r="26" spans="1:13" ht="12.75">
      <c r="A26" t="s">
        <v>46</v>
      </c>
      <c r="C26" s="31" t="s">
        <v>47</v>
      </c>
      <c r="E26" s="33" t="s">
        <v>360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48</v>
      </c>
      <c s="34" t="s">
        <v>66</v>
      </c>
      <c s="34" t="s">
        <v>494</v>
      </c>
      <c s="35" t="s">
        <v>5</v>
      </c>
      <c s="6" t="s">
        <v>495</v>
      </c>
      <c s="36" t="s">
        <v>363</v>
      </c>
      <c s="37">
        <v>3413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38.25">
      <c r="A29" s="35" t="s">
        <v>54</v>
      </c>
      <c r="E29" s="40" t="s">
        <v>496</v>
      </c>
    </row>
    <row r="30" spans="1:5" ht="318.75">
      <c r="A30" t="s">
        <v>56</v>
      </c>
      <c r="E30" s="39" t="s">
        <v>497</v>
      </c>
    </row>
    <row r="31" spans="1:16" ht="12.75">
      <c r="A31" t="s">
        <v>48</v>
      </c>
      <c s="34" t="s">
        <v>70</v>
      </c>
      <c s="34" t="s">
        <v>498</v>
      </c>
      <c s="35" t="s">
        <v>5</v>
      </c>
      <c s="6" t="s">
        <v>499</v>
      </c>
      <c s="36" t="s">
        <v>363</v>
      </c>
      <c s="37">
        <v>3413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38.25">
      <c r="A33" s="35" t="s">
        <v>54</v>
      </c>
      <c r="E33" s="40" t="s">
        <v>496</v>
      </c>
    </row>
    <row r="34" spans="1:5" ht="191.25">
      <c r="A34" t="s">
        <v>56</v>
      </c>
      <c r="E34" s="39" t="s">
        <v>500</v>
      </c>
    </row>
    <row r="35" spans="1:16" ht="12.75">
      <c r="A35" t="s">
        <v>48</v>
      </c>
      <c s="34" t="s">
        <v>73</v>
      </c>
      <c s="34" t="s">
        <v>501</v>
      </c>
      <c s="35" t="s">
        <v>5</v>
      </c>
      <c s="6" t="s">
        <v>502</v>
      </c>
      <c s="36" t="s">
        <v>363</v>
      </c>
      <c s="37">
        <v>2743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63.75">
      <c r="A37" s="35" t="s">
        <v>54</v>
      </c>
      <c r="E37" s="40" t="s">
        <v>503</v>
      </c>
    </row>
    <row r="38" spans="1:5" ht="293.25">
      <c r="A38" t="s">
        <v>56</v>
      </c>
      <c r="E38" s="39" t="s">
        <v>504</v>
      </c>
    </row>
    <row r="39" spans="1:13" ht="12.75">
      <c r="A39" t="s">
        <v>46</v>
      </c>
      <c r="C39" s="31" t="s">
        <v>27</v>
      </c>
      <c r="E39" s="33" t="s">
        <v>371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76</v>
      </c>
      <c s="34" t="s">
        <v>505</v>
      </c>
      <c s="35" t="s">
        <v>5</v>
      </c>
      <c s="6" t="s">
        <v>506</v>
      </c>
      <c s="36" t="s">
        <v>368</v>
      </c>
      <c s="37">
        <v>322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38.25">
      <c r="A42" s="35" t="s">
        <v>54</v>
      </c>
      <c r="E42" s="40" t="s">
        <v>507</v>
      </c>
    </row>
    <row r="43" spans="1:5" ht="102">
      <c r="A43" t="s">
        <v>56</v>
      </c>
      <c r="E43" s="39" t="s">
        <v>508</v>
      </c>
    </row>
    <row r="44" spans="1:16" ht="12.75">
      <c r="A44" t="s">
        <v>48</v>
      </c>
      <c s="34" t="s">
        <v>79</v>
      </c>
      <c s="34" t="s">
        <v>509</v>
      </c>
      <c s="35" t="s">
        <v>5</v>
      </c>
      <c s="6" t="s">
        <v>510</v>
      </c>
      <c s="36" t="s">
        <v>144</v>
      </c>
      <c s="37">
        <v>69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511</v>
      </c>
    </row>
    <row r="46" spans="1:5" ht="12.75">
      <c r="A46" s="35" t="s">
        <v>54</v>
      </c>
      <c r="E46" s="40" t="s">
        <v>512</v>
      </c>
    </row>
    <row r="47" spans="1:5" ht="63.75">
      <c r="A47" t="s">
        <v>56</v>
      </c>
      <c r="E47" s="39" t="s">
        <v>513</v>
      </c>
    </row>
    <row r="48" spans="1:16" ht="12.75">
      <c r="A48" t="s">
        <v>48</v>
      </c>
      <c s="34" t="s">
        <v>82</v>
      </c>
      <c s="34" t="s">
        <v>514</v>
      </c>
      <c s="35" t="s">
        <v>5</v>
      </c>
      <c s="6" t="s">
        <v>515</v>
      </c>
      <c s="36" t="s">
        <v>363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516</v>
      </c>
    </row>
    <row r="50" spans="1:5" ht="12.75">
      <c r="A50" s="35" t="s">
        <v>54</v>
      </c>
      <c r="E50" s="40" t="s">
        <v>517</v>
      </c>
    </row>
    <row r="51" spans="1:5" ht="76.5">
      <c r="A51" t="s">
        <v>56</v>
      </c>
      <c r="E51" s="39" t="s">
        <v>518</v>
      </c>
    </row>
    <row r="52" spans="1:16" ht="25.5">
      <c r="A52" t="s">
        <v>48</v>
      </c>
      <c s="34" t="s">
        <v>85</v>
      </c>
      <c s="34" t="s">
        <v>519</v>
      </c>
      <c s="35" t="s">
        <v>5</v>
      </c>
      <c s="6" t="s">
        <v>520</v>
      </c>
      <c s="36" t="s">
        <v>51</v>
      </c>
      <c s="37">
        <v>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25.5">
      <c r="A54" s="35" t="s">
        <v>54</v>
      </c>
      <c r="E54" s="40" t="s">
        <v>521</v>
      </c>
    </row>
    <row r="55" spans="1:5" ht="63.75">
      <c r="A55" t="s">
        <v>56</v>
      </c>
      <c r="E55" s="39" t="s">
        <v>522</v>
      </c>
    </row>
    <row r="56" spans="1:13" ht="12.75">
      <c r="A56" t="s">
        <v>46</v>
      </c>
      <c r="C56" s="31" t="s">
        <v>26</v>
      </c>
      <c r="E56" s="33" t="s">
        <v>523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48</v>
      </c>
      <c s="34" t="s">
        <v>88</v>
      </c>
      <c s="34" t="s">
        <v>524</v>
      </c>
      <c s="35" t="s">
        <v>5</v>
      </c>
      <c s="6" t="s">
        <v>525</v>
      </c>
      <c s="36" t="s">
        <v>363</v>
      </c>
      <c s="37">
        <v>294.417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</v>
      </c>
    </row>
    <row r="59" spans="1:5" ht="25.5">
      <c r="A59" s="35" t="s">
        <v>54</v>
      </c>
      <c r="E59" s="40" t="s">
        <v>526</v>
      </c>
    </row>
    <row r="60" spans="1:5" ht="369.75">
      <c r="A60" t="s">
        <v>56</v>
      </c>
      <c r="E60" s="39" t="s">
        <v>527</v>
      </c>
    </row>
    <row r="61" spans="1:16" ht="12.75">
      <c r="A61" t="s">
        <v>48</v>
      </c>
      <c s="34" t="s">
        <v>91</v>
      </c>
      <c s="34" t="s">
        <v>528</v>
      </c>
      <c s="35" t="s">
        <v>5</v>
      </c>
      <c s="6" t="s">
        <v>529</v>
      </c>
      <c s="36" t="s">
        <v>339</v>
      </c>
      <c s="37">
        <v>52.995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530</v>
      </c>
    </row>
    <row r="63" spans="1:5" ht="12.75">
      <c r="A63" s="35" t="s">
        <v>54</v>
      </c>
      <c r="E63" s="40" t="s">
        <v>531</v>
      </c>
    </row>
    <row r="64" spans="1:5" ht="267.75">
      <c r="A64" t="s">
        <v>56</v>
      </c>
      <c r="E64" s="39" t="s">
        <v>532</v>
      </c>
    </row>
    <row r="65" spans="1:13" ht="12.75">
      <c r="A65" t="s">
        <v>46</v>
      </c>
      <c r="C65" s="31" t="s">
        <v>63</v>
      </c>
      <c r="E65" s="33" t="s">
        <v>533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95</v>
      </c>
      <c s="34" t="s">
        <v>534</v>
      </c>
      <c s="35" t="s">
        <v>5</v>
      </c>
      <c s="6" t="s">
        <v>535</v>
      </c>
      <c s="36" t="s">
        <v>363</v>
      </c>
      <c s="37">
        <v>2.34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25.5">
      <c r="A68" s="35" t="s">
        <v>54</v>
      </c>
      <c r="E68" s="40" t="s">
        <v>536</v>
      </c>
    </row>
    <row r="69" spans="1:5" ht="38.25">
      <c r="A69" t="s">
        <v>56</v>
      </c>
      <c r="E69" s="39" t="s">
        <v>537</v>
      </c>
    </row>
    <row r="70" spans="1:16" ht="12.75">
      <c r="A70" t="s">
        <v>48</v>
      </c>
      <c s="34" t="s">
        <v>98</v>
      </c>
      <c s="34" t="s">
        <v>538</v>
      </c>
      <c s="35" t="s">
        <v>5</v>
      </c>
      <c s="6" t="s">
        <v>539</v>
      </c>
      <c s="36" t="s">
        <v>363</v>
      </c>
      <c s="37">
        <v>22.6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540</v>
      </c>
    </row>
    <row r="72" spans="1:5" ht="38.25">
      <c r="A72" s="35" t="s">
        <v>54</v>
      </c>
      <c r="E72" s="40" t="s">
        <v>541</v>
      </c>
    </row>
    <row r="73" spans="1:5" ht="369.75">
      <c r="A73" t="s">
        <v>56</v>
      </c>
      <c r="E73" s="39" t="s">
        <v>527</v>
      </c>
    </row>
    <row r="74" spans="1:16" ht="12.75">
      <c r="A74" t="s">
        <v>48</v>
      </c>
      <c s="34" t="s">
        <v>396</v>
      </c>
      <c s="34" t="s">
        <v>542</v>
      </c>
      <c s="35" t="s">
        <v>5</v>
      </c>
      <c s="6" t="s">
        <v>543</v>
      </c>
      <c s="36" t="s">
        <v>363</v>
      </c>
      <c s="37">
        <v>66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51">
      <c r="A76" s="35" t="s">
        <v>54</v>
      </c>
      <c r="E76" s="40" t="s">
        <v>544</v>
      </c>
    </row>
    <row r="77" spans="1:5" ht="369.75">
      <c r="A77" t="s">
        <v>56</v>
      </c>
      <c r="E77" s="39" t="s">
        <v>545</v>
      </c>
    </row>
    <row r="78" spans="1:16" ht="12.75">
      <c r="A78" t="s">
        <v>48</v>
      </c>
      <c s="34" t="s">
        <v>102</v>
      </c>
      <c s="34" t="s">
        <v>546</v>
      </c>
      <c s="35" t="s">
        <v>5</v>
      </c>
      <c s="6" t="s">
        <v>547</v>
      </c>
      <c s="36" t="s">
        <v>363</v>
      </c>
      <c s="37">
        <v>88.08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548</v>
      </c>
    </row>
    <row r="80" spans="1:5" ht="25.5">
      <c r="A80" s="35" t="s">
        <v>54</v>
      </c>
      <c r="E80" s="40" t="s">
        <v>549</v>
      </c>
    </row>
    <row r="81" spans="1:5" ht="369.75">
      <c r="A81" t="s">
        <v>56</v>
      </c>
      <c r="E81" s="39" t="s">
        <v>527</v>
      </c>
    </row>
    <row r="82" spans="1:16" ht="12.75">
      <c r="A82" t="s">
        <v>48</v>
      </c>
      <c s="34" t="s">
        <v>107</v>
      </c>
      <c s="34" t="s">
        <v>550</v>
      </c>
      <c s="35" t="s">
        <v>5</v>
      </c>
      <c s="6" t="s">
        <v>551</v>
      </c>
      <c s="36" t="s">
        <v>363</v>
      </c>
      <c s="37">
        <v>56.752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552</v>
      </c>
    </row>
    <row r="84" spans="1:5" ht="25.5">
      <c r="A84" s="35" t="s">
        <v>54</v>
      </c>
      <c r="E84" s="40" t="s">
        <v>553</v>
      </c>
    </row>
    <row r="85" spans="1:5" ht="369.75">
      <c r="A85" t="s">
        <v>56</v>
      </c>
      <c r="E85" s="39" t="s">
        <v>554</v>
      </c>
    </row>
    <row r="86" spans="1:16" ht="12.75">
      <c r="A86" t="s">
        <v>48</v>
      </c>
      <c s="34" t="s">
        <v>110</v>
      </c>
      <c s="34" t="s">
        <v>550</v>
      </c>
      <c s="35" t="s">
        <v>47</v>
      </c>
      <c s="6" t="s">
        <v>551</v>
      </c>
      <c s="36" t="s">
        <v>363</v>
      </c>
      <c s="37">
        <v>23.05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555</v>
      </c>
    </row>
    <row r="88" spans="1:5" ht="38.25">
      <c r="A88" s="35" t="s">
        <v>54</v>
      </c>
      <c r="E88" s="40" t="s">
        <v>556</v>
      </c>
    </row>
    <row r="89" spans="1:5" ht="369.75">
      <c r="A89" t="s">
        <v>56</v>
      </c>
      <c r="E89" s="39" t="s">
        <v>554</v>
      </c>
    </row>
    <row r="90" spans="1:16" ht="12.75">
      <c r="A90" t="s">
        <v>48</v>
      </c>
      <c s="34" t="s">
        <v>114</v>
      </c>
      <c s="34" t="s">
        <v>557</v>
      </c>
      <c s="35" t="s">
        <v>5</v>
      </c>
      <c s="6" t="s">
        <v>558</v>
      </c>
      <c s="36" t="s">
        <v>363</v>
      </c>
      <c s="37">
        <v>42.3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559</v>
      </c>
    </row>
    <row r="93" spans="1:5" ht="369.75">
      <c r="A93" t="s">
        <v>56</v>
      </c>
      <c r="E93" s="39" t="s">
        <v>527</v>
      </c>
    </row>
    <row r="94" spans="1:13" ht="12.75">
      <c r="A94" t="s">
        <v>46</v>
      </c>
      <c r="C94" s="31" t="s">
        <v>70</v>
      </c>
      <c r="E94" s="33" t="s">
        <v>560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48</v>
      </c>
      <c s="34" t="s">
        <v>117</v>
      </c>
      <c s="34" t="s">
        <v>561</v>
      </c>
      <c s="35" t="s">
        <v>5</v>
      </c>
      <c s="6" t="s">
        <v>562</v>
      </c>
      <c s="36" t="s">
        <v>368</v>
      </c>
      <c s="37">
        <v>100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</v>
      </c>
    </row>
    <row r="97" spans="1:5" ht="12.75">
      <c r="A97" s="35" t="s">
        <v>54</v>
      </c>
      <c r="E97" s="40" t="s">
        <v>5</v>
      </c>
    </row>
    <row r="98" spans="1:5" ht="76.5">
      <c r="A98" t="s">
        <v>56</v>
      </c>
      <c r="E98" s="39" t="s">
        <v>563</v>
      </c>
    </row>
    <row r="99" spans="1:16" ht="12.75">
      <c r="A99" t="s">
        <v>48</v>
      </c>
      <c s="34" t="s">
        <v>121</v>
      </c>
      <c s="34" t="s">
        <v>564</v>
      </c>
      <c s="35" t="s">
        <v>5</v>
      </c>
      <c s="6" t="s">
        <v>565</v>
      </c>
      <c s="36" t="s">
        <v>368</v>
      </c>
      <c s="37">
        <v>184.825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27</v>
      </c>
    </row>
    <row r="100" spans="1:5" ht="12.75">
      <c r="A100" s="35" t="s">
        <v>53</v>
      </c>
      <c r="E100" s="39" t="s">
        <v>566</v>
      </c>
    </row>
    <row r="101" spans="1:5" ht="25.5">
      <c r="A101" s="35" t="s">
        <v>54</v>
      </c>
      <c r="E101" s="40" t="s">
        <v>567</v>
      </c>
    </row>
    <row r="102" spans="1:5" ht="76.5">
      <c r="A102" t="s">
        <v>56</v>
      </c>
      <c r="E102" s="39" t="s">
        <v>568</v>
      </c>
    </row>
    <row r="103" spans="1:13" ht="12.75">
      <c r="A103" t="s">
        <v>46</v>
      </c>
      <c r="C103" s="31" t="s">
        <v>73</v>
      </c>
      <c r="E103" s="33" t="s">
        <v>569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12.75">
      <c r="A104" t="s">
        <v>48</v>
      </c>
      <c s="34" t="s">
        <v>124</v>
      </c>
      <c s="34" t="s">
        <v>570</v>
      </c>
      <c s="35" t="s">
        <v>5</v>
      </c>
      <c s="6" t="s">
        <v>571</v>
      </c>
      <c s="36" t="s">
        <v>368</v>
      </c>
      <c s="37">
        <v>184.825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52</v>
      </c>
      <c>
        <f>(M104*21)/100</f>
      </c>
      <c t="s">
        <v>27</v>
      </c>
    </row>
    <row r="105" spans="1:5" ht="12.75">
      <c r="A105" s="35" t="s">
        <v>53</v>
      </c>
      <c r="E105" s="39" t="s">
        <v>572</v>
      </c>
    </row>
    <row r="106" spans="1:5" ht="12.75">
      <c r="A106" s="35" t="s">
        <v>54</v>
      </c>
      <c r="E106" s="40" t="s">
        <v>573</v>
      </c>
    </row>
    <row r="107" spans="1:5" ht="191.25">
      <c r="A107" t="s">
        <v>56</v>
      </c>
      <c r="E107" s="39" t="s">
        <v>574</v>
      </c>
    </row>
    <row r="108" spans="1:16" ht="12.75">
      <c r="A108" t="s">
        <v>48</v>
      </c>
      <c s="34" t="s">
        <v>128</v>
      </c>
      <c s="34" t="s">
        <v>575</v>
      </c>
      <c s="35" t="s">
        <v>5</v>
      </c>
      <c s="6" t="s">
        <v>576</v>
      </c>
      <c s="36" t="s">
        <v>368</v>
      </c>
      <c s="37">
        <v>366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52</v>
      </c>
      <c>
        <f>(M108*21)/100</f>
      </c>
      <c t="s">
        <v>27</v>
      </c>
    </row>
    <row r="109" spans="1:5" ht="12.75">
      <c r="A109" s="35" t="s">
        <v>53</v>
      </c>
      <c r="E109" s="39" t="s">
        <v>5</v>
      </c>
    </row>
    <row r="110" spans="1:5" ht="25.5">
      <c r="A110" s="35" t="s">
        <v>54</v>
      </c>
      <c r="E110" s="40" t="s">
        <v>577</v>
      </c>
    </row>
    <row r="111" spans="1:5" ht="191.25">
      <c r="A111" t="s">
        <v>56</v>
      </c>
      <c r="E111" s="39" t="s">
        <v>578</v>
      </c>
    </row>
    <row r="112" spans="1:16" ht="12.75">
      <c r="A112" t="s">
        <v>48</v>
      </c>
      <c s="34" t="s">
        <v>433</v>
      </c>
      <c s="34" t="s">
        <v>579</v>
      </c>
      <c s="35" t="s">
        <v>5</v>
      </c>
      <c s="6" t="s">
        <v>580</v>
      </c>
      <c s="36" t="s">
        <v>368</v>
      </c>
      <c s="37">
        <v>499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52</v>
      </c>
      <c>
        <f>(M112*21)/100</f>
      </c>
      <c t="s">
        <v>27</v>
      </c>
    </row>
    <row r="113" spans="1:5" ht="12.75">
      <c r="A113" s="35" t="s">
        <v>53</v>
      </c>
      <c r="E113" s="39" t="s">
        <v>5</v>
      </c>
    </row>
    <row r="114" spans="1:5" ht="25.5">
      <c r="A114" s="35" t="s">
        <v>54</v>
      </c>
      <c r="E114" s="40" t="s">
        <v>581</v>
      </c>
    </row>
    <row r="115" spans="1:5" ht="191.25">
      <c r="A115" t="s">
        <v>56</v>
      </c>
      <c r="E115" s="39" t="s">
        <v>578</v>
      </c>
    </row>
    <row r="116" spans="1:16" ht="12.75">
      <c r="A116" t="s">
        <v>48</v>
      </c>
      <c s="34" t="s">
        <v>131</v>
      </c>
      <c s="34" t="s">
        <v>582</v>
      </c>
      <c s="35" t="s">
        <v>5</v>
      </c>
      <c s="6" t="s">
        <v>583</v>
      </c>
      <c s="36" t="s">
        <v>368</v>
      </c>
      <c s="37">
        <v>200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27</v>
      </c>
    </row>
    <row r="117" spans="1:5" ht="12.75">
      <c r="A117" s="35" t="s">
        <v>53</v>
      </c>
      <c r="E117" s="39" t="s">
        <v>584</v>
      </c>
    </row>
    <row r="118" spans="1:5" ht="25.5">
      <c r="A118" s="35" t="s">
        <v>54</v>
      </c>
      <c r="E118" s="40" t="s">
        <v>585</v>
      </c>
    </row>
    <row r="119" spans="1:5" ht="38.25">
      <c r="A119" t="s">
        <v>56</v>
      </c>
      <c r="E119" s="39" t="s">
        <v>586</v>
      </c>
    </row>
    <row r="120" spans="1:16" ht="12.75">
      <c r="A120" t="s">
        <v>48</v>
      </c>
      <c s="34" t="s">
        <v>135</v>
      </c>
      <c s="34" t="s">
        <v>587</v>
      </c>
      <c s="35" t="s">
        <v>5</v>
      </c>
      <c s="6" t="s">
        <v>588</v>
      </c>
      <c s="36" t="s">
        <v>51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52</v>
      </c>
      <c>
        <f>(M120*21)/100</f>
      </c>
      <c t="s">
        <v>27</v>
      </c>
    </row>
    <row r="121" spans="1:5" ht="12.75">
      <c r="A121" s="35" t="s">
        <v>53</v>
      </c>
      <c r="E121" s="39" t="s">
        <v>589</v>
      </c>
    </row>
    <row r="122" spans="1:5" ht="12.75">
      <c r="A122" s="35" t="s">
        <v>54</v>
      </c>
      <c r="E122" s="40" t="s">
        <v>590</v>
      </c>
    </row>
    <row r="123" spans="1:5" ht="153">
      <c r="A123" t="s">
        <v>56</v>
      </c>
      <c r="E123" s="39" t="s">
        <v>591</v>
      </c>
    </row>
    <row r="124" spans="1:16" ht="12.75">
      <c r="A124" t="s">
        <v>48</v>
      </c>
      <c s="34" t="s">
        <v>141</v>
      </c>
      <c s="34" t="s">
        <v>592</v>
      </c>
      <c s="35" t="s">
        <v>5</v>
      </c>
      <c s="6" t="s">
        <v>593</v>
      </c>
      <c s="36" t="s">
        <v>368</v>
      </c>
      <c s="37">
        <v>262.86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27</v>
      </c>
    </row>
    <row r="125" spans="1:5" ht="12.75">
      <c r="A125" s="35" t="s">
        <v>53</v>
      </c>
      <c r="E125" s="39" t="s">
        <v>5</v>
      </c>
    </row>
    <row r="126" spans="1:5" ht="25.5">
      <c r="A126" s="35" t="s">
        <v>54</v>
      </c>
      <c r="E126" s="40" t="s">
        <v>594</v>
      </c>
    </row>
    <row r="127" spans="1:5" ht="51">
      <c r="A127" t="s">
        <v>56</v>
      </c>
      <c r="E127" s="39" t="s">
        <v>595</v>
      </c>
    </row>
    <row r="128" spans="1:13" ht="12.75">
      <c r="A128" t="s">
        <v>46</v>
      </c>
      <c r="C128" s="31" t="s">
        <v>76</v>
      </c>
      <c r="E128" s="33" t="s">
        <v>596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48</v>
      </c>
      <c s="34" t="s">
        <v>147</v>
      </c>
      <c s="34" t="s">
        <v>597</v>
      </c>
      <c s="35" t="s">
        <v>5</v>
      </c>
      <c s="6" t="s">
        <v>598</v>
      </c>
      <c s="36" t="s">
        <v>144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12.75">
      <c r="A130" s="35" t="s">
        <v>53</v>
      </c>
      <c r="E130" s="39" t="s">
        <v>599</v>
      </c>
    </row>
    <row r="131" spans="1:5" ht="12.75">
      <c r="A131" s="35" t="s">
        <v>54</v>
      </c>
      <c r="E131" s="40" t="s">
        <v>590</v>
      </c>
    </row>
    <row r="132" spans="1:5" ht="255">
      <c r="A132" t="s">
        <v>56</v>
      </c>
      <c r="E132" s="39" t="s">
        <v>600</v>
      </c>
    </row>
    <row r="133" spans="1:16" ht="12.75">
      <c r="A133" t="s">
        <v>48</v>
      </c>
      <c s="34" t="s">
        <v>152</v>
      </c>
      <c s="34" t="s">
        <v>601</v>
      </c>
      <c s="35" t="s">
        <v>5</v>
      </c>
      <c s="6" t="s">
        <v>602</v>
      </c>
      <c s="36" t="s">
        <v>144</v>
      </c>
      <c s="37">
        <v>25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603</v>
      </c>
    </row>
    <row r="135" spans="1:5" ht="12.75">
      <c r="A135" s="35" t="s">
        <v>54</v>
      </c>
      <c r="E135" s="40" t="s">
        <v>590</v>
      </c>
    </row>
    <row r="136" spans="1:5" ht="255">
      <c r="A136" t="s">
        <v>56</v>
      </c>
      <c r="E136" s="39" t="s">
        <v>604</v>
      </c>
    </row>
    <row r="137" spans="1:16" ht="12.75">
      <c r="A137" t="s">
        <v>48</v>
      </c>
      <c s="34" t="s">
        <v>156</v>
      </c>
      <c s="34" t="s">
        <v>472</v>
      </c>
      <c s="35" t="s">
        <v>5</v>
      </c>
      <c s="6" t="s">
        <v>473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605</v>
      </c>
    </row>
    <row r="139" spans="1:5" ht="12.75">
      <c r="A139" s="35" t="s">
        <v>54</v>
      </c>
      <c r="E139" s="40" t="s">
        <v>590</v>
      </c>
    </row>
    <row r="140" spans="1:5" ht="89.25">
      <c r="A140" t="s">
        <v>56</v>
      </c>
      <c r="E140" s="39" t="s">
        <v>606</v>
      </c>
    </row>
    <row r="141" spans="1:13" ht="12.75">
      <c r="A141" t="s">
        <v>46</v>
      </c>
      <c r="C141" s="31" t="s">
        <v>79</v>
      </c>
      <c r="E141" s="33" t="s">
        <v>607</v>
      </c>
      <c r="J141" s="32">
        <f>0</f>
      </c>
      <c s="32">
        <f>0</f>
      </c>
      <c s="32">
        <f>0+L142+L146+L150+L154</f>
      </c>
      <c s="32">
        <f>0+M142+M146+M150+M154</f>
      </c>
    </row>
    <row r="142" spans="1:16" ht="12.75">
      <c r="A142" t="s">
        <v>48</v>
      </c>
      <c s="34" t="s">
        <v>160</v>
      </c>
      <c s="34" t="s">
        <v>608</v>
      </c>
      <c s="35" t="s">
        <v>5</v>
      </c>
      <c s="6" t="s">
        <v>609</v>
      </c>
      <c s="36" t="s">
        <v>144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610</v>
      </c>
    </row>
    <row r="145" spans="1:5" ht="76.5">
      <c r="A145" t="s">
        <v>56</v>
      </c>
      <c r="E145" s="39" t="s">
        <v>611</v>
      </c>
    </row>
    <row r="146" spans="1:16" ht="12.75">
      <c r="A146" t="s">
        <v>48</v>
      </c>
      <c s="34" t="s">
        <v>164</v>
      </c>
      <c s="34" t="s">
        <v>612</v>
      </c>
      <c s="35" t="s">
        <v>5</v>
      </c>
      <c s="6" t="s">
        <v>613</v>
      </c>
      <c s="36" t="s">
        <v>614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615</v>
      </c>
    </row>
    <row r="148" spans="1:5" ht="25.5">
      <c r="A148" s="35" t="s">
        <v>54</v>
      </c>
      <c r="E148" s="40" t="s">
        <v>616</v>
      </c>
    </row>
    <row r="149" spans="1:5" ht="409.5">
      <c r="A149" t="s">
        <v>56</v>
      </c>
      <c r="E149" s="39" t="s">
        <v>617</v>
      </c>
    </row>
    <row r="150" spans="1:16" ht="12.75">
      <c r="A150" t="s">
        <v>48</v>
      </c>
      <c s="34" t="s">
        <v>168</v>
      </c>
      <c s="34" t="s">
        <v>618</v>
      </c>
      <c s="35" t="s">
        <v>5</v>
      </c>
      <c s="6" t="s">
        <v>619</v>
      </c>
      <c s="36" t="s">
        <v>363</v>
      </c>
      <c s="37">
        <v>3.6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620</v>
      </c>
    </row>
    <row r="152" spans="1:5" ht="25.5">
      <c r="A152" s="35" t="s">
        <v>54</v>
      </c>
      <c r="E152" s="40" t="s">
        <v>621</v>
      </c>
    </row>
    <row r="153" spans="1:5" ht="114.75">
      <c r="A153" t="s">
        <v>56</v>
      </c>
      <c r="E153" s="39" t="s">
        <v>622</v>
      </c>
    </row>
    <row r="154" spans="1:16" ht="12.75">
      <c r="A154" t="s">
        <v>48</v>
      </c>
      <c s="34" t="s">
        <v>172</v>
      </c>
      <c s="34" t="s">
        <v>623</v>
      </c>
      <c s="35" t="s">
        <v>5</v>
      </c>
      <c s="6" t="s">
        <v>624</v>
      </c>
      <c s="36" t="s">
        <v>368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5</v>
      </c>
    </row>
    <row r="157" spans="1:5" ht="89.25">
      <c r="A157" t="s">
        <v>56</v>
      </c>
      <c r="E157" s="39" t="s">
        <v>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630</v>
      </c>
      <c r="E8" s="30" t="s">
        <v>629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360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47</v>
      </c>
      <c s="34" t="s">
        <v>631</v>
      </c>
      <c s="35" t="s">
        <v>5</v>
      </c>
      <c s="6" t="s">
        <v>632</v>
      </c>
      <c s="36" t="s">
        <v>363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633</v>
      </c>
    </row>
    <row r="13" spans="1:5" ht="318.75">
      <c r="A13" t="s">
        <v>56</v>
      </c>
      <c r="E13" s="39" t="s">
        <v>634</v>
      </c>
    </row>
    <row r="14" spans="1:16" ht="12.75">
      <c r="A14" t="s">
        <v>48</v>
      </c>
      <c s="34" t="s">
        <v>27</v>
      </c>
      <c s="34" t="s">
        <v>635</v>
      </c>
      <c s="35" t="s">
        <v>5</v>
      </c>
      <c s="6" t="s">
        <v>636</v>
      </c>
      <c s="36" t="s">
        <v>363</v>
      </c>
      <c s="37">
        <v>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637</v>
      </c>
    </row>
    <row r="17" spans="1:5" ht="369.75">
      <c r="A17" t="s">
        <v>56</v>
      </c>
      <c r="E17" s="39" t="s">
        <v>638</v>
      </c>
    </row>
    <row r="18" spans="1:16" ht="12.75">
      <c r="A18" t="s">
        <v>48</v>
      </c>
      <c s="34" t="s">
        <v>26</v>
      </c>
      <c s="34" t="s">
        <v>639</v>
      </c>
      <c s="35" t="s">
        <v>5</v>
      </c>
      <c s="6" t="s">
        <v>640</v>
      </c>
      <c s="36" t="s">
        <v>363</v>
      </c>
      <c s="37">
        <v>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641</v>
      </c>
    </row>
    <row r="21" spans="1:5" ht="229.5">
      <c r="A21" t="s">
        <v>56</v>
      </c>
      <c r="E21" s="39" t="s">
        <v>642</v>
      </c>
    </row>
    <row r="22" spans="1:16" ht="12.75">
      <c r="A22" t="s">
        <v>48</v>
      </c>
      <c s="34" t="s">
        <v>63</v>
      </c>
      <c s="34" t="s">
        <v>643</v>
      </c>
      <c s="35" t="s">
        <v>5</v>
      </c>
      <c s="6" t="s">
        <v>644</v>
      </c>
      <c s="36" t="s">
        <v>144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645</v>
      </c>
    </row>
    <row r="25" spans="1:5" ht="102">
      <c r="A25" t="s">
        <v>56</v>
      </c>
      <c r="E25" s="39" t="s">
        <v>646</v>
      </c>
    </row>
    <row r="26" spans="1:16" ht="12.75">
      <c r="A26" t="s">
        <v>48</v>
      </c>
      <c s="34" t="s">
        <v>66</v>
      </c>
      <c s="34" t="s">
        <v>647</v>
      </c>
      <c s="35" t="s">
        <v>5</v>
      </c>
      <c s="6" t="s">
        <v>648</v>
      </c>
      <c s="36" t="s">
        <v>144</v>
      </c>
      <c s="37">
        <v>150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645</v>
      </c>
    </row>
    <row r="29" spans="1:5" ht="38.25">
      <c r="A29" t="s">
        <v>56</v>
      </c>
      <c r="E29" s="39" t="s">
        <v>649</v>
      </c>
    </row>
    <row r="30" spans="1:13" ht="12.75">
      <c r="A30" t="s">
        <v>46</v>
      </c>
      <c r="C30" s="31" t="s">
        <v>27</v>
      </c>
      <c r="E30" s="33" t="s">
        <v>650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25.5">
      <c r="A31" t="s">
        <v>48</v>
      </c>
      <c s="34" t="s">
        <v>70</v>
      </c>
      <c s="34" t="s">
        <v>651</v>
      </c>
      <c s="35" t="s">
        <v>5</v>
      </c>
      <c s="6" t="s">
        <v>652</v>
      </c>
      <c s="36" t="s">
        <v>144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653</v>
      </c>
    </row>
    <row r="34" spans="1:5" ht="153">
      <c r="A34" t="s">
        <v>56</v>
      </c>
      <c r="E34" s="39" t="s">
        <v>654</v>
      </c>
    </row>
    <row r="35" spans="1:16" ht="25.5">
      <c r="A35" t="s">
        <v>48</v>
      </c>
      <c s="34" t="s">
        <v>73</v>
      </c>
      <c s="34" t="s">
        <v>655</v>
      </c>
      <c s="35" t="s">
        <v>5</v>
      </c>
      <c s="6" t="s">
        <v>656</v>
      </c>
      <c s="36" t="s">
        <v>144</v>
      </c>
      <c s="37">
        <v>32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657</v>
      </c>
    </row>
    <row r="38" spans="1:5" ht="153">
      <c r="A38" t="s">
        <v>56</v>
      </c>
      <c r="E38" s="39" t="s">
        <v>654</v>
      </c>
    </row>
    <row r="39" spans="1:16" ht="25.5">
      <c r="A39" t="s">
        <v>48</v>
      </c>
      <c s="34" t="s">
        <v>76</v>
      </c>
      <c s="34" t="s">
        <v>658</v>
      </c>
      <c s="35" t="s">
        <v>5</v>
      </c>
      <c s="6" t="s">
        <v>659</v>
      </c>
      <c s="36" t="s">
        <v>660</v>
      </c>
      <c s="37">
        <v>5.5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661</v>
      </c>
    </row>
    <row r="42" spans="1:5" ht="153">
      <c r="A42" t="s">
        <v>56</v>
      </c>
      <c r="E42" s="39" t="s">
        <v>662</v>
      </c>
    </row>
    <row r="43" spans="1:16" ht="12.75">
      <c r="A43" t="s">
        <v>48</v>
      </c>
      <c s="34" t="s">
        <v>79</v>
      </c>
      <c s="34" t="s">
        <v>663</v>
      </c>
      <c s="35" t="s">
        <v>5</v>
      </c>
      <c s="6" t="s">
        <v>664</v>
      </c>
      <c s="36" t="s">
        <v>660</v>
      </c>
      <c s="37">
        <v>0.27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12.75">
      <c r="A45" s="35" t="s">
        <v>54</v>
      </c>
      <c r="E45" s="40" t="s">
        <v>665</v>
      </c>
    </row>
    <row r="46" spans="1:5" ht="153">
      <c r="A46" t="s">
        <v>56</v>
      </c>
      <c r="E46" s="39" t="s">
        <v>662</v>
      </c>
    </row>
    <row r="47" spans="1:16" ht="12.75">
      <c r="A47" t="s">
        <v>48</v>
      </c>
      <c s="34" t="s">
        <v>82</v>
      </c>
      <c s="34" t="s">
        <v>666</v>
      </c>
      <c s="35" t="s">
        <v>5</v>
      </c>
      <c s="6" t="s">
        <v>667</v>
      </c>
      <c s="36" t="s">
        <v>51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5</v>
      </c>
    </row>
    <row r="49" spans="1:5" ht="12.75">
      <c r="A49" s="35" t="s">
        <v>54</v>
      </c>
      <c r="E49" s="40" t="s">
        <v>668</v>
      </c>
    </row>
    <row r="50" spans="1:5" ht="165.75">
      <c r="A50" t="s">
        <v>56</v>
      </c>
      <c r="E50" s="39" t="s">
        <v>669</v>
      </c>
    </row>
    <row r="51" spans="1:16" ht="12.75">
      <c r="A51" t="s">
        <v>48</v>
      </c>
      <c s="34" t="s">
        <v>85</v>
      </c>
      <c s="34" t="s">
        <v>670</v>
      </c>
      <c s="35" t="s">
        <v>5</v>
      </c>
      <c s="6" t="s">
        <v>671</v>
      </c>
      <c s="36" t="s">
        <v>51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5</v>
      </c>
    </row>
    <row r="53" spans="1:5" ht="12.75">
      <c r="A53" s="35" t="s">
        <v>54</v>
      </c>
      <c r="E53" s="40" t="s">
        <v>668</v>
      </c>
    </row>
    <row r="54" spans="1:5" ht="165.75">
      <c r="A54" t="s">
        <v>56</v>
      </c>
      <c r="E54" s="39" t="s">
        <v>669</v>
      </c>
    </row>
    <row r="55" spans="1:16" ht="12.75">
      <c r="A55" t="s">
        <v>48</v>
      </c>
      <c s="34" t="s">
        <v>88</v>
      </c>
      <c s="34" t="s">
        <v>672</v>
      </c>
      <c s="35" t="s">
        <v>5</v>
      </c>
      <c s="6" t="s">
        <v>673</v>
      </c>
      <c s="36" t="s">
        <v>51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674</v>
      </c>
    </row>
    <row r="58" spans="1:5" ht="114.75">
      <c r="A58" t="s">
        <v>56</v>
      </c>
      <c r="E58" s="39" t="s">
        <v>675</v>
      </c>
    </row>
    <row r="59" spans="1:16" ht="12.75">
      <c r="A59" t="s">
        <v>48</v>
      </c>
      <c s="34" t="s">
        <v>91</v>
      </c>
      <c s="34" t="s">
        <v>676</v>
      </c>
      <c s="35" t="s">
        <v>5</v>
      </c>
      <c s="6" t="s">
        <v>677</v>
      </c>
      <c s="36" t="s">
        <v>51</v>
      </c>
      <c s="37">
        <v>212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678</v>
      </c>
    </row>
    <row r="62" spans="1:5" ht="127.5">
      <c r="A62" t="s">
        <v>56</v>
      </c>
      <c r="E62" s="39" t="s">
        <v>679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682</v>
      </c>
      <c r="E8" s="30" t="s">
        <v>681</v>
      </c>
      <c r="J8" s="29">
        <f>0+J9+J14+J35</f>
      </c>
      <c s="29">
        <f>0+K9+K14+K35</f>
      </c>
      <c s="29">
        <f>0+L9+L14+L35</f>
      </c>
      <c s="29">
        <f>0+M9+M14+M35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95</v>
      </c>
      <c s="34" t="s">
        <v>683</v>
      </c>
      <c s="35" t="s">
        <v>5</v>
      </c>
      <c s="6" t="s">
        <v>684</v>
      </c>
      <c s="36" t="s">
        <v>339</v>
      </c>
      <c s="37">
        <v>0.018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685</v>
      </c>
    </row>
    <row r="13" spans="1:5" ht="140.25">
      <c r="A13" t="s">
        <v>56</v>
      </c>
      <c r="E13" s="39" t="s">
        <v>341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631</v>
      </c>
      <c s="35" t="s">
        <v>5</v>
      </c>
      <c s="6" t="s">
        <v>632</v>
      </c>
      <c s="36" t="s">
        <v>363</v>
      </c>
      <c s="37">
        <v>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633</v>
      </c>
    </row>
    <row r="18" spans="1:5" ht="318.75">
      <c r="A18" t="s">
        <v>56</v>
      </c>
      <c r="E18" s="39" t="s">
        <v>634</v>
      </c>
    </row>
    <row r="19" spans="1:16" ht="12.75">
      <c r="A19" t="s">
        <v>48</v>
      </c>
      <c s="34" t="s">
        <v>27</v>
      </c>
      <c s="34" t="s">
        <v>635</v>
      </c>
      <c s="35" t="s">
        <v>5</v>
      </c>
      <c s="6" t="s">
        <v>636</v>
      </c>
      <c s="36" t="s">
        <v>363</v>
      </c>
      <c s="37">
        <v>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25.5">
      <c r="A21" s="35" t="s">
        <v>54</v>
      </c>
      <c r="E21" s="40" t="s">
        <v>686</v>
      </c>
    </row>
    <row r="22" spans="1:5" ht="369.75">
      <c r="A22" t="s">
        <v>56</v>
      </c>
      <c r="E22" s="39" t="s">
        <v>638</v>
      </c>
    </row>
    <row r="23" spans="1:16" ht="12.75">
      <c r="A23" t="s">
        <v>48</v>
      </c>
      <c s="34" t="s">
        <v>26</v>
      </c>
      <c s="34" t="s">
        <v>639</v>
      </c>
      <c s="35" t="s">
        <v>5</v>
      </c>
      <c s="6" t="s">
        <v>640</v>
      </c>
      <c s="36" t="s">
        <v>363</v>
      </c>
      <c s="37">
        <v>19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641</v>
      </c>
    </row>
    <row r="26" spans="1:5" ht="229.5">
      <c r="A26" t="s">
        <v>56</v>
      </c>
      <c r="E26" s="39" t="s">
        <v>642</v>
      </c>
    </row>
    <row r="27" spans="1:16" ht="12.75">
      <c r="A27" t="s">
        <v>48</v>
      </c>
      <c s="34" t="s">
        <v>63</v>
      </c>
      <c s="34" t="s">
        <v>687</v>
      </c>
      <c s="35" t="s">
        <v>5</v>
      </c>
      <c s="6" t="s">
        <v>688</v>
      </c>
      <c s="36" t="s">
        <v>144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645</v>
      </c>
    </row>
    <row r="30" spans="1:5" ht="102">
      <c r="A30" t="s">
        <v>56</v>
      </c>
      <c r="E30" s="39" t="s">
        <v>646</v>
      </c>
    </row>
    <row r="31" spans="1:16" ht="12.75">
      <c r="A31" t="s">
        <v>48</v>
      </c>
      <c s="34" t="s">
        <v>66</v>
      </c>
      <c s="34" t="s">
        <v>689</v>
      </c>
      <c s="35" t="s">
        <v>5</v>
      </c>
      <c s="6" t="s">
        <v>690</v>
      </c>
      <c s="36" t="s">
        <v>144</v>
      </c>
      <c s="37">
        <v>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645</v>
      </c>
    </row>
    <row r="34" spans="1:5" ht="140.25">
      <c r="A34" t="s">
        <v>56</v>
      </c>
      <c r="E34" s="39" t="s">
        <v>691</v>
      </c>
    </row>
    <row r="35" spans="1:13" ht="12.75">
      <c r="A35" t="s">
        <v>46</v>
      </c>
      <c r="C35" s="31" t="s">
        <v>27</v>
      </c>
      <c r="E35" s="33" t="s">
        <v>692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48</v>
      </c>
      <c s="34" t="s">
        <v>73</v>
      </c>
      <c s="34" t="s">
        <v>693</v>
      </c>
      <c s="35" t="s">
        <v>5</v>
      </c>
      <c s="6" t="s">
        <v>694</v>
      </c>
      <c s="36" t="s">
        <v>144</v>
      </c>
      <c s="37">
        <v>43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695</v>
      </c>
    </row>
    <row r="39" spans="1:5" ht="114.75">
      <c r="A39" t="s">
        <v>56</v>
      </c>
      <c r="E39" s="39" t="s">
        <v>696</v>
      </c>
    </row>
    <row r="40" spans="1:16" ht="12.75">
      <c r="A40" t="s">
        <v>48</v>
      </c>
      <c s="34" t="s">
        <v>76</v>
      </c>
      <c s="34" t="s">
        <v>697</v>
      </c>
      <c s="35" t="s">
        <v>5</v>
      </c>
      <c s="6" t="s">
        <v>698</v>
      </c>
      <c s="36" t="s">
        <v>144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282</v>
      </c>
    </row>
    <row r="44" spans="1:16" ht="25.5">
      <c r="A44" t="s">
        <v>48</v>
      </c>
      <c s="34" t="s">
        <v>79</v>
      </c>
      <c s="34" t="s">
        <v>699</v>
      </c>
      <c s="35" t="s">
        <v>5</v>
      </c>
      <c s="6" t="s">
        <v>700</v>
      </c>
      <c s="36" t="s">
        <v>51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668</v>
      </c>
    </row>
    <row r="47" spans="1:5" ht="102">
      <c r="A47" t="s">
        <v>56</v>
      </c>
      <c r="E47" s="39" t="s">
        <v>701</v>
      </c>
    </row>
    <row r="48" spans="1:16" ht="12.75">
      <c r="A48" t="s">
        <v>48</v>
      </c>
      <c s="34" t="s">
        <v>82</v>
      </c>
      <c s="34" t="s">
        <v>702</v>
      </c>
      <c s="35" t="s">
        <v>5</v>
      </c>
      <c s="6" t="s">
        <v>703</v>
      </c>
      <c s="36" t="s">
        <v>51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704</v>
      </c>
    </row>
    <row r="51" spans="1:5" ht="76.5">
      <c r="A51" t="s">
        <v>56</v>
      </c>
      <c r="E51" s="39" t="s">
        <v>705</v>
      </c>
    </row>
    <row r="52" spans="1:16" ht="12.75">
      <c r="A52" t="s">
        <v>48</v>
      </c>
      <c s="34" t="s">
        <v>85</v>
      </c>
      <c s="34" t="s">
        <v>706</v>
      </c>
      <c s="35" t="s">
        <v>5</v>
      </c>
      <c s="6" t="s">
        <v>707</v>
      </c>
      <c s="36" t="s">
        <v>144</v>
      </c>
      <c s="37">
        <v>43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708</v>
      </c>
    </row>
    <row r="54" spans="1:5" ht="12.75">
      <c r="A54" s="35" t="s">
        <v>54</v>
      </c>
      <c r="E54" s="40" t="s">
        <v>709</v>
      </c>
    </row>
    <row r="55" spans="1:5" ht="114.75">
      <c r="A55" t="s">
        <v>56</v>
      </c>
      <c r="E55" s="39" t="s">
        <v>696</v>
      </c>
    </row>
    <row r="56" spans="1:16" ht="12.75">
      <c r="A56" t="s">
        <v>48</v>
      </c>
      <c s="34" t="s">
        <v>88</v>
      </c>
      <c s="34" t="s">
        <v>710</v>
      </c>
      <c s="35" t="s">
        <v>5</v>
      </c>
      <c s="6" t="s">
        <v>711</v>
      </c>
      <c s="36" t="s">
        <v>144</v>
      </c>
      <c s="37">
        <v>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712</v>
      </c>
    </row>
    <row r="58" spans="1:5" ht="12.75">
      <c r="A58" s="35" t="s">
        <v>54</v>
      </c>
      <c r="E58" s="40" t="s">
        <v>5</v>
      </c>
    </row>
    <row r="59" spans="1:5" ht="127.5">
      <c r="A59" t="s">
        <v>56</v>
      </c>
      <c r="E59" s="39" t="s">
        <v>713</v>
      </c>
    </row>
    <row r="60" spans="1:16" ht="12.75">
      <c r="A60" t="s">
        <v>48</v>
      </c>
      <c s="34" t="s">
        <v>91</v>
      </c>
      <c s="34" t="s">
        <v>714</v>
      </c>
      <c s="35" t="s">
        <v>5</v>
      </c>
      <c s="6" t="s">
        <v>715</v>
      </c>
      <c s="36" t="s">
        <v>51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716</v>
      </c>
    </row>
    <row r="63" spans="1:5" ht="102">
      <c r="A63" t="s">
        <v>56</v>
      </c>
      <c r="E63" s="39" t="s">
        <v>717</v>
      </c>
    </row>
    <row r="64" spans="1:16" ht="12.75">
      <c r="A64" t="s">
        <v>48</v>
      </c>
      <c s="34" t="s">
        <v>98</v>
      </c>
      <c s="34" t="s">
        <v>718</v>
      </c>
      <c s="35" t="s">
        <v>5</v>
      </c>
      <c s="6" t="s">
        <v>719</v>
      </c>
      <c s="36" t="s">
        <v>464</v>
      </c>
      <c s="37">
        <v>0.36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720</v>
      </c>
    </row>
    <row r="66" spans="1:5" ht="12.75">
      <c r="A66" s="35" t="s">
        <v>54</v>
      </c>
      <c r="E66" s="40" t="s">
        <v>721</v>
      </c>
    </row>
    <row r="67" spans="1:5" ht="127.5">
      <c r="A67" t="s">
        <v>56</v>
      </c>
      <c r="E67" s="39" t="s">
        <v>722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725</v>
      </c>
      <c r="E8" s="30" t="s">
        <v>724</v>
      </c>
      <c r="J8" s="29">
        <f>0+J9+J14+J35+J40+J49</f>
      </c>
      <c s="29">
        <f>0+K9+K14+K35+K40+K49</f>
      </c>
      <c s="29">
        <f>0+L9+L14+L35+L40+L49</f>
      </c>
      <c s="29">
        <f>0+M9+M14+M35+M40+M49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70</v>
      </c>
      <c s="34" t="s">
        <v>337</v>
      </c>
      <c s="35" t="s">
        <v>5</v>
      </c>
      <c s="6" t="s">
        <v>338</v>
      </c>
      <c s="36" t="s">
        <v>339</v>
      </c>
      <c s="37">
        <v>26.52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726</v>
      </c>
    </row>
    <row r="13" spans="1:5" ht="140.25">
      <c r="A13" t="s">
        <v>56</v>
      </c>
      <c r="E13" s="39" t="s">
        <v>341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727</v>
      </c>
      <c s="35" t="s">
        <v>5</v>
      </c>
      <c s="6" t="s">
        <v>728</v>
      </c>
      <c s="36" t="s">
        <v>363</v>
      </c>
      <c s="37">
        <v>17.04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5</v>
      </c>
    </row>
    <row r="18" spans="1:5" ht="318.75">
      <c r="A18" t="s">
        <v>56</v>
      </c>
      <c r="E18" s="39" t="s">
        <v>729</v>
      </c>
    </row>
    <row r="19" spans="1:16" ht="12.75">
      <c r="A19" t="s">
        <v>48</v>
      </c>
      <c s="34" t="s">
        <v>27</v>
      </c>
      <c s="34" t="s">
        <v>730</v>
      </c>
      <c s="35" t="s">
        <v>5</v>
      </c>
      <c s="6" t="s">
        <v>731</v>
      </c>
      <c s="36" t="s">
        <v>363</v>
      </c>
      <c s="37">
        <v>49.76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318.75">
      <c r="A22" t="s">
        <v>56</v>
      </c>
      <c r="E22" s="39" t="s">
        <v>732</v>
      </c>
    </row>
    <row r="23" spans="1:16" ht="12.75">
      <c r="A23" t="s">
        <v>48</v>
      </c>
      <c s="34" t="s">
        <v>26</v>
      </c>
      <c s="34" t="s">
        <v>733</v>
      </c>
      <c s="35" t="s">
        <v>5</v>
      </c>
      <c s="6" t="s">
        <v>734</v>
      </c>
      <c s="36" t="s">
        <v>363</v>
      </c>
      <c s="37">
        <v>5.61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280.5">
      <c r="A26" t="s">
        <v>56</v>
      </c>
      <c r="E26" s="39" t="s">
        <v>735</v>
      </c>
    </row>
    <row r="27" spans="1:16" ht="12.75">
      <c r="A27" t="s">
        <v>48</v>
      </c>
      <c s="34" t="s">
        <v>63</v>
      </c>
      <c s="34" t="s">
        <v>639</v>
      </c>
      <c s="35" t="s">
        <v>5</v>
      </c>
      <c s="6" t="s">
        <v>640</v>
      </c>
      <c s="36" t="s">
        <v>363</v>
      </c>
      <c s="37">
        <v>42.64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29.5">
      <c r="A30" t="s">
        <v>56</v>
      </c>
      <c r="E30" s="39" t="s">
        <v>642</v>
      </c>
    </row>
    <row r="31" spans="1:16" ht="12.75">
      <c r="A31" t="s">
        <v>48</v>
      </c>
      <c s="34" t="s">
        <v>66</v>
      </c>
      <c s="34" t="s">
        <v>736</v>
      </c>
      <c s="35" t="s">
        <v>5</v>
      </c>
      <c s="6" t="s">
        <v>737</v>
      </c>
      <c s="36" t="s">
        <v>452</v>
      </c>
      <c s="37">
        <v>312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738</v>
      </c>
    </row>
    <row r="34" spans="1:5" ht="25.5">
      <c r="A34" t="s">
        <v>56</v>
      </c>
      <c r="E34" s="39" t="s">
        <v>739</v>
      </c>
    </row>
    <row r="35" spans="1:13" ht="12.75">
      <c r="A35" t="s">
        <v>46</v>
      </c>
      <c r="C35" s="31" t="s">
        <v>63</v>
      </c>
      <c r="E35" s="33" t="s">
        <v>533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73</v>
      </c>
      <c s="34" t="s">
        <v>740</v>
      </c>
      <c s="35" t="s">
        <v>5</v>
      </c>
      <c s="6" t="s">
        <v>741</v>
      </c>
      <c s="36" t="s">
        <v>363</v>
      </c>
      <c s="37">
        <v>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38.25">
      <c r="A39" t="s">
        <v>56</v>
      </c>
      <c r="E39" s="39" t="s">
        <v>742</v>
      </c>
    </row>
    <row r="40" spans="1:13" ht="12.75">
      <c r="A40" t="s">
        <v>46</v>
      </c>
      <c r="C40" s="31" t="s">
        <v>73</v>
      </c>
      <c r="E40" s="33" t="s">
        <v>569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48</v>
      </c>
      <c s="34" t="s">
        <v>79</v>
      </c>
      <c s="34" t="s">
        <v>643</v>
      </c>
      <c s="35" t="s">
        <v>5</v>
      </c>
      <c s="6" t="s">
        <v>644</v>
      </c>
      <c s="36" t="s">
        <v>144</v>
      </c>
      <c s="37">
        <v>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743</v>
      </c>
    </row>
    <row r="43" spans="1:5" ht="12.75">
      <c r="A43" s="35" t="s">
        <v>54</v>
      </c>
      <c r="E43" s="40" t="s">
        <v>5</v>
      </c>
    </row>
    <row r="44" spans="1:5" ht="102">
      <c r="A44" t="s">
        <v>56</v>
      </c>
      <c r="E44" s="39" t="s">
        <v>646</v>
      </c>
    </row>
    <row r="45" spans="1:16" ht="12.75">
      <c r="A45" t="s">
        <v>48</v>
      </c>
      <c s="34" t="s">
        <v>88</v>
      </c>
      <c s="34" t="s">
        <v>744</v>
      </c>
      <c s="35" t="s">
        <v>5</v>
      </c>
      <c s="6" t="s">
        <v>745</v>
      </c>
      <c s="36" t="s">
        <v>746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287</v>
      </c>
      <c>
        <f>(M45*21)/100</f>
      </c>
      <c t="s">
        <v>27</v>
      </c>
    </row>
    <row r="46" spans="1:5" ht="12.75">
      <c r="A46" s="35" t="s">
        <v>53</v>
      </c>
      <c r="E46" s="39" t="s">
        <v>5</v>
      </c>
    </row>
    <row r="47" spans="1:5" ht="12.75">
      <c r="A47" s="35" t="s">
        <v>54</v>
      </c>
      <c r="E47" s="40" t="s">
        <v>5</v>
      </c>
    </row>
    <row r="48" spans="1:5" ht="38.25">
      <c r="A48" t="s">
        <v>56</v>
      </c>
      <c r="E48" s="39" t="s">
        <v>747</v>
      </c>
    </row>
    <row r="49" spans="1:13" ht="12.75">
      <c r="A49" t="s">
        <v>46</v>
      </c>
      <c r="C49" s="31" t="s">
        <v>76</v>
      </c>
      <c r="E49" s="33" t="s">
        <v>596</v>
      </c>
      <c r="J49" s="32">
        <f>0</f>
      </c>
      <c s="32">
        <f>0</f>
      </c>
      <c s="32">
        <f>0+L50+L54+L58+L62+L66+L70+L74+L78+L82+L86+L90+L94</f>
      </c>
      <c s="32">
        <f>0+M50+M54+M58+M62+M66+M70+M74+M78+M82+M86+M90+M94</f>
      </c>
    </row>
    <row r="50" spans="1:16" ht="12.75">
      <c r="A50" t="s">
        <v>48</v>
      </c>
      <c s="34" t="s">
        <v>76</v>
      </c>
      <c s="34" t="s">
        <v>748</v>
      </c>
      <c s="35" t="s">
        <v>5</v>
      </c>
      <c s="6" t="s">
        <v>749</v>
      </c>
      <c s="36" t="s">
        <v>144</v>
      </c>
      <c s="37">
        <v>19.5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750</v>
      </c>
    </row>
    <row r="52" spans="1:5" ht="12.75">
      <c r="A52" s="35" t="s">
        <v>54</v>
      </c>
      <c r="E52" s="40" t="s">
        <v>5</v>
      </c>
    </row>
    <row r="53" spans="1:5" ht="255">
      <c r="A53" t="s">
        <v>56</v>
      </c>
      <c r="E53" s="39" t="s">
        <v>751</v>
      </c>
    </row>
    <row r="54" spans="1:16" ht="12.75">
      <c r="A54" t="s">
        <v>48</v>
      </c>
      <c s="34" t="s">
        <v>82</v>
      </c>
      <c s="34" t="s">
        <v>752</v>
      </c>
      <c s="35" t="s">
        <v>5</v>
      </c>
      <c s="6" t="s">
        <v>753</v>
      </c>
      <c s="36" t="s">
        <v>51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754</v>
      </c>
    </row>
    <row r="56" spans="1:5" ht="12.75">
      <c r="A56" s="35" t="s">
        <v>54</v>
      </c>
      <c r="E56" s="40" t="s">
        <v>5</v>
      </c>
    </row>
    <row r="57" spans="1:5" ht="267.75">
      <c r="A57" t="s">
        <v>56</v>
      </c>
      <c r="E57" s="39" t="s">
        <v>755</v>
      </c>
    </row>
    <row r="58" spans="1:16" ht="12.75">
      <c r="A58" t="s">
        <v>48</v>
      </c>
      <c s="34" t="s">
        <v>85</v>
      </c>
      <c s="34" t="s">
        <v>756</v>
      </c>
      <c s="35" t="s">
        <v>5</v>
      </c>
      <c s="6" t="s">
        <v>757</v>
      </c>
      <c s="36" t="s">
        <v>51</v>
      </c>
      <c s="37">
        <v>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287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02">
      <c r="A61" t="s">
        <v>56</v>
      </c>
      <c r="E61" s="39" t="s">
        <v>758</v>
      </c>
    </row>
    <row r="62" spans="1:16" ht="12.75">
      <c r="A62" t="s">
        <v>48</v>
      </c>
      <c s="34" t="s">
        <v>91</v>
      </c>
      <c s="34" t="s">
        <v>759</v>
      </c>
      <c s="35" t="s">
        <v>5</v>
      </c>
      <c s="6" t="s">
        <v>760</v>
      </c>
      <c s="36" t="s">
        <v>761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287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02">
      <c r="A65" t="s">
        <v>56</v>
      </c>
      <c r="E65" s="39" t="s">
        <v>758</v>
      </c>
    </row>
    <row r="66" spans="1:16" ht="12.75">
      <c r="A66" t="s">
        <v>48</v>
      </c>
      <c s="34" t="s">
        <v>95</v>
      </c>
      <c s="34" t="s">
        <v>762</v>
      </c>
      <c s="35" t="s">
        <v>5</v>
      </c>
      <c s="6" t="s">
        <v>763</v>
      </c>
      <c s="36" t="s">
        <v>761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287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02">
      <c r="A69" t="s">
        <v>56</v>
      </c>
      <c r="E69" s="39" t="s">
        <v>758</v>
      </c>
    </row>
    <row r="70" spans="1:16" ht="12.75">
      <c r="A70" t="s">
        <v>48</v>
      </c>
      <c s="34" t="s">
        <v>98</v>
      </c>
      <c s="34" t="s">
        <v>764</v>
      </c>
      <c s="35" t="s">
        <v>5</v>
      </c>
      <c s="6" t="s">
        <v>765</v>
      </c>
      <c s="36" t="s">
        <v>761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287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5</v>
      </c>
    </row>
    <row r="73" spans="1:5" ht="102">
      <c r="A73" t="s">
        <v>56</v>
      </c>
      <c r="E73" s="39" t="s">
        <v>758</v>
      </c>
    </row>
    <row r="74" spans="1:16" ht="12.75">
      <c r="A74" t="s">
        <v>48</v>
      </c>
      <c s="34" t="s">
        <v>396</v>
      </c>
      <c s="34" t="s">
        <v>766</v>
      </c>
      <c s="35" t="s">
        <v>5</v>
      </c>
      <c s="6" t="s">
        <v>767</v>
      </c>
      <c s="36" t="s">
        <v>761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287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02">
      <c r="A77" t="s">
        <v>56</v>
      </c>
      <c r="E77" s="39" t="s">
        <v>758</v>
      </c>
    </row>
    <row r="78" spans="1:16" ht="12.75">
      <c r="A78" t="s">
        <v>48</v>
      </c>
      <c s="34" t="s">
        <v>102</v>
      </c>
      <c s="34" t="s">
        <v>768</v>
      </c>
      <c s="35" t="s">
        <v>5</v>
      </c>
      <c s="6" t="s">
        <v>769</v>
      </c>
      <c s="36" t="s">
        <v>761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287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758</v>
      </c>
    </row>
    <row r="82" spans="1:16" ht="12.75">
      <c r="A82" t="s">
        <v>48</v>
      </c>
      <c s="34" t="s">
        <v>107</v>
      </c>
      <c s="34" t="s">
        <v>770</v>
      </c>
      <c s="35" t="s">
        <v>5</v>
      </c>
      <c s="6" t="s">
        <v>771</v>
      </c>
      <c s="36" t="s">
        <v>761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287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102">
      <c r="A85" t="s">
        <v>56</v>
      </c>
      <c r="E85" s="39" t="s">
        <v>758</v>
      </c>
    </row>
    <row r="86" spans="1:16" ht="12.75">
      <c r="A86" t="s">
        <v>48</v>
      </c>
      <c s="34" t="s">
        <v>110</v>
      </c>
      <c s="34" t="s">
        <v>772</v>
      </c>
      <c s="35" t="s">
        <v>5</v>
      </c>
      <c s="6" t="s">
        <v>773</v>
      </c>
      <c s="36" t="s">
        <v>761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287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102">
      <c r="A89" t="s">
        <v>56</v>
      </c>
      <c r="E89" s="39" t="s">
        <v>758</v>
      </c>
    </row>
    <row r="90" spans="1:16" ht="12.75">
      <c r="A90" t="s">
        <v>48</v>
      </c>
      <c s="34" t="s">
        <v>114</v>
      </c>
      <c s="34" t="s">
        <v>774</v>
      </c>
      <c s="35" t="s">
        <v>5</v>
      </c>
      <c s="6" t="s">
        <v>775</v>
      </c>
      <c s="36" t="s">
        <v>761</v>
      </c>
      <c s="37">
        <v>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287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</v>
      </c>
    </row>
    <row r="93" spans="1:5" ht="102">
      <c r="A93" t="s">
        <v>56</v>
      </c>
      <c r="E93" s="39" t="s">
        <v>758</v>
      </c>
    </row>
    <row r="94" spans="1:16" ht="12.75">
      <c r="A94" t="s">
        <v>48</v>
      </c>
      <c s="34" t="s">
        <v>117</v>
      </c>
      <c s="34" t="s">
        <v>776</v>
      </c>
      <c s="35" t="s">
        <v>5</v>
      </c>
      <c s="6" t="s">
        <v>777</v>
      </c>
      <c s="36" t="s">
        <v>746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287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758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